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08C197F3-5DA4-4C18-9C32-40317C7DB7D3}" xr6:coauthVersionLast="47" xr6:coauthVersionMax="47" xr10:uidLastSave="{00000000-0000-0000-0000-000000000000}"/>
  <bookViews>
    <workbookView xWindow="-110" yWindow="-110" windowWidth="19420" windowHeight="11620" tabRatio="936" firstSheet="3" activeTab="3"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r:id="rId17"/>
    <sheet name="Option_4 Workings" sheetId="92" r:id="rId18"/>
    <sheet name="Option_5" sheetId="70" r:id="rId19"/>
    <sheet name="Option_5 Workings" sheetId="93"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69" l="1"/>
  <c r="C31" i="68"/>
  <c r="C31" i="67"/>
  <c r="C31" i="88"/>
  <c r="B20" i="88"/>
  <c r="BB163" i="70" l="1"/>
  <c r="BA163" i="70"/>
  <c r="AZ163" i="70"/>
  <c r="AY163" i="70"/>
  <c r="AX163" i="70"/>
  <c r="AW163" i="70"/>
  <c r="AV163" i="70"/>
  <c r="AU163" i="70"/>
  <c r="AT163" i="70"/>
  <c r="AS163" i="70"/>
  <c r="AR163" i="70"/>
  <c r="AQ163" i="70"/>
  <c r="AP163" i="70"/>
  <c r="AO163" i="70"/>
  <c r="AN163" i="70"/>
  <c r="AM163" i="70"/>
  <c r="AL163" i="70"/>
  <c r="AK163" i="70"/>
  <c r="AJ163" i="70"/>
  <c r="AI163" i="70"/>
  <c r="AH163" i="70"/>
  <c r="AG163" i="70"/>
  <c r="AF163" i="70"/>
  <c r="AE163" i="70"/>
  <c r="AD163" i="70"/>
  <c r="AC163" i="70"/>
  <c r="AB163" i="70"/>
  <c r="AA163" i="70"/>
  <c r="Z163" i="70"/>
  <c r="Y163" i="70"/>
  <c r="X163" i="70"/>
  <c r="W163" i="70"/>
  <c r="V163" i="70"/>
  <c r="U163" i="70"/>
  <c r="T163" i="70"/>
  <c r="S163" i="70"/>
  <c r="R163" i="70"/>
  <c r="Q163" i="70"/>
  <c r="P163" i="70"/>
  <c r="O163" i="70"/>
  <c r="N163" i="70"/>
  <c r="M163" i="70"/>
  <c r="L163" i="70"/>
  <c r="K163" i="70"/>
  <c r="J163" i="70"/>
  <c r="I163" i="70"/>
  <c r="H163" i="70"/>
  <c r="G163" i="70"/>
  <c r="F163" i="70"/>
  <c r="E163" i="70"/>
  <c r="BB159" i="70"/>
  <c r="BA159" i="70"/>
  <c r="AZ159" i="70"/>
  <c r="AY159" i="70"/>
  <c r="AX159" i="70"/>
  <c r="AW159" i="70"/>
  <c r="AV159" i="70"/>
  <c r="AU159" i="70"/>
  <c r="AT159" i="70"/>
  <c r="AS159" i="70"/>
  <c r="AR159" i="70"/>
  <c r="AQ159" i="70"/>
  <c r="AP159" i="70"/>
  <c r="AO159" i="70"/>
  <c r="AN159" i="70"/>
  <c r="AM159" i="70"/>
  <c r="AL159" i="70"/>
  <c r="AK159" i="70"/>
  <c r="AJ159" i="70"/>
  <c r="AI159" i="70"/>
  <c r="AH159" i="70"/>
  <c r="AG159" i="70"/>
  <c r="AF159" i="70"/>
  <c r="AE159" i="70"/>
  <c r="AD159" i="70"/>
  <c r="AC159" i="70"/>
  <c r="AB159" i="70"/>
  <c r="AA159" i="70"/>
  <c r="Z159" i="70"/>
  <c r="Y159" i="70"/>
  <c r="X159" i="70"/>
  <c r="W159" i="70"/>
  <c r="V159" i="70"/>
  <c r="U159" i="70"/>
  <c r="T159" i="70"/>
  <c r="S159" i="70"/>
  <c r="R159" i="70"/>
  <c r="Q159" i="70"/>
  <c r="P159" i="70"/>
  <c r="O159" i="70"/>
  <c r="N159" i="70"/>
  <c r="M159" i="70"/>
  <c r="L159" i="70"/>
  <c r="K159" i="70"/>
  <c r="J159" i="70"/>
  <c r="I159" i="70"/>
  <c r="H159" i="70"/>
  <c r="G159" i="70"/>
  <c r="F159" i="70"/>
  <c r="E159" i="70"/>
  <c r="BB153" i="70"/>
  <c r="BA153" i="70"/>
  <c r="AZ153" i="70"/>
  <c r="AY153" i="70"/>
  <c r="AX153" i="70"/>
  <c r="AW153" i="70"/>
  <c r="AV153" i="70"/>
  <c r="AU153" i="70"/>
  <c r="AT153" i="70"/>
  <c r="AS153" i="70"/>
  <c r="AR153" i="70"/>
  <c r="AQ153" i="70"/>
  <c r="AP153" i="70"/>
  <c r="AO153" i="70"/>
  <c r="AN153" i="70"/>
  <c r="AM153" i="70"/>
  <c r="AL153" i="70"/>
  <c r="AK153" i="70"/>
  <c r="AJ153" i="70"/>
  <c r="AI153" i="70"/>
  <c r="AH153" i="70"/>
  <c r="AG153" i="70"/>
  <c r="AF153" i="70"/>
  <c r="AE153" i="70"/>
  <c r="AD153" i="70"/>
  <c r="AC153" i="70"/>
  <c r="AB153" i="70"/>
  <c r="AA153" i="70"/>
  <c r="Z153" i="70"/>
  <c r="Y153" i="70"/>
  <c r="X153" i="70"/>
  <c r="W153" i="70"/>
  <c r="V153" i="70"/>
  <c r="U153" i="70"/>
  <c r="T153" i="70"/>
  <c r="S153" i="70"/>
  <c r="R153" i="70"/>
  <c r="Q153" i="70"/>
  <c r="P153" i="70"/>
  <c r="O153" i="70"/>
  <c r="N153" i="70"/>
  <c r="M153" i="70"/>
  <c r="L153" i="70"/>
  <c r="K153" i="70"/>
  <c r="J153" i="70"/>
  <c r="I153" i="70"/>
  <c r="H153" i="70"/>
  <c r="G153" i="70"/>
  <c r="F153" i="70"/>
  <c r="E153" i="70"/>
  <c r="BB148" i="70"/>
  <c r="BA148" i="70"/>
  <c r="AZ148" i="70"/>
  <c r="AY148" i="70"/>
  <c r="AX148" i="70"/>
  <c r="AW148" i="70"/>
  <c r="AV148" i="70"/>
  <c r="AU148" i="70"/>
  <c r="AT148" i="70"/>
  <c r="AS148" i="70"/>
  <c r="AR148" i="70"/>
  <c r="AQ148" i="70"/>
  <c r="AP148" i="70"/>
  <c r="AO148" i="70"/>
  <c r="AN148" i="70"/>
  <c r="AM148" i="70"/>
  <c r="AL148" i="70"/>
  <c r="AK148" i="70"/>
  <c r="AJ148" i="70"/>
  <c r="AI148" i="70"/>
  <c r="AH148" i="70"/>
  <c r="AG148" i="70"/>
  <c r="AF148" i="70"/>
  <c r="AE148" i="70"/>
  <c r="AD148" i="70"/>
  <c r="AC148" i="70"/>
  <c r="AB148" i="70"/>
  <c r="AA148" i="70"/>
  <c r="Z148" i="70"/>
  <c r="Y148" i="70"/>
  <c r="X148" i="70"/>
  <c r="W148" i="70"/>
  <c r="V148" i="70"/>
  <c r="U148" i="70"/>
  <c r="T148" i="70"/>
  <c r="S148" i="70"/>
  <c r="R148" i="70"/>
  <c r="Q148" i="70"/>
  <c r="P148" i="70"/>
  <c r="O148" i="70"/>
  <c r="N148" i="70"/>
  <c r="M148" i="70"/>
  <c r="L148" i="70"/>
  <c r="K148" i="70"/>
  <c r="J148" i="70"/>
  <c r="I148" i="70"/>
  <c r="H148" i="70"/>
  <c r="G148" i="70"/>
  <c r="F148" i="70"/>
  <c r="E148" i="70"/>
  <c r="BB144" i="70"/>
  <c r="BA144" i="70"/>
  <c r="AZ144" i="70"/>
  <c r="AY144" i="70"/>
  <c r="AX144" i="70"/>
  <c r="AW144" i="70"/>
  <c r="AV144" i="70"/>
  <c r="AU144" i="70"/>
  <c r="AT144" i="70"/>
  <c r="AS144" i="70"/>
  <c r="AR144" i="70"/>
  <c r="AQ144" i="70"/>
  <c r="AP144" i="70"/>
  <c r="AO144" i="70"/>
  <c r="AN144" i="70"/>
  <c r="AM144" i="70"/>
  <c r="AL144" i="70"/>
  <c r="AK144" i="70"/>
  <c r="AJ144" i="70"/>
  <c r="AI144" i="70"/>
  <c r="AH144" i="70"/>
  <c r="AG144" i="70"/>
  <c r="AF144" i="70"/>
  <c r="AE144" i="70"/>
  <c r="AD144" i="70"/>
  <c r="AC144" i="70"/>
  <c r="AB144" i="70"/>
  <c r="AA144" i="70"/>
  <c r="Z144" i="70"/>
  <c r="Y144" i="70"/>
  <c r="X144" i="70"/>
  <c r="W144" i="70"/>
  <c r="V144" i="70"/>
  <c r="U144" i="70"/>
  <c r="T144" i="70"/>
  <c r="S144" i="70"/>
  <c r="R144" i="70"/>
  <c r="Q144" i="70"/>
  <c r="P144" i="70"/>
  <c r="O144" i="70"/>
  <c r="N144" i="70"/>
  <c r="M144" i="70"/>
  <c r="L144" i="70"/>
  <c r="K144" i="70"/>
  <c r="J144" i="70"/>
  <c r="I144" i="70"/>
  <c r="H144" i="70"/>
  <c r="G144" i="70"/>
  <c r="F144" i="70"/>
  <c r="E144" i="70"/>
  <c r="BB163" i="69"/>
  <c r="BA163" i="69"/>
  <c r="AZ163" i="69"/>
  <c r="AY163" i="69"/>
  <c r="AX163" i="69"/>
  <c r="AW163" i="69"/>
  <c r="AV163" i="69"/>
  <c r="AU163" i="69"/>
  <c r="AT163" i="69"/>
  <c r="AS163" i="69"/>
  <c r="AR163" i="69"/>
  <c r="AQ163" i="69"/>
  <c r="AP163" i="69"/>
  <c r="AO163" i="69"/>
  <c r="AN163" i="69"/>
  <c r="AM163" i="69"/>
  <c r="AL163" i="69"/>
  <c r="AK163" i="69"/>
  <c r="AJ163" i="69"/>
  <c r="AI163" i="69"/>
  <c r="AH163" i="69"/>
  <c r="AG163" i="69"/>
  <c r="AF163" i="69"/>
  <c r="AE163" i="69"/>
  <c r="AD163" i="69"/>
  <c r="AC163" i="69"/>
  <c r="AB163" i="69"/>
  <c r="AA163" i="69"/>
  <c r="Z163" i="69"/>
  <c r="Y163" i="69"/>
  <c r="X163" i="69"/>
  <c r="W163" i="69"/>
  <c r="V163" i="69"/>
  <c r="U163" i="69"/>
  <c r="T163" i="69"/>
  <c r="S163" i="69"/>
  <c r="R163" i="69"/>
  <c r="Q163" i="69"/>
  <c r="P163" i="69"/>
  <c r="O163" i="69"/>
  <c r="N163" i="69"/>
  <c r="M163" i="69"/>
  <c r="L163" i="69"/>
  <c r="K163" i="69"/>
  <c r="J163" i="69"/>
  <c r="I163" i="69"/>
  <c r="H163" i="69"/>
  <c r="G163" i="69"/>
  <c r="F163" i="69"/>
  <c r="E163" i="69"/>
  <c r="BB159" i="69"/>
  <c r="BA159" i="69"/>
  <c r="AZ159" i="69"/>
  <c r="AY159" i="69"/>
  <c r="AX159" i="69"/>
  <c r="AW159" i="69"/>
  <c r="AV159" i="69"/>
  <c r="AU159" i="69"/>
  <c r="AT159" i="69"/>
  <c r="AS159" i="69"/>
  <c r="AR159" i="69"/>
  <c r="AQ159" i="69"/>
  <c r="AP159" i="69"/>
  <c r="AO159" i="69"/>
  <c r="AN159" i="69"/>
  <c r="AM159" i="69"/>
  <c r="AL159" i="69"/>
  <c r="AK159" i="69"/>
  <c r="AJ159" i="69"/>
  <c r="AI159" i="69"/>
  <c r="AH159" i="69"/>
  <c r="AG159" i="69"/>
  <c r="AF159" i="69"/>
  <c r="AE159" i="69"/>
  <c r="AD159" i="69"/>
  <c r="AC159" i="69"/>
  <c r="AB159" i="69"/>
  <c r="AA159" i="69"/>
  <c r="Z159" i="69"/>
  <c r="Y159" i="69"/>
  <c r="X159" i="69"/>
  <c r="W159" i="69"/>
  <c r="V159" i="69"/>
  <c r="U159" i="69"/>
  <c r="T159" i="69"/>
  <c r="S159" i="69"/>
  <c r="R159" i="69"/>
  <c r="Q159" i="69"/>
  <c r="P159" i="69"/>
  <c r="O159" i="69"/>
  <c r="N159" i="69"/>
  <c r="M159" i="69"/>
  <c r="L159" i="69"/>
  <c r="K159" i="69"/>
  <c r="J159" i="69"/>
  <c r="I159" i="69"/>
  <c r="H159" i="69"/>
  <c r="G159" i="69"/>
  <c r="F159" i="69"/>
  <c r="E159" i="69"/>
  <c r="BB153" i="69"/>
  <c r="BA153" i="69"/>
  <c r="AZ153" i="69"/>
  <c r="AY153" i="69"/>
  <c r="AX153" i="69"/>
  <c r="AW153" i="69"/>
  <c r="AV153" i="69"/>
  <c r="AU153" i="69"/>
  <c r="AT153" i="69"/>
  <c r="AS153" i="69"/>
  <c r="AR153" i="69"/>
  <c r="AQ153" i="69"/>
  <c r="AP153" i="69"/>
  <c r="AO153" i="69"/>
  <c r="AN153" i="69"/>
  <c r="AM153" i="69"/>
  <c r="AL153" i="69"/>
  <c r="AK153" i="69"/>
  <c r="AJ153" i="69"/>
  <c r="AI153" i="69"/>
  <c r="AH153" i="69"/>
  <c r="AG153" i="69"/>
  <c r="AF153" i="69"/>
  <c r="AE153" i="69"/>
  <c r="AD153" i="69"/>
  <c r="AC153" i="69"/>
  <c r="AB153" i="69"/>
  <c r="AA153" i="69"/>
  <c r="Z153" i="69"/>
  <c r="Y153" i="69"/>
  <c r="X153" i="69"/>
  <c r="W153" i="69"/>
  <c r="V153" i="69"/>
  <c r="U153" i="69"/>
  <c r="T153" i="69"/>
  <c r="S153" i="69"/>
  <c r="R153" i="69"/>
  <c r="Q153" i="69"/>
  <c r="P153" i="69"/>
  <c r="O153" i="69"/>
  <c r="N153" i="69"/>
  <c r="M153" i="69"/>
  <c r="L153" i="69"/>
  <c r="K153" i="69"/>
  <c r="J153" i="69"/>
  <c r="I153" i="69"/>
  <c r="H153" i="69"/>
  <c r="G153" i="69"/>
  <c r="F153" i="69"/>
  <c r="E153" i="69"/>
  <c r="BB148" i="69"/>
  <c r="BA148" i="69"/>
  <c r="AZ148" i="69"/>
  <c r="AY148" i="69"/>
  <c r="AX148" i="69"/>
  <c r="AW148" i="69"/>
  <c r="AV148" i="69"/>
  <c r="AU148" i="69"/>
  <c r="AT148" i="69"/>
  <c r="AS148" i="69"/>
  <c r="AR148" i="69"/>
  <c r="AQ148" i="69"/>
  <c r="AP148" i="69"/>
  <c r="AO148" i="69"/>
  <c r="AN148" i="69"/>
  <c r="AM148" i="69"/>
  <c r="AL148" i="69"/>
  <c r="AK148" i="69"/>
  <c r="AJ148" i="69"/>
  <c r="AI148" i="69"/>
  <c r="AH148" i="69"/>
  <c r="AG148" i="69"/>
  <c r="AF148" i="69"/>
  <c r="AE148" i="69"/>
  <c r="AD148" i="69"/>
  <c r="AC148" i="69"/>
  <c r="AB148" i="69"/>
  <c r="AA148" i="69"/>
  <c r="Z148" i="69"/>
  <c r="Y148" i="69"/>
  <c r="X148" i="69"/>
  <c r="W148" i="69"/>
  <c r="V148" i="69"/>
  <c r="U148" i="69"/>
  <c r="T148" i="69"/>
  <c r="S148" i="69"/>
  <c r="R148" i="69"/>
  <c r="Q148" i="69"/>
  <c r="P148" i="69"/>
  <c r="O148" i="69"/>
  <c r="N148" i="69"/>
  <c r="M148" i="69"/>
  <c r="L148" i="69"/>
  <c r="K148" i="69"/>
  <c r="J148" i="69"/>
  <c r="I148" i="69"/>
  <c r="H148" i="69"/>
  <c r="G148" i="69"/>
  <c r="F148" i="69"/>
  <c r="E148" i="69"/>
  <c r="BB144" i="69"/>
  <c r="BA144" i="69"/>
  <c r="AZ144" i="69"/>
  <c r="AY144" i="69"/>
  <c r="AX144" i="69"/>
  <c r="AW144" i="69"/>
  <c r="AV144" i="69"/>
  <c r="AU144" i="69"/>
  <c r="AT144" i="69"/>
  <c r="AS144" i="69"/>
  <c r="AR144" i="69"/>
  <c r="AQ144" i="69"/>
  <c r="AP144" i="69"/>
  <c r="AO144" i="69"/>
  <c r="AN144" i="69"/>
  <c r="AM144" i="69"/>
  <c r="AL144" i="69"/>
  <c r="AK144" i="69"/>
  <c r="AJ144" i="69"/>
  <c r="AI144" i="69"/>
  <c r="AH144" i="69"/>
  <c r="AG144" i="69"/>
  <c r="AF144" i="69"/>
  <c r="AE144" i="69"/>
  <c r="AD144" i="69"/>
  <c r="AC144" i="69"/>
  <c r="AB144" i="69"/>
  <c r="AA144" i="69"/>
  <c r="Z144" i="69"/>
  <c r="Y144" i="69"/>
  <c r="X144" i="69"/>
  <c r="W144" i="69"/>
  <c r="V144" i="69"/>
  <c r="U144" i="69"/>
  <c r="T144" i="69"/>
  <c r="S144" i="69"/>
  <c r="R144" i="69"/>
  <c r="Q144" i="69"/>
  <c r="P144" i="69"/>
  <c r="O144" i="69"/>
  <c r="N144" i="69"/>
  <c r="M144" i="69"/>
  <c r="L144" i="69"/>
  <c r="K144" i="69"/>
  <c r="J144" i="69"/>
  <c r="I144" i="69"/>
  <c r="H144" i="69"/>
  <c r="G144" i="69"/>
  <c r="F144" i="69"/>
  <c r="E144" i="69"/>
  <c r="BB144" i="68"/>
  <c r="BA144" i="68"/>
  <c r="AZ144" i="68"/>
  <c r="AY144" i="68"/>
  <c r="AX144" i="68"/>
  <c r="AW144" i="68"/>
  <c r="AV144" i="68"/>
  <c r="AU144" i="68"/>
  <c r="AT144" i="68"/>
  <c r="AS144" i="68"/>
  <c r="AR144" i="68"/>
  <c r="AQ144" i="68"/>
  <c r="AP144" i="68"/>
  <c r="AO144" i="68"/>
  <c r="AN144" i="68"/>
  <c r="AM144" i="68"/>
  <c r="AL144" i="68"/>
  <c r="AK144" i="68"/>
  <c r="AJ144" i="68"/>
  <c r="AI144" i="68"/>
  <c r="AH144" i="68"/>
  <c r="AG144" i="68"/>
  <c r="AF144" i="68"/>
  <c r="AE144" i="68"/>
  <c r="AD144" i="68"/>
  <c r="AC144" i="68"/>
  <c r="AB144" i="68"/>
  <c r="AA144" i="68"/>
  <c r="Z144" i="68"/>
  <c r="Y144" i="68"/>
  <c r="X144" i="68"/>
  <c r="W144" i="68"/>
  <c r="V144" i="68"/>
  <c r="U144" i="68"/>
  <c r="T144" i="68"/>
  <c r="S144" i="68"/>
  <c r="R144" i="68"/>
  <c r="Q144" i="68"/>
  <c r="P144" i="68"/>
  <c r="O144" i="68"/>
  <c r="N144" i="68"/>
  <c r="M144" i="68"/>
  <c r="L144" i="68"/>
  <c r="K144" i="68"/>
  <c r="J144" i="68"/>
  <c r="I144" i="68"/>
  <c r="H144" i="68"/>
  <c r="G144" i="68"/>
  <c r="F144" i="68"/>
  <c r="E144" i="68"/>
  <c r="BB148" i="68"/>
  <c r="BA148" i="68"/>
  <c r="AZ148" i="68"/>
  <c r="AY148" i="68"/>
  <c r="AX148" i="68"/>
  <c r="AW148" i="68"/>
  <c r="AV148" i="68"/>
  <c r="AU148" i="68"/>
  <c r="AT148" i="68"/>
  <c r="AS148" i="68"/>
  <c r="AR148" i="68"/>
  <c r="AQ148" i="68"/>
  <c r="AP148" i="68"/>
  <c r="AO148" i="68"/>
  <c r="AN148" i="68"/>
  <c r="AM148" i="68"/>
  <c r="AL148" i="68"/>
  <c r="AK148" i="68"/>
  <c r="AJ148" i="68"/>
  <c r="AI148" i="68"/>
  <c r="AH148" i="68"/>
  <c r="AG148" i="68"/>
  <c r="AF148" i="68"/>
  <c r="AE148" i="68"/>
  <c r="AD148" i="68"/>
  <c r="AC148" i="68"/>
  <c r="AB148" i="68"/>
  <c r="AA148" i="68"/>
  <c r="Z148" i="68"/>
  <c r="Y148" i="68"/>
  <c r="X148" i="68"/>
  <c r="W148" i="68"/>
  <c r="V148" i="68"/>
  <c r="U148" i="68"/>
  <c r="T148" i="68"/>
  <c r="S148" i="68"/>
  <c r="R148" i="68"/>
  <c r="Q148" i="68"/>
  <c r="P148" i="68"/>
  <c r="O148" i="68"/>
  <c r="N148" i="68"/>
  <c r="M148" i="68"/>
  <c r="L148" i="68"/>
  <c r="K148" i="68"/>
  <c r="J148" i="68"/>
  <c r="I148" i="68"/>
  <c r="H148" i="68"/>
  <c r="G148" i="68"/>
  <c r="F148" i="68"/>
  <c r="E148" i="68"/>
  <c r="BB153" i="68"/>
  <c r="BA153" i="68"/>
  <c r="AZ153" i="68"/>
  <c r="AY153" i="68"/>
  <c r="AX153" i="68"/>
  <c r="AW153" i="68"/>
  <c r="AV153" i="68"/>
  <c r="AU153" i="68"/>
  <c r="AT153" i="68"/>
  <c r="AS153" i="68"/>
  <c r="AR153" i="68"/>
  <c r="AQ153" i="68"/>
  <c r="AP153" i="68"/>
  <c r="AO153" i="68"/>
  <c r="AN153" i="68"/>
  <c r="AM153" i="68"/>
  <c r="AL153" i="68"/>
  <c r="AK153" i="68"/>
  <c r="AJ153" i="68"/>
  <c r="AI153" i="68"/>
  <c r="AH153" i="68"/>
  <c r="AG153" i="68"/>
  <c r="AF153" i="68"/>
  <c r="AE153" i="68"/>
  <c r="AD153" i="68"/>
  <c r="AC153" i="68"/>
  <c r="AB153" i="68"/>
  <c r="AA153" i="68"/>
  <c r="Z153" i="68"/>
  <c r="Y153" i="68"/>
  <c r="X153" i="68"/>
  <c r="W153" i="68"/>
  <c r="V153" i="68"/>
  <c r="U153" i="68"/>
  <c r="T153" i="68"/>
  <c r="S153" i="68"/>
  <c r="R153" i="68"/>
  <c r="Q153" i="68"/>
  <c r="P153" i="68"/>
  <c r="O153" i="68"/>
  <c r="N153" i="68"/>
  <c r="M153" i="68"/>
  <c r="L153" i="68"/>
  <c r="K153" i="68"/>
  <c r="J153" i="68"/>
  <c r="I153" i="68"/>
  <c r="H153" i="68"/>
  <c r="G153" i="68"/>
  <c r="F153" i="68"/>
  <c r="E153" i="68"/>
  <c r="BB159" i="68"/>
  <c r="BA159" i="68"/>
  <c r="AZ159" i="68"/>
  <c r="AY159" i="68"/>
  <c r="AX159" i="68"/>
  <c r="AW159" i="68"/>
  <c r="AV159" i="68"/>
  <c r="AU159" i="68"/>
  <c r="AT159" i="68"/>
  <c r="AS159" i="68"/>
  <c r="AR159" i="68"/>
  <c r="AQ159" i="68"/>
  <c r="AP159" i="68"/>
  <c r="AO159" i="68"/>
  <c r="AN159" i="68"/>
  <c r="AM159" i="68"/>
  <c r="AL159" i="68"/>
  <c r="AK159" i="68"/>
  <c r="AJ159" i="68"/>
  <c r="AI159" i="68"/>
  <c r="AH159" i="68"/>
  <c r="AG159" i="68"/>
  <c r="AF159" i="68"/>
  <c r="AE159" i="68"/>
  <c r="AD159" i="68"/>
  <c r="AC159" i="68"/>
  <c r="AB159" i="68"/>
  <c r="AA159" i="68"/>
  <c r="Z159" i="68"/>
  <c r="Y159" i="68"/>
  <c r="X159" i="68"/>
  <c r="W159" i="68"/>
  <c r="V159" i="68"/>
  <c r="U159" i="68"/>
  <c r="T159" i="68"/>
  <c r="S159" i="68"/>
  <c r="R159" i="68"/>
  <c r="Q159" i="68"/>
  <c r="P159" i="68"/>
  <c r="O159" i="68"/>
  <c r="N159" i="68"/>
  <c r="M159" i="68"/>
  <c r="L159" i="68"/>
  <c r="K159" i="68"/>
  <c r="J159" i="68"/>
  <c r="I159" i="68"/>
  <c r="H159" i="68"/>
  <c r="G159" i="68"/>
  <c r="F159" i="68"/>
  <c r="E159" i="68"/>
  <c r="BB163" i="68"/>
  <c r="BA163" i="68"/>
  <c r="AZ163" i="68"/>
  <c r="AY163" i="68"/>
  <c r="AX163" i="68"/>
  <c r="AW163" i="68"/>
  <c r="AV163" i="68"/>
  <c r="AU163" i="68"/>
  <c r="AT163" i="68"/>
  <c r="AS163" i="68"/>
  <c r="AR163" i="68"/>
  <c r="AQ163" i="68"/>
  <c r="AP163" i="68"/>
  <c r="AO163" i="68"/>
  <c r="AN163" i="68"/>
  <c r="AM163" i="68"/>
  <c r="AL163" i="68"/>
  <c r="AK163" i="68"/>
  <c r="AJ163" i="68"/>
  <c r="AI163" i="68"/>
  <c r="AH163" i="68"/>
  <c r="AG163" i="68"/>
  <c r="AF163" i="68"/>
  <c r="AE163" i="68"/>
  <c r="AD163" i="68"/>
  <c r="AC163" i="68"/>
  <c r="AB163" i="68"/>
  <c r="AA163" i="68"/>
  <c r="Z163" i="68"/>
  <c r="Y163" i="68"/>
  <c r="X163" i="68"/>
  <c r="W163" i="68"/>
  <c r="V163" i="68"/>
  <c r="U163" i="68"/>
  <c r="T163" i="68"/>
  <c r="S163" i="68"/>
  <c r="R163" i="68"/>
  <c r="Q163" i="68"/>
  <c r="P163" i="68"/>
  <c r="O163" i="68"/>
  <c r="N163" i="68"/>
  <c r="M163" i="68"/>
  <c r="L163" i="68"/>
  <c r="K163" i="68"/>
  <c r="J163" i="68"/>
  <c r="I163" i="68"/>
  <c r="H163" i="68"/>
  <c r="G163" i="68"/>
  <c r="F163" i="68"/>
  <c r="E163" i="68"/>
  <c r="BB144" i="67"/>
  <c r="BA144" i="67"/>
  <c r="AZ144" i="67"/>
  <c r="AY144" i="67"/>
  <c r="AX144" i="67"/>
  <c r="AW144" i="67"/>
  <c r="AV144" i="67"/>
  <c r="AU144" i="67"/>
  <c r="AT144" i="67"/>
  <c r="AS144" i="67"/>
  <c r="AR144" i="67"/>
  <c r="AQ144" i="67"/>
  <c r="AP144" i="67"/>
  <c r="AO144" i="67"/>
  <c r="AN144" i="67"/>
  <c r="AM144" i="67"/>
  <c r="AL144" i="67"/>
  <c r="AK144" i="67"/>
  <c r="AJ144" i="67"/>
  <c r="AI144" i="67"/>
  <c r="AH144" i="67"/>
  <c r="AG144" i="67"/>
  <c r="AF144" i="67"/>
  <c r="AE144" i="67"/>
  <c r="AD144" i="67"/>
  <c r="AC144" i="67"/>
  <c r="AB144" i="67"/>
  <c r="AA144" i="67"/>
  <c r="Z144" i="67"/>
  <c r="Y144" i="67"/>
  <c r="X144" i="67"/>
  <c r="W144" i="67"/>
  <c r="V144" i="67"/>
  <c r="U144" i="67"/>
  <c r="T144" i="67"/>
  <c r="S144" i="67"/>
  <c r="R144" i="67"/>
  <c r="Q144" i="67"/>
  <c r="P144" i="67"/>
  <c r="O144" i="67"/>
  <c r="N144" i="67"/>
  <c r="M144" i="67"/>
  <c r="L144" i="67"/>
  <c r="K144" i="67"/>
  <c r="J144" i="67"/>
  <c r="I144" i="67"/>
  <c r="H144" i="67"/>
  <c r="G144" i="67"/>
  <c r="F144" i="67"/>
  <c r="E144" i="67"/>
  <c r="BB148" i="67"/>
  <c r="BA148" i="67"/>
  <c r="AZ148" i="67"/>
  <c r="AY148" i="67"/>
  <c r="AX148" i="67"/>
  <c r="AW148" i="67"/>
  <c r="AV148" i="67"/>
  <c r="AU148" i="67"/>
  <c r="AT148" i="67"/>
  <c r="AS148" i="67"/>
  <c r="AR148" i="67"/>
  <c r="AQ148" i="67"/>
  <c r="AP148" i="67"/>
  <c r="AO148" i="67"/>
  <c r="AN148" i="67"/>
  <c r="AM148" i="67"/>
  <c r="AL148" i="67"/>
  <c r="AK148" i="67"/>
  <c r="AJ148" i="67"/>
  <c r="AI148" i="67"/>
  <c r="AH148" i="67"/>
  <c r="AG148" i="67"/>
  <c r="AF148" i="67"/>
  <c r="AE148" i="67"/>
  <c r="AD148" i="67"/>
  <c r="AC148" i="67"/>
  <c r="AB148" i="67"/>
  <c r="AA148" i="67"/>
  <c r="Z148" i="67"/>
  <c r="Y148" i="67"/>
  <c r="X148" i="67"/>
  <c r="W148" i="67"/>
  <c r="V148" i="67"/>
  <c r="U148" i="67"/>
  <c r="T148" i="67"/>
  <c r="S148" i="67"/>
  <c r="R148" i="67"/>
  <c r="Q148" i="67"/>
  <c r="P148" i="67"/>
  <c r="O148" i="67"/>
  <c r="N148" i="67"/>
  <c r="M148" i="67"/>
  <c r="L148" i="67"/>
  <c r="K148" i="67"/>
  <c r="J148" i="67"/>
  <c r="I148" i="67"/>
  <c r="H148" i="67"/>
  <c r="G148" i="67"/>
  <c r="F148" i="67"/>
  <c r="E148" i="67"/>
  <c r="BB153" i="67"/>
  <c r="BA153" i="67"/>
  <c r="AZ153" i="67"/>
  <c r="AY153" i="67"/>
  <c r="AX153" i="67"/>
  <c r="AW153" i="67"/>
  <c r="AV153" i="67"/>
  <c r="AU153" i="67"/>
  <c r="AT153" i="67"/>
  <c r="AS153" i="67"/>
  <c r="AR153" i="67"/>
  <c r="AQ153" i="67"/>
  <c r="AP153" i="67"/>
  <c r="AO153" i="67"/>
  <c r="AN153" i="67"/>
  <c r="AM153" i="67"/>
  <c r="AL153" i="67"/>
  <c r="AK153" i="67"/>
  <c r="AJ153" i="67"/>
  <c r="AI153" i="67"/>
  <c r="AH153" i="67"/>
  <c r="AG153" i="67"/>
  <c r="AF153" i="67"/>
  <c r="AE153" i="67"/>
  <c r="AD153" i="67"/>
  <c r="AC153" i="67"/>
  <c r="AB153" i="67"/>
  <c r="AA153" i="67"/>
  <c r="Z153" i="67"/>
  <c r="Y153" i="67"/>
  <c r="X153" i="67"/>
  <c r="W153" i="67"/>
  <c r="V153" i="67"/>
  <c r="U153" i="67"/>
  <c r="T153" i="67"/>
  <c r="S153" i="67"/>
  <c r="R153" i="67"/>
  <c r="Q153" i="67"/>
  <c r="P153" i="67"/>
  <c r="O153" i="67"/>
  <c r="N153" i="67"/>
  <c r="M153" i="67"/>
  <c r="L153" i="67"/>
  <c r="K153" i="67"/>
  <c r="J153" i="67"/>
  <c r="I153" i="67"/>
  <c r="H153" i="67"/>
  <c r="G153" i="67"/>
  <c r="F153" i="67"/>
  <c r="E153" i="67"/>
  <c r="BB159" i="67"/>
  <c r="BA159" i="67"/>
  <c r="AZ159" i="67"/>
  <c r="AY159" i="67"/>
  <c r="AX159" i="67"/>
  <c r="AW159" i="67"/>
  <c r="AV159" i="67"/>
  <c r="AU159" i="67"/>
  <c r="AT159" i="67"/>
  <c r="AS159" i="67"/>
  <c r="AR159" i="67"/>
  <c r="AQ159" i="67"/>
  <c r="AP159" i="67"/>
  <c r="AO159" i="67"/>
  <c r="AN159" i="67"/>
  <c r="AM159" i="67"/>
  <c r="AL159" i="67"/>
  <c r="AK159" i="67"/>
  <c r="AJ159" i="67"/>
  <c r="AI159" i="67"/>
  <c r="AH159" i="67"/>
  <c r="AG159" i="67"/>
  <c r="AF159" i="67"/>
  <c r="AE159" i="67"/>
  <c r="AD159" i="67"/>
  <c r="AC159" i="67"/>
  <c r="AB159" i="67"/>
  <c r="AA159" i="67"/>
  <c r="Z159" i="67"/>
  <c r="Y159" i="67"/>
  <c r="X159" i="67"/>
  <c r="W159" i="67"/>
  <c r="V159" i="67"/>
  <c r="U159" i="67"/>
  <c r="T159" i="67"/>
  <c r="S159" i="67"/>
  <c r="R159" i="67"/>
  <c r="Q159" i="67"/>
  <c r="P159" i="67"/>
  <c r="O159" i="67"/>
  <c r="N159" i="67"/>
  <c r="M159" i="67"/>
  <c r="L159" i="67"/>
  <c r="K159" i="67"/>
  <c r="J159" i="67"/>
  <c r="I159" i="67"/>
  <c r="H159" i="67"/>
  <c r="G159" i="67"/>
  <c r="F159" i="67"/>
  <c r="E159" i="67"/>
  <c r="BB163" i="67"/>
  <c r="BA163" i="67"/>
  <c r="AZ163" i="67"/>
  <c r="AY163" i="67"/>
  <c r="AX163" i="67"/>
  <c r="AW163" i="67"/>
  <c r="AV163" i="67"/>
  <c r="AU163" i="67"/>
  <c r="AT163" i="67"/>
  <c r="AS163" i="67"/>
  <c r="AR163" i="67"/>
  <c r="AQ163" i="67"/>
  <c r="AP163" i="67"/>
  <c r="AO163" i="67"/>
  <c r="AN163" i="67"/>
  <c r="AM163" i="67"/>
  <c r="AL163" i="67"/>
  <c r="AK163" i="67"/>
  <c r="AJ163" i="67"/>
  <c r="AI163" i="67"/>
  <c r="AH163" i="67"/>
  <c r="AG163" i="67"/>
  <c r="AF163" i="67"/>
  <c r="AE163" i="67"/>
  <c r="AD163" i="67"/>
  <c r="AC163" i="67"/>
  <c r="AB163" i="67"/>
  <c r="AA163" i="67"/>
  <c r="Z163" i="67"/>
  <c r="Y163" i="67"/>
  <c r="X163" i="67"/>
  <c r="W163" i="67"/>
  <c r="V163" i="67"/>
  <c r="U163" i="67"/>
  <c r="T163" i="67"/>
  <c r="S163" i="67"/>
  <c r="R163" i="67"/>
  <c r="Q163" i="67"/>
  <c r="P163" i="67"/>
  <c r="O163" i="67"/>
  <c r="N163" i="67"/>
  <c r="M163" i="67"/>
  <c r="L163" i="67"/>
  <c r="K163" i="67"/>
  <c r="J163" i="67"/>
  <c r="I163" i="67"/>
  <c r="H163" i="67"/>
  <c r="G163" i="67"/>
  <c r="F163" i="67"/>
  <c r="E163" i="67"/>
  <c r="BB163" i="88"/>
  <c r="BA163" i="88"/>
  <c r="AZ163" i="88"/>
  <c r="AY163" i="88"/>
  <c r="AX163" i="88"/>
  <c r="AW163" i="88"/>
  <c r="AV163" i="88"/>
  <c r="AU163" i="88"/>
  <c r="AT163" i="88"/>
  <c r="AS163" i="88"/>
  <c r="AR163" i="88"/>
  <c r="AQ163" i="88"/>
  <c r="AP163" i="88"/>
  <c r="AO163" i="88"/>
  <c r="AN163" i="88"/>
  <c r="AM163" i="88"/>
  <c r="AL163" i="88"/>
  <c r="AK163" i="88"/>
  <c r="AJ163" i="88"/>
  <c r="AI163" i="88"/>
  <c r="AH163" i="88"/>
  <c r="AG163" i="88"/>
  <c r="AF163" i="88"/>
  <c r="AE163" i="88"/>
  <c r="AD163" i="88"/>
  <c r="AC163" i="88"/>
  <c r="AB163" i="88"/>
  <c r="AA163" i="88"/>
  <c r="Z163" i="88"/>
  <c r="Y163" i="88"/>
  <c r="X163" i="88"/>
  <c r="W163" i="88"/>
  <c r="V163" i="88"/>
  <c r="U163" i="88"/>
  <c r="T163" i="88"/>
  <c r="S163" i="88"/>
  <c r="R163" i="88"/>
  <c r="Q163" i="88"/>
  <c r="P163" i="88"/>
  <c r="O163" i="88"/>
  <c r="N163" i="88"/>
  <c r="M163" i="88"/>
  <c r="L163" i="88"/>
  <c r="K163" i="88"/>
  <c r="J163" i="88"/>
  <c r="I163" i="88"/>
  <c r="H163" i="88"/>
  <c r="G163" i="88"/>
  <c r="F163" i="88"/>
  <c r="E163" i="88"/>
  <c r="BB159" i="88"/>
  <c r="BA159" i="88"/>
  <c r="AZ159" i="88"/>
  <c r="AY159" i="88"/>
  <c r="AX159" i="88"/>
  <c r="AW159" i="88"/>
  <c r="AV159" i="88"/>
  <c r="AU159" i="88"/>
  <c r="AT159" i="88"/>
  <c r="AS159" i="88"/>
  <c r="AR159" i="88"/>
  <c r="AQ159" i="88"/>
  <c r="AP159" i="88"/>
  <c r="AO159" i="88"/>
  <c r="AN159" i="88"/>
  <c r="AM159" i="88"/>
  <c r="AL159" i="88"/>
  <c r="AK159" i="88"/>
  <c r="AJ159" i="88"/>
  <c r="AI159" i="88"/>
  <c r="AH159" i="88"/>
  <c r="AG159" i="88"/>
  <c r="AF159" i="88"/>
  <c r="AE159" i="88"/>
  <c r="AD159" i="88"/>
  <c r="AC159" i="88"/>
  <c r="AB159" i="88"/>
  <c r="AA159" i="88"/>
  <c r="Z159" i="88"/>
  <c r="Y159" i="88"/>
  <c r="X159" i="88"/>
  <c r="W159" i="88"/>
  <c r="V159" i="88"/>
  <c r="U159" i="88"/>
  <c r="T159" i="88"/>
  <c r="S159" i="88"/>
  <c r="R159" i="88"/>
  <c r="Q159" i="88"/>
  <c r="P159" i="88"/>
  <c r="O159" i="88"/>
  <c r="N159" i="88"/>
  <c r="M159" i="88"/>
  <c r="L159" i="88"/>
  <c r="K159" i="88"/>
  <c r="J159" i="88"/>
  <c r="I159" i="88"/>
  <c r="H159" i="88"/>
  <c r="G159" i="88"/>
  <c r="F159" i="88"/>
  <c r="E159" i="88"/>
  <c r="BB153" i="88"/>
  <c r="BA153" i="88"/>
  <c r="AZ153" i="88"/>
  <c r="AY153" i="88"/>
  <c r="AX153" i="88"/>
  <c r="AW153" i="88"/>
  <c r="AV153" i="88"/>
  <c r="AU153" i="88"/>
  <c r="AT153" i="88"/>
  <c r="AS153" i="88"/>
  <c r="AR153" i="88"/>
  <c r="AQ153" i="88"/>
  <c r="AP153" i="88"/>
  <c r="AO153" i="88"/>
  <c r="AN153" i="88"/>
  <c r="AM153" i="88"/>
  <c r="AL153" i="88"/>
  <c r="AK153" i="88"/>
  <c r="AJ153" i="88"/>
  <c r="AI153" i="88"/>
  <c r="AH153" i="88"/>
  <c r="AG153" i="88"/>
  <c r="AF153" i="88"/>
  <c r="AE153" i="88"/>
  <c r="AD153" i="88"/>
  <c r="AC153" i="88"/>
  <c r="AB153" i="88"/>
  <c r="AA153" i="88"/>
  <c r="Z153" i="88"/>
  <c r="Y153" i="88"/>
  <c r="X153" i="88"/>
  <c r="W153" i="88"/>
  <c r="V153" i="88"/>
  <c r="U153" i="88"/>
  <c r="T153" i="88"/>
  <c r="S153" i="88"/>
  <c r="R153" i="88"/>
  <c r="Q153" i="88"/>
  <c r="P153" i="88"/>
  <c r="O153" i="88"/>
  <c r="N153" i="88"/>
  <c r="M153" i="88"/>
  <c r="L153" i="88"/>
  <c r="K153" i="88"/>
  <c r="J153" i="88"/>
  <c r="I153" i="88"/>
  <c r="H153" i="88"/>
  <c r="G153" i="88"/>
  <c r="F153" i="88"/>
  <c r="E153" i="88"/>
  <c r="BB148" i="88"/>
  <c r="BA148" i="88"/>
  <c r="AZ148" i="88"/>
  <c r="AY148" i="88"/>
  <c r="AX148" i="88"/>
  <c r="AW148" i="88"/>
  <c r="AV148" i="88"/>
  <c r="AU148" i="88"/>
  <c r="AT148" i="88"/>
  <c r="AS148" i="88"/>
  <c r="AR148" i="88"/>
  <c r="AQ148" i="88"/>
  <c r="AP148" i="88"/>
  <c r="AO148" i="88"/>
  <c r="AN148" i="88"/>
  <c r="AM148" i="88"/>
  <c r="AL148" i="88"/>
  <c r="AK148" i="88"/>
  <c r="AJ148" i="88"/>
  <c r="AI148" i="88"/>
  <c r="AH148" i="88"/>
  <c r="AG148" i="88"/>
  <c r="AF148" i="88"/>
  <c r="AE148" i="88"/>
  <c r="AD148" i="88"/>
  <c r="AC148" i="88"/>
  <c r="AB148" i="88"/>
  <c r="AA148" i="88"/>
  <c r="Z148" i="88"/>
  <c r="Y148" i="88"/>
  <c r="X148" i="88"/>
  <c r="W148" i="88"/>
  <c r="V148" i="88"/>
  <c r="U148" i="88"/>
  <c r="T148" i="88"/>
  <c r="S148" i="88"/>
  <c r="R148" i="88"/>
  <c r="Q148" i="88"/>
  <c r="P148" i="88"/>
  <c r="O148" i="88"/>
  <c r="N148" i="88"/>
  <c r="M148" i="88"/>
  <c r="L148" i="88"/>
  <c r="K148" i="88"/>
  <c r="J148" i="88"/>
  <c r="I148" i="88"/>
  <c r="H148" i="88"/>
  <c r="G148" i="88"/>
  <c r="F148" i="88"/>
  <c r="E148" i="88"/>
  <c r="BB144" i="88"/>
  <c r="BA144" i="88"/>
  <c r="AZ144" i="88"/>
  <c r="AY144" i="88"/>
  <c r="AX144" i="88"/>
  <c r="AW144" i="88"/>
  <c r="AV144" i="88"/>
  <c r="AU144" i="88"/>
  <c r="AT144" i="88"/>
  <c r="AS144" i="88"/>
  <c r="AR144" i="88"/>
  <c r="AQ144" i="88"/>
  <c r="AP144" i="88"/>
  <c r="AO144" i="88"/>
  <c r="AN144" i="88"/>
  <c r="AM144" i="88"/>
  <c r="AL144" i="88"/>
  <c r="AK144" i="88"/>
  <c r="AJ144" i="88"/>
  <c r="AI144" i="88"/>
  <c r="AH144" i="88"/>
  <c r="AG144" i="88"/>
  <c r="AF144" i="88"/>
  <c r="AE144" i="88"/>
  <c r="AD144" i="88"/>
  <c r="AC144" i="88"/>
  <c r="AB144" i="88"/>
  <c r="AA144" i="88"/>
  <c r="Z144" i="88"/>
  <c r="Y144" i="88"/>
  <c r="X144" i="88"/>
  <c r="W144" i="88"/>
  <c r="V144" i="88"/>
  <c r="U144" i="88"/>
  <c r="T144" i="88"/>
  <c r="S144" i="88"/>
  <c r="R144" i="88"/>
  <c r="Q144" i="88"/>
  <c r="P144" i="88"/>
  <c r="O144" i="88"/>
  <c r="N144" i="88"/>
  <c r="M144" i="88"/>
  <c r="L144" i="88"/>
  <c r="K144" i="88"/>
  <c r="J144" i="88"/>
  <c r="I144" i="88"/>
  <c r="H144" i="88"/>
  <c r="G144" i="88"/>
  <c r="F144" i="88"/>
  <c r="E144" i="88"/>
  <c r="I16" i="93"/>
  <c r="H16" i="93"/>
  <c r="K15" i="93"/>
  <c r="H15" i="93"/>
  <c r="H19" i="93" s="1"/>
  <c r="M19" i="93" s="1"/>
  <c r="Q9" i="93"/>
  <c r="L16" i="93" s="1"/>
  <c r="P9" i="93"/>
  <c r="K16" i="93" s="1"/>
  <c r="O9" i="93"/>
  <c r="J16" i="93" s="1"/>
  <c r="N9" i="93"/>
  <c r="M9" i="93"/>
  <c r="Q8" i="93"/>
  <c r="L15" i="93" s="1"/>
  <c r="P8" i="93"/>
  <c r="O8" i="93"/>
  <c r="J15" i="93" s="1"/>
  <c r="N8" i="93"/>
  <c r="I15" i="93" s="1"/>
  <c r="I19" i="93" s="1"/>
  <c r="M8" i="93"/>
  <c r="K18" i="92"/>
  <c r="J18" i="92"/>
  <c r="J16" i="92" s="1"/>
  <c r="H55" i="69" s="1"/>
  <c r="I18" i="92"/>
  <c r="I16" i="92" s="1"/>
  <c r="G55" i="69" s="1"/>
  <c r="H18" i="92"/>
  <c r="G18" i="92"/>
  <c r="G16" i="92" s="1"/>
  <c r="E55" i="69" s="1"/>
  <c r="P9" i="92"/>
  <c r="K16" i="92" s="1"/>
  <c r="I55" i="69" s="1"/>
  <c r="O9" i="92"/>
  <c r="N9" i="92"/>
  <c r="M9" i="92"/>
  <c r="L9" i="92"/>
  <c r="P8" i="92"/>
  <c r="K15" i="92" s="1"/>
  <c r="I54" i="69" s="1"/>
  <c r="O8" i="92"/>
  <c r="J15" i="92" s="1"/>
  <c r="H54" i="69" s="1"/>
  <c r="N8" i="92"/>
  <c r="I15" i="92" s="1"/>
  <c r="G54" i="69" s="1"/>
  <c r="M8" i="92"/>
  <c r="H15" i="92" s="1"/>
  <c r="F54" i="69" s="1"/>
  <c r="L8" i="92"/>
  <c r="G15" i="92" s="1"/>
  <c r="E54" i="69" s="1"/>
  <c r="K18" i="91"/>
  <c r="K16" i="91" s="1"/>
  <c r="I55" i="68" s="1"/>
  <c r="J18" i="91"/>
  <c r="J16" i="91" s="1"/>
  <c r="H55" i="68" s="1"/>
  <c r="I18" i="91"/>
  <c r="I16" i="91" s="1"/>
  <c r="G55" i="68" s="1"/>
  <c r="H18" i="91"/>
  <c r="G18" i="91"/>
  <c r="F54" i="68"/>
  <c r="E54" i="68"/>
  <c r="P9" i="91"/>
  <c r="O9" i="91"/>
  <c r="N9" i="91"/>
  <c r="M9" i="91"/>
  <c r="H16" i="91" s="1"/>
  <c r="F55" i="68" s="1"/>
  <c r="L9" i="91"/>
  <c r="G16" i="91" s="1"/>
  <c r="E55" i="68" s="1"/>
  <c r="P8" i="91"/>
  <c r="O8" i="91"/>
  <c r="N8" i="91"/>
  <c r="M8" i="91"/>
  <c r="H15" i="91" s="1"/>
  <c r="L8" i="91"/>
  <c r="G15" i="91" s="1"/>
  <c r="K18" i="90"/>
  <c r="K16" i="90" s="1"/>
  <c r="I55" i="67" s="1"/>
  <c r="J18" i="90"/>
  <c r="I18" i="90"/>
  <c r="I16" i="90" s="1"/>
  <c r="G55" i="67" s="1"/>
  <c r="H18" i="90"/>
  <c r="G18" i="90"/>
  <c r="P9" i="90"/>
  <c r="O9" i="90"/>
  <c r="N9" i="90"/>
  <c r="M9" i="90"/>
  <c r="L9" i="90"/>
  <c r="P8" i="90"/>
  <c r="K15" i="90" s="1"/>
  <c r="I54" i="67" s="1"/>
  <c r="O8" i="90"/>
  <c r="J15" i="90" s="1"/>
  <c r="H54" i="67" s="1"/>
  <c r="N8" i="90"/>
  <c r="I15" i="90" s="1"/>
  <c r="G54" i="67" s="1"/>
  <c r="M8" i="90"/>
  <c r="H15" i="90" s="1"/>
  <c r="F54" i="67" s="1"/>
  <c r="L8" i="90"/>
  <c r="G15" i="90" s="1"/>
  <c r="E54" i="67" s="1"/>
  <c r="I55" i="88"/>
  <c r="H55" i="88"/>
  <c r="G55" i="88"/>
  <c r="F55" i="88"/>
  <c r="E55" i="88"/>
  <c r="I54" i="88"/>
  <c r="H54" i="88"/>
  <c r="G54" i="88"/>
  <c r="F54" i="88"/>
  <c r="E54" i="88"/>
  <c r="H16" i="90" l="1"/>
  <c r="F55" i="67" s="1"/>
  <c r="G16" i="90"/>
  <c r="E55" i="67" s="1"/>
  <c r="J16" i="90"/>
  <c r="H55" i="67" s="1"/>
  <c r="J15" i="91"/>
  <c r="H54" i="68" s="1"/>
  <c r="K15" i="91"/>
  <c r="I54" i="68" s="1"/>
  <c r="I15" i="91"/>
  <c r="G54" i="68" s="1"/>
  <c r="H16" i="92"/>
  <c r="F55" i="69" s="1"/>
  <c r="J19" i="93"/>
  <c r="H20" i="93"/>
  <c r="M20" i="93" s="1"/>
  <c r="K19" i="93"/>
  <c r="I20" i="93"/>
  <c r="N20" i="93" s="1"/>
  <c r="N19" i="93"/>
  <c r="M15" i="93"/>
  <c r="N15" i="93" s="1"/>
  <c r="L19" i="93"/>
  <c r="M16" i="93"/>
  <c r="J55" i="70"/>
  <c r="L20" i="93" l="1"/>
  <c r="Q20" i="93" s="1"/>
  <c r="Q19" i="93"/>
  <c r="P19" i="93"/>
  <c r="K20" i="93"/>
  <c r="P20" i="93" s="1"/>
  <c r="N16" i="93"/>
  <c r="O19" i="93"/>
  <c r="J20" i="93"/>
  <c r="O20" i="93" s="1"/>
  <c r="O15" i="93" s="1"/>
  <c r="P15" i="93" s="1"/>
  <c r="Q15" i="93" s="1"/>
  <c r="K55" i="70"/>
  <c r="J54" i="70"/>
  <c r="O16" i="93" l="1"/>
  <c r="P16" i="93" s="1"/>
  <c r="Q16" i="93" s="1"/>
  <c r="K54" i="70"/>
  <c r="L55" i="70"/>
  <c r="M55" i="70" l="1"/>
  <c r="N55" i="70"/>
  <c r="L54" i="70"/>
  <c r="N54" i="70" l="1"/>
  <c r="M54" i="70"/>
  <c r="B10" i="75" l="1"/>
  <c r="B10" i="74"/>
  <c r="B10" i="73"/>
  <c r="B10" i="72"/>
  <c r="B10" i="71"/>
  <c r="B10" i="70"/>
  <c r="B10" i="69"/>
  <c r="B10" i="68"/>
  <c r="B10" i="67"/>
  <c r="B10" i="88"/>
  <c r="B20" i="75"/>
  <c r="B20" i="74"/>
  <c r="B20" i="73"/>
  <c r="B20" i="72"/>
  <c r="B20" i="71"/>
  <c r="B20" i="70"/>
  <c r="B20" i="69"/>
  <c r="B20" i="68"/>
  <c r="B20" i="67"/>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Z75" i="75" l="1"/>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R82" i="70" s="1"/>
  <c r="AU97" i="70" s="1"/>
  <c r="Q81" i="70"/>
  <c r="Q82" i="70" s="1"/>
  <c r="V96" i="70" s="1"/>
  <c r="P81" i="70"/>
  <c r="P82" i="70" s="1"/>
  <c r="AV95" i="70" s="1"/>
  <c r="O81" i="70"/>
  <c r="O82" i="70" s="1"/>
  <c r="N81" i="70"/>
  <c r="M81" i="70"/>
  <c r="L81" i="70"/>
  <c r="K81" i="70"/>
  <c r="J81" i="70"/>
  <c r="I81" i="70"/>
  <c r="H81" i="70"/>
  <c r="G81" i="70"/>
  <c r="F81" i="70"/>
  <c r="E81" i="70"/>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H81" i="69"/>
  <c r="G81" i="69"/>
  <c r="F81" i="69"/>
  <c r="E81" i="69"/>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M82" i="68"/>
  <c r="BA92" i="68" s="1"/>
  <c r="J82" i="68"/>
  <c r="AU89"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X82" i="68" s="1"/>
  <c r="AZ103" i="68" s="1"/>
  <c r="W81" i="68"/>
  <c r="W82" i="68" s="1"/>
  <c r="V81" i="68"/>
  <c r="V82" i="68" s="1"/>
  <c r="BA101" i="68" s="1"/>
  <c r="U81" i="68"/>
  <c r="U82" i="68" s="1"/>
  <c r="AW100" i="68" s="1"/>
  <c r="T81" i="68"/>
  <c r="T82" i="68" s="1"/>
  <c r="AT99" i="68" s="1"/>
  <c r="S81" i="68"/>
  <c r="S82" i="68" s="1"/>
  <c r="AR98" i="68" s="1"/>
  <c r="R81" i="68"/>
  <c r="R82" i="68" s="1"/>
  <c r="Q81" i="68"/>
  <c r="Q82" i="68" s="1"/>
  <c r="AQ96" i="68" s="1"/>
  <c r="P81" i="68"/>
  <c r="P82" i="68" s="1"/>
  <c r="O81" i="68"/>
  <c r="O82" i="68" s="1"/>
  <c r="N81" i="68"/>
  <c r="N82" i="68" s="1"/>
  <c r="AW93" i="68" s="1"/>
  <c r="M81" i="68"/>
  <c r="L81" i="68"/>
  <c r="L82" i="68" s="1"/>
  <c r="K81" i="68"/>
  <c r="K82" i="68" s="1"/>
  <c r="AZ90" i="68" s="1"/>
  <c r="J81" i="68"/>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BA96" i="67" s="1"/>
  <c r="P81" i="67"/>
  <c r="P82" i="67" s="1"/>
  <c r="AN95" i="67" s="1"/>
  <c r="O81" i="67"/>
  <c r="O82" i="67" s="1"/>
  <c r="AP94" i="67" s="1"/>
  <c r="N81" i="67"/>
  <c r="N82" i="67" s="1"/>
  <c r="AU93" i="67" s="1"/>
  <c r="M81" i="67"/>
  <c r="M82" i="67" s="1"/>
  <c r="L81" i="67"/>
  <c r="L82" i="67" s="1"/>
  <c r="K81" i="67"/>
  <c r="K82" i="67" s="1"/>
  <c r="AX90" i="67" s="1"/>
  <c r="J81" i="67"/>
  <c r="J82" i="67" s="1"/>
  <c r="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G93" i="67" l="1"/>
  <c r="AS96" i="67"/>
  <c r="AU95" i="70"/>
  <c r="AP100" i="70"/>
  <c r="AZ104" i="70"/>
  <c r="AR95" i="74"/>
  <c r="Z95" i="74"/>
  <c r="W95" i="74"/>
  <c r="AX95" i="74"/>
  <c r="AU95" i="74"/>
  <c r="AL95" i="74"/>
  <c r="AI95" i="74"/>
  <c r="AR91" i="67"/>
  <c r="BB91" i="67"/>
  <c r="AP91" i="67"/>
  <c r="AD91" i="67"/>
  <c r="R91" i="67"/>
  <c r="AQ105" i="74"/>
  <c r="AT105" i="74"/>
  <c r="AH105" i="74"/>
  <c r="AW92" i="67"/>
  <c r="Y92" i="67"/>
  <c r="M83" i="68"/>
  <c r="R90" i="67"/>
  <c r="O93" i="67"/>
  <c r="AA96" i="67"/>
  <c r="AD102" i="67"/>
  <c r="AS105" i="67"/>
  <c r="Y95" i="70"/>
  <c r="AB100" i="70"/>
  <c r="AL104" i="70"/>
  <c r="N84" i="73"/>
  <c r="AL85" i="73"/>
  <c r="Q87" i="73"/>
  <c r="AR88" i="73"/>
  <c r="BB90" i="73"/>
  <c r="W94" i="73"/>
  <c r="T96" i="73"/>
  <c r="W99" i="73"/>
  <c r="AD101" i="73"/>
  <c r="AC106" i="73"/>
  <c r="AQ84" i="74"/>
  <c r="AI92" i="74"/>
  <c r="AE100" i="74"/>
  <c r="F84" i="75"/>
  <c r="AV88" i="75"/>
  <c r="Y95" i="75"/>
  <c r="AA99" i="75"/>
  <c r="X90" i="67"/>
  <c r="U93" i="67"/>
  <c r="AG96" i="67"/>
  <c r="AJ102" i="67"/>
  <c r="AY105" i="67"/>
  <c r="AI95" i="70"/>
  <c r="AD100" i="70"/>
  <c r="AN104" i="70"/>
  <c r="O84" i="73"/>
  <c r="AM85" i="73"/>
  <c r="R87" i="73"/>
  <c r="AS88" i="73"/>
  <c r="R92" i="73"/>
  <c r="X94" i="73"/>
  <c r="U96" i="73"/>
  <c r="X99" i="73"/>
  <c r="AE101" i="73"/>
  <c r="AD106" i="73"/>
  <c r="AZ84" i="74"/>
  <c r="M91" i="74"/>
  <c r="AR92" i="74"/>
  <c r="AN100" i="74"/>
  <c r="R84" i="75"/>
  <c r="P89" i="75"/>
  <c r="AK95" i="75"/>
  <c r="AM99" i="75"/>
  <c r="AD90" i="67"/>
  <c r="AA93" i="67"/>
  <c r="AM96" i="67"/>
  <c r="AP102" i="67"/>
  <c r="AD106" i="67"/>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P90" i="67"/>
  <c r="AM93" i="67"/>
  <c r="AY96" i="67"/>
  <c r="BB102" i="67"/>
  <c r="AP106" i="67"/>
  <c r="AW95" i="70"/>
  <c r="AZ100" i="70"/>
  <c r="AH105" i="70"/>
  <c r="AL84" i="73"/>
  <c r="O86" i="73"/>
  <c r="AO87" i="73"/>
  <c r="BB92" i="73"/>
  <c r="AU94" i="73"/>
  <c r="AR96" i="73"/>
  <c r="AU99" i="73"/>
  <c r="BB101" i="73"/>
  <c r="BA106" i="73"/>
  <c r="Q86" i="74"/>
  <c r="AB91" i="74"/>
  <c r="S93" i="74"/>
  <c r="V96" i="74"/>
  <c r="W101" i="74"/>
  <c r="BB84" i="75"/>
  <c r="AZ89" i="75"/>
  <c r="AJ96" i="75"/>
  <c r="AP100" i="75"/>
  <c r="AV90" i="67"/>
  <c r="AS93" i="67"/>
  <c r="U97" i="67"/>
  <c r="AE104" i="67"/>
  <c r="AV106" i="67"/>
  <c r="BB100" i="70"/>
  <c r="AJ105" i="70"/>
  <c r="AM84" i="73"/>
  <c r="P86" i="73"/>
  <c r="AP87" i="73"/>
  <c r="Q90" i="73"/>
  <c r="O93" i="73"/>
  <c r="AV94" i="73"/>
  <c r="AS96" i="73"/>
  <c r="AV99" i="73"/>
  <c r="X102" i="73"/>
  <c r="BB106" i="73"/>
  <c r="T86" i="74"/>
  <c r="AK91" i="74"/>
  <c r="AB93" i="74"/>
  <c r="Y99" i="74"/>
  <c r="AF101" i="74"/>
  <c r="I87" i="75"/>
  <c r="U90" i="75"/>
  <c r="AV96" i="75"/>
  <c r="BB100" i="75"/>
  <c r="BB90" i="67"/>
  <c r="AY93" i="67"/>
  <c r="AA97" i="67"/>
  <c r="AK104" i="67"/>
  <c r="BB106" i="67"/>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AD94" i="67"/>
  <c r="AM97" i="67"/>
  <c r="AW104" i="67"/>
  <c r="AH97" i="70"/>
  <c r="AQ103" i="70"/>
  <c r="AE106" i="70"/>
  <c r="N85" i="73"/>
  <c r="AM86" i="73"/>
  <c r="T88" i="73"/>
  <c r="AD90" i="73"/>
  <c r="AL93" i="73"/>
  <c r="AG95" i="73"/>
  <c r="AG98" i="73"/>
  <c r="AL100" i="73"/>
  <c r="AU102" i="73"/>
  <c r="S84" i="74"/>
  <c r="AO86" i="74"/>
  <c r="AZ91" i="74"/>
  <c r="AQ93" i="74"/>
  <c r="AN99" i="74"/>
  <c r="AK102" i="74"/>
  <c r="AS87" i="75"/>
  <c r="O91" i="75"/>
  <c r="AV97" i="75"/>
  <c r="AJ105" i="75"/>
  <c r="AE89" i="67"/>
  <c r="AS97" i="67"/>
  <c r="AA105" i="67"/>
  <c r="AJ97" i="70"/>
  <c r="AS103" i="70"/>
  <c r="AG106" i="70"/>
  <c r="O85" i="73"/>
  <c r="AN86" i="73"/>
  <c r="U88" i="73"/>
  <c r="AO90" i="73"/>
  <c r="AM93" i="73"/>
  <c r="AH95" i="73"/>
  <c r="AH98" i="73"/>
  <c r="AM100" i="73"/>
  <c r="AV102" i="73"/>
  <c r="AB84" i="74"/>
  <c r="AR86" i="74"/>
  <c r="T92" i="74"/>
  <c r="AZ93" i="74"/>
  <c r="AW99" i="74"/>
  <c r="AW102" i="74"/>
  <c r="L88" i="75"/>
  <c r="AA91" i="75"/>
  <c r="Y98" i="75"/>
  <c r="AV105" i="75"/>
  <c r="AQ89" i="67"/>
  <c r="AY97" i="67"/>
  <c r="AG105" i="67"/>
  <c r="AT97" i="70"/>
  <c r="Z104" i="70"/>
  <c r="AQ106" i="70"/>
  <c r="Z85" i="73"/>
  <c r="AY86" i="73"/>
  <c r="AF88" i="73"/>
  <c r="AP90" i="73"/>
  <c r="AX93" i="73"/>
  <c r="AS95" i="73"/>
  <c r="AS98" i="73"/>
  <c r="AX100" i="73"/>
  <c r="AJ104" i="73"/>
  <c r="AE84" i="74"/>
  <c r="BA86" i="74"/>
  <c r="W92" i="74"/>
  <c r="AZ99" i="74"/>
  <c r="X88" i="75"/>
  <c r="AM91" i="75"/>
  <c r="AK98" i="75"/>
  <c r="AG106" i="75"/>
  <c r="J83" i="68"/>
  <c r="L90" i="67"/>
  <c r="U96" i="67"/>
  <c r="X102" i="67"/>
  <c r="AM105" i="67"/>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AT84" i="71"/>
  <c r="AH84" i="71"/>
  <c r="V84" i="71"/>
  <c r="J84" i="71"/>
  <c r="AS84" i="71"/>
  <c r="AS128" i="71" s="1"/>
  <c r="AG84" i="71"/>
  <c r="U84" i="71"/>
  <c r="I84" i="71"/>
  <c r="AR84" i="71"/>
  <c r="AF84" i="71"/>
  <c r="T84" i="71"/>
  <c r="H84" i="71"/>
  <c r="AQ85" i="71"/>
  <c r="AQ128" i="71" s="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I128" i="71" s="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AT128" i="71" s="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L128" i="71" s="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Q128" i="71" s="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N128" i="71" s="1"/>
  <c r="AZ86" i="71"/>
  <c r="R87" i="71"/>
  <c r="AD87" i="71"/>
  <c r="AP87" i="71"/>
  <c r="BB87" i="71"/>
  <c r="U88" i="71"/>
  <c r="AG88" i="71"/>
  <c r="AS88" i="71"/>
  <c r="M89" i="71"/>
  <c r="Y89" i="71"/>
  <c r="AK89" i="71"/>
  <c r="AW89" i="71"/>
  <c r="R90" i="71"/>
  <c r="AD90" i="71"/>
  <c r="AP90" i="71"/>
  <c r="BB90" i="71"/>
  <c r="BB128" i="71" s="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Y9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AK94" i="70"/>
  <c r="AW94"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AW98" i="70"/>
  <c r="Z95" i="70"/>
  <c r="AL95" i="70"/>
  <c r="AX95" i="70"/>
  <c r="Y97" i="70"/>
  <c r="AK97" i="70"/>
  <c r="AW97" i="70"/>
  <c r="Z98" i="70"/>
  <c r="AL98" i="70"/>
  <c r="AX98" i="70"/>
  <c r="AE100" i="70"/>
  <c r="AQ100" i="70"/>
  <c r="AH103" i="70"/>
  <c r="AT103" i="70"/>
  <c r="AC104" i="70"/>
  <c r="AO104" i="70"/>
  <c r="BA104" i="70"/>
  <c r="AK105" i="70"/>
  <c r="AW105" i="70"/>
  <c r="AH106" i="70"/>
  <c r="AT106" i="70"/>
  <c r="Y98" i="70"/>
  <c r="AA95" i="70"/>
  <c r="AM95" i="70"/>
  <c r="AY95" i="70"/>
  <c r="Z97" i="70"/>
  <c r="AL97" i="70"/>
  <c r="AX97" i="70"/>
  <c r="AA98" i="70"/>
  <c r="AM98" i="70"/>
  <c r="AY98" i="70"/>
  <c r="AF100" i="70"/>
  <c r="AR100" i="70"/>
  <c r="AI103" i="70"/>
  <c r="AU103" i="70"/>
  <c r="AD104" i="70"/>
  <c r="AP104" i="70"/>
  <c r="BB104" i="70"/>
  <c r="AL105" i="70"/>
  <c r="AX105" i="70"/>
  <c r="AI106" i="70"/>
  <c r="AU106" i="70"/>
  <c r="AB95" i="70"/>
  <c r="AN95" i="70"/>
  <c r="AZ95" i="70"/>
  <c r="AA97" i="70"/>
  <c r="AM97" i="70"/>
  <c r="AY97" i="70"/>
  <c r="AB98" i="70"/>
  <c r="AN98" i="70"/>
  <c r="AZ98" i="70"/>
  <c r="AG100" i="70"/>
  <c r="AS100" i="70"/>
  <c r="AJ103" i="70"/>
  <c r="AV103" i="70"/>
  <c r="AE104" i="70"/>
  <c r="AQ104" i="70"/>
  <c r="AA105" i="70"/>
  <c r="AM105" i="70"/>
  <c r="AY105" i="70"/>
  <c r="AJ106" i="70"/>
  <c r="AV106" i="70"/>
  <c r="AK98"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S95" i="70"/>
  <c r="AE95" i="70"/>
  <c r="AQ95" i="70"/>
  <c r="AD97" i="70"/>
  <c r="AP97" i="70"/>
  <c r="BB97" i="70"/>
  <c r="AE98" i="70"/>
  <c r="AQ98" i="70"/>
  <c r="X100" i="70"/>
  <c r="AJ100" i="70"/>
  <c r="AV100" i="70"/>
  <c r="AA103" i="70"/>
  <c r="AM103" i="70"/>
  <c r="AY103" i="70"/>
  <c r="AH104" i="70"/>
  <c r="AT104" i="70"/>
  <c r="AD105" i="70"/>
  <c r="AP105" i="70"/>
  <c r="BB105" i="70"/>
  <c r="AM106" i="70"/>
  <c r="AY106"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X95" i="70"/>
  <c r="AJ95" i="70"/>
  <c r="W97" i="70"/>
  <c r="AI97" i="70"/>
  <c r="X98" i="70"/>
  <c r="AJ98" i="70"/>
  <c r="AC100" i="70"/>
  <c r="AO100" i="70"/>
  <c r="AF103" i="70"/>
  <c r="AA104" i="70"/>
  <c r="AM104" i="70"/>
  <c r="AI105" i="70"/>
  <c r="AF106" i="70"/>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G134" i="71" s="1"/>
  <c r="H83" i="71"/>
  <c r="H134" i="71" s="1"/>
  <c r="P83" i="71"/>
  <c r="P134" i="71" s="1"/>
  <c r="X83" i="71"/>
  <c r="X134" i="71" s="1"/>
  <c r="I83" i="71"/>
  <c r="I134" i="71" s="1"/>
  <c r="Q83" i="71"/>
  <c r="Q134" i="71" s="1"/>
  <c r="Y83" i="71"/>
  <c r="J83" i="71"/>
  <c r="R83" i="71"/>
  <c r="Z83" i="71"/>
  <c r="Z134" i="71" s="1"/>
  <c r="K83" i="71"/>
  <c r="K134" i="71" s="1"/>
  <c r="S83" i="71"/>
  <c r="AA83" i="71"/>
  <c r="AA134" i="71" s="1"/>
  <c r="W83" i="71"/>
  <c r="W134" i="71" s="1"/>
  <c r="L83" i="71"/>
  <c r="L134" i="71" s="1"/>
  <c r="T83" i="71"/>
  <c r="T134" i="71" s="1"/>
  <c r="O83" i="71"/>
  <c r="O134" i="71" s="1"/>
  <c r="E83" i="71"/>
  <c r="M83" i="71"/>
  <c r="M134" i="71" s="1"/>
  <c r="U83" i="71"/>
  <c r="K128" i="71"/>
  <c r="F83" i="71"/>
  <c r="F134" i="71" s="1"/>
  <c r="N83" i="71"/>
  <c r="N134" i="71" s="1"/>
  <c r="V83" i="71"/>
  <c r="V134" i="71" s="1"/>
  <c r="F128" i="71"/>
  <c r="AF128" i="71"/>
  <c r="W83" i="70"/>
  <c r="U83" i="70"/>
  <c r="P83" i="70"/>
  <c r="X83" i="70"/>
  <c r="Q83" i="70"/>
  <c r="Y83" i="70"/>
  <c r="R83" i="70"/>
  <c r="Z83" i="70"/>
  <c r="S83" i="70"/>
  <c r="AA83" i="70"/>
  <c r="O83" i="70"/>
  <c r="V83" i="70"/>
  <c r="P83" i="69"/>
  <c r="X83" i="69"/>
  <c r="Q83" i="69"/>
  <c r="Y83" i="69"/>
  <c r="W83" i="69"/>
  <c r="J83" i="69"/>
  <c r="R83" i="69"/>
  <c r="Z83" i="69"/>
  <c r="M83" i="69"/>
  <c r="U83" i="69"/>
  <c r="O83" i="69"/>
  <c r="K83" i="69"/>
  <c r="S83" i="69"/>
  <c r="AA83" i="69"/>
  <c r="N83" i="69"/>
  <c r="V83" i="69"/>
  <c r="V83" i="68"/>
  <c r="T83" i="68"/>
  <c r="Q83" i="68"/>
  <c r="Y83" i="68"/>
  <c r="N83" i="68"/>
  <c r="K83" i="68"/>
  <c r="AA83" i="68"/>
  <c r="L83" i="68"/>
  <c r="S83" i="68"/>
  <c r="O83" i="68"/>
  <c r="W83" i="68"/>
  <c r="N83" i="67"/>
  <c r="V83" i="67"/>
  <c r="W83" i="67"/>
  <c r="P83" i="67"/>
  <c r="S83" i="67"/>
  <c r="O83" i="67"/>
  <c r="T83" i="67"/>
  <c r="Q83" i="67"/>
  <c r="Y83" i="67"/>
  <c r="U83" i="67"/>
  <c r="K83" i="67"/>
  <c r="L83" i="67"/>
  <c r="Z83" i="67"/>
  <c r="X83" i="67"/>
  <c r="M83" i="67"/>
  <c r="J128" i="71"/>
  <c r="H128" i="71"/>
  <c r="J134" i="71"/>
  <c r="R134" i="71"/>
  <c r="S134" i="71"/>
  <c r="U134" i="71"/>
  <c r="Y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B128" i="71" l="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AO195" i="75" l="1"/>
  <c r="AN195" i="74"/>
  <c r="AO195" i="73"/>
  <c r="AN195" i="72"/>
  <c r="AN195" i="71"/>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AQ195" i="75" l="1"/>
  <c r="AP195" i="74"/>
  <c r="AQ195" i="73"/>
  <c r="AP195" i="72"/>
  <c r="AP195" i="71"/>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AR195" i="75" l="1"/>
  <c r="AQ195" i="74"/>
  <c r="AR195" i="73"/>
  <c r="AQ195" i="72"/>
  <c r="AQ195" i="71"/>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AS195" i="75" l="1"/>
  <c r="AR195" i="74"/>
  <c r="AS195" i="73"/>
  <c r="AR195" i="72"/>
  <c r="AR195" i="71"/>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AT195" i="75" l="1"/>
  <c r="AS195" i="74"/>
  <c r="AT195" i="73"/>
  <c r="AS195" i="72"/>
  <c r="AS195" i="71"/>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AU195" i="75" l="1"/>
  <c r="AT195" i="74"/>
  <c r="AU195" i="73"/>
  <c r="AT195" i="72"/>
  <c r="AT195" i="71"/>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AV195" i="75" l="1"/>
  <c r="AU195" i="74"/>
  <c r="AV195" i="73"/>
  <c r="AU195" i="72"/>
  <c r="AU195" i="71"/>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AW195" i="75" l="1"/>
  <c r="AV195" i="74"/>
  <c r="AW195" i="73"/>
  <c r="AV195" i="72"/>
  <c r="AV195" i="71"/>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AX195" i="75" l="1"/>
  <c r="AW195" i="74"/>
  <c r="AX195" i="73"/>
  <c r="AW195" i="72"/>
  <c r="AW195" i="71"/>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AY195" i="75" l="1"/>
  <c r="AX195" i="74"/>
  <c r="AY195" i="73"/>
  <c r="AX195" i="72"/>
  <c r="AX195" i="71"/>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AZ195" i="75" l="1"/>
  <c r="AY195" i="74"/>
  <c r="AZ195" i="73"/>
  <c r="AY195" i="72"/>
  <c r="AY195" i="71"/>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BA195" i="75" l="1"/>
  <c r="AZ195" i="74"/>
  <c r="BA195" i="73"/>
  <c r="AZ195" i="72"/>
  <c r="AZ195" i="71"/>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BB195" i="75" l="1"/>
  <c r="BA195" i="74"/>
  <c r="BB195" i="73"/>
  <c r="BA195" i="72"/>
  <c r="BA195" i="71"/>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BB195" i="74" l="1"/>
  <c r="BB195" i="72"/>
  <c r="BB195" i="71"/>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G64" i="70"/>
  <c r="F64" i="70"/>
  <c r="E64" i="70"/>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16" i="2" a="1"/>
  <c r="H9" i="2" a="1"/>
  <c r="D19" i="2" a="1"/>
  <c r="D9" i="2" a="1"/>
  <c r="D14" i="2" a="1"/>
  <c r="D11" i="2" a="1"/>
  <c r="D10" i="2" a="1"/>
  <c r="D12" i="2" a="1"/>
  <c r="D15" i="2" a="1"/>
  <c r="E9" i="2" a="1"/>
  <c r="D18" i="2" a="1"/>
  <c r="D17" i="2" a="1"/>
  <c r="D13" i="2" a="1"/>
  <c r="K82" i="70" l="1"/>
  <c r="K83" i="70"/>
  <c r="L82" i="70"/>
  <c r="L83" i="70" s="1"/>
  <c r="B26" i="70"/>
  <c r="E82" i="70"/>
  <c r="M82" i="70"/>
  <c r="J82" i="70"/>
  <c r="F82" i="70"/>
  <c r="F83" i="70"/>
  <c r="N82" i="70"/>
  <c r="G82" i="70"/>
  <c r="E26" i="70"/>
  <c r="H82" i="70"/>
  <c r="I82" i="70"/>
  <c r="I83" i="70"/>
  <c r="E82" i="69"/>
  <c r="F82" i="69"/>
  <c r="F83" i="69" s="1"/>
  <c r="G82" i="69"/>
  <c r="H82" i="69"/>
  <c r="H83" i="69" s="1"/>
  <c r="I82" i="69"/>
  <c r="I83" i="69" s="1"/>
  <c r="E26" i="68"/>
  <c r="H82" i="68"/>
  <c r="H83" i="68" s="1"/>
  <c r="I82" i="68"/>
  <c r="E82" i="68"/>
  <c r="E83" i="68" s="1"/>
  <c r="E134" i="68" s="1"/>
  <c r="F82" i="68"/>
  <c r="G82" i="68"/>
  <c r="G83" i="68" s="1"/>
  <c r="G82" i="67"/>
  <c r="G83" i="67" s="1"/>
  <c r="H82" i="67"/>
  <c r="H83" i="67" s="1"/>
  <c r="F26" i="67"/>
  <c r="I82" i="67"/>
  <c r="I83" i="67" s="1"/>
  <c r="F82" i="67"/>
  <c r="F83" i="67" s="1"/>
  <c r="E82" i="67"/>
  <c r="E83" i="67" s="1"/>
  <c r="Q82" i="88"/>
  <c r="S82" i="88"/>
  <c r="S83" i="88" s="1"/>
  <c r="L82" i="88"/>
  <c r="L83" i="88" s="1"/>
  <c r="T82" i="88"/>
  <c r="T83" i="88" s="1"/>
  <c r="I82" i="88"/>
  <c r="J82" i="88"/>
  <c r="M82" i="88"/>
  <c r="U82" i="88"/>
  <c r="Y82" i="88"/>
  <c r="R82" i="88"/>
  <c r="R83" i="88"/>
  <c r="K82" i="88"/>
  <c r="K83" i="88" s="1"/>
  <c r="AA82" i="88"/>
  <c r="F82" i="88"/>
  <c r="F83" i="88" s="1"/>
  <c r="V82" i="88"/>
  <c r="V83" i="88" s="1"/>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S134"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X134" i="70" s="1"/>
  <c r="AP75" i="70"/>
  <c r="AP77" i="70" s="1"/>
  <c r="AP134" i="70" s="1"/>
  <c r="AH75" i="70"/>
  <c r="AH77" i="70" s="1"/>
  <c r="Z75" i="70"/>
  <c r="Z77" i="70" s="1"/>
  <c r="Z134" i="70" s="1"/>
  <c r="R75" i="70"/>
  <c r="R77" i="70" s="1"/>
  <c r="R134" i="70" s="1"/>
  <c r="J75" i="70"/>
  <c r="J77" i="70" s="1"/>
  <c r="AW75" i="69"/>
  <c r="AW77" i="69" s="1"/>
  <c r="AO75" i="69"/>
  <c r="AO77" i="69" s="1"/>
  <c r="AG75" i="69"/>
  <c r="AG77" i="69" s="1"/>
  <c r="Y75" i="69"/>
  <c r="Y77" i="69" s="1"/>
  <c r="Q75" i="69"/>
  <c r="Q77" i="69" s="1"/>
  <c r="I75" i="69"/>
  <c r="I77" i="69" s="1"/>
  <c r="F2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D2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E2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S134" i="68" s="1"/>
  <c r="AK75" i="68"/>
  <c r="AK77" i="68" s="1"/>
  <c r="AC75" i="68"/>
  <c r="AC77" i="68" s="1"/>
  <c r="U75" i="68"/>
  <c r="U77"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Y134" i="67" s="1"/>
  <c r="AH75" i="75"/>
  <c r="AH77" i="75" s="1"/>
  <c r="AF75" i="73"/>
  <c r="AF77" i="73" s="1"/>
  <c r="AU75" i="72"/>
  <c r="AU77" i="72" s="1"/>
  <c r="O75" i="72"/>
  <c r="O77" i="72" s="1"/>
  <c r="AD75" i="71"/>
  <c r="AD77" i="71" s="1"/>
  <c r="AS75" i="70"/>
  <c r="AS77" i="70" s="1"/>
  <c r="M75" i="70"/>
  <c r="M77" i="70" s="1"/>
  <c r="AJ75" i="69"/>
  <c r="AJ77" i="69" s="1"/>
  <c r="R75" i="69"/>
  <c r="R77" i="69" s="1"/>
  <c r="R134" i="69" s="1"/>
  <c r="AT75" i="68"/>
  <c r="AT77" i="68" s="1"/>
  <c r="AD75" i="68"/>
  <c r="AD77" i="68" s="1"/>
  <c r="N75" i="68"/>
  <c r="N77" i="68" s="1"/>
  <c r="AV75" i="67"/>
  <c r="AV77" i="67" s="1"/>
  <c r="AJ75" i="67"/>
  <c r="AJ77" i="67" s="1"/>
  <c r="AA75" i="67"/>
  <c r="AA77"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S134" i="67" s="1"/>
  <c r="AI75" i="67"/>
  <c r="AI77" i="67" s="1"/>
  <c r="AI134" i="67" s="1"/>
  <c r="Z75" i="67"/>
  <c r="Z77" i="67" s="1"/>
  <c r="Z134"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AH134"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Y134" i="69" s="1"/>
  <c r="AB75" i="69"/>
  <c r="AB77" i="69" s="1"/>
  <c r="J75" i="69"/>
  <c r="J77" i="69" s="1"/>
  <c r="AO75" i="68"/>
  <c r="AO77" i="68" s="1"/>
  <c r="Y75" i="68"/>
  <c r="Y77" i="68" s="1"/>
  <c r="I75" i="68"/>
  <c r="I77" i="68" s="1"/>
  <c r="F27" i="68" s="1"/>
  <c r="AQ75" i="67"/>
  <c r="AQ77" i="67" s="1"/>
  <c r="AQ134"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BB134" i="67" s="1"/>
  <c r="H75" i="63"/>
  <c r="P75" i="63"/>
  <c r="X75" i="63"/>
  <c r="AF75" i="63"/>
  <c r="AN75" i="63"/>
  <c r="AV75" i="63"/>
  <c r="AW75" i="75"/>
  <c r="AW77" i="75" s="1"/>
  <c r="AV75" i="73"/>
  <c r="AV77" i="73" s="1"/>
  <c r="V75" i="72"/>
  <c r="V77" i="72" s="1"/>
  <c r="AB75" i="70"/>
  <c r="AB77" i="70" s="1"/>
  <c r="G75" i="69"/>
  <c r="G77" i="69" s="1"/>
  <c r="Q75" i="68"/>
  <c r="Q77" i="68" s="1"/>
  <c r="AD75" i="67"/>
  <c r="AD77" i="67" s="1"/>
  <c r="G75" i="67"/>
  <c r="G7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C27" i="67" s="1"/>
  <c r="Z75" i="88"/>
  <c r="Z77" i="88" s="1"/>
  <c r="Z192" i="88" s="1"/>
  <c r="AS75" i="88"/>
  <c r="AS77" i="88" s="1"/>
  <c r="O75" i="63"/>
  <c r="AL75" i="63"/>
  <c r="R75" i="75"/>
  <c r="R77" i="75" s="1"/>
  <c r="AM75" i="73"/>
  <c r="AM77" i="73" s="1"/>
  <c r="AS75" i="71"/>
  <c r="AS77" i="71" s="1"/>
  <c r="AX75" i="69"/>
  <c r="AX77" i="69" s="1"/>
  <c r="AX134" i="69" s="1"/>
  <c r="AW75" i="68"/>
  <c r="AW77"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R134"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G134" i="68" s="1"/>
  <c r="AI75" i="88"/>
  <c r="AI77" i="88" s="1"/>
  <c r="AI192" i="88" s="1"/>
  <c r="AP75" i="88"/>
  <c r="AP77" i="88" s="1"/>
  <c r="B26" i="74"/>
  <c r="C26" i="74"/>
  <c r="D26" i="74"/>
  <c r="C27" i="73"/>
  <c r="B26" i="71"/>
  <c r="C26" i="70"/>
  <c r="E131" i="68"/>
  <c r="E130" i="68" s="1"/>
  <c r="E132" i="68" s="1"/>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F27" i="70"/>
  <c r="C27" i="70"/>
  <c r="Z134" i="69"/>
  <c r="E26" i="69"/>
  <c r="F26" i="69"/>
  <c r="E27" i="68"/>
  <c r="F26" i="68"/>
  <c r="U134" i="68"/>
  <c r="BA134" i="68"/>
  <c r="Y134" i="68"/>
  <c r="B26" i="68"/>
  <c r="AC134" i="68"/>
  <c r="AX134" i="67"/>
  <c r="D27" i="67"/>
  <c r="F27" i="88"/>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C26" i="71"/>
  <c r="D26" i="71"/>
  <c r="F26" i="71"/>
  <c r="D26" i="70"/>
  <c r="K134" i="70"/>
  <c r="AA134" i="70"/>
  <c r="AH134" i="70"/>
  <c r="G26" i="70"/>
  <c r="T134" i="69"/>
  <c r="AZ134" i="69"/>
  <c r="G26" i="69"/>
  <c r="B26" i="69"/>
  <c r="C26" i="69"/>
  <c r="D26" i="69"/>
  <c r="Q134" i="68"/>
  <c r="AW134" i="68"/>
  <c r="M134" i="68"/>
  <c r="AK134" i="68"/>
  <c r="C26" i="68"/>
  <c r="G26" i="68"/>
  <c r="AA134" i="67"/>
  <c r="D26" i="67"/>
  <c r="E26" i="67"/>
  <c r="AD134" i="67"/>
  <c r="AP134" i="67"/>
  <c r="B26" i="67"/>
  <c r="C26" i="67"/>
  <c r="G26" i="67"/>
  <c r="AL134" i="88"/>
  <c r="F26" i="88"/>
  <c r="G26" i="88"/>
  <c r="D26" i="88"/>
  <c r="E9" i="2"/>
  <c r="D16" i="2"/>
  <c r="D19" i="2"/>
  <c r="H9" i="2"/>
  <c r="D17" i="2"/>
  <c r="D15" i="2"/>
  <c r="D13" i="2"/>
  <c r="D9" i="2"/>
  <c r="D14" i="2"/>
  <c r="D11" i="2"/>
  <c r="D10" i="2"/>
  <c r="D12" i="2"/>
  <c r="D18" i="2"/>
  <c r="BB93" i="70" l="1"/>
  <c r="AI93" i="70"/>
  <c r="AP93" i="70"/>
  <c r="AZ93" i="70"/>
  <c r="AY93" i="70"/>
  <c r="AW93" i="70"/>
  <c r="AD93" i="70"/>
  <c r="AM93" i="70"/>
  <c r="AK93" i="70"/>
  <c r="AT93" i="70"/>
  <c r="AR93" i="70"/>
  <c r="AN93" i="70"/>
  <c r="AH93" i="70"/>
  <c r="AF93" i="70"/>
  <c r="O93" i="70"/>
  <c r="AV93" i="70"/>
  <c r="BA93" i="70"/>
  <c r="AX93" i="70"/>
  <c r="AJ93" i="70"/>
  <c r="AQ93" i="70"/>
  <c r="AU93" i="70"/>
  <c r="AO93" i="70"/>
  <c r="AL93" i="70"/>
  <c r="AS93" i="70"/>
  <c r="AE93" i="70"/>
  <c r="AC93" i="70"/>
  <c r="AG93" i="70"/>
  <c r="AN84" i="70"/>
  <c r="AM84" i="70"/>
  <c r="AK84" i="70"/>
  <c r="F84" i="70"/>
  <c r="AH84" i="70"/>
  <c r="AF84" i="70"/>
  <c r="AA84" i="70"/>
  <c r="Y84" i="70"/>
  <c r="AU84" i="70"/>
  <c r="V84" i="70"/>
  <c r="T84" i="70"/>
  <c r="O84" i="70"/>
  <c r="M84" i="70"/>
  <c r="AI84" i="70"/>
  <c r="J84" i="70"/>
  <c r="H84" i="70"/>
  <c r="BA84" i="70"/>
  <c r="AX84" i="70"/>
  <c r="BB84" i="70"/>
  <c r="W84" i="70"/>
  <c r="AS84" i="70"/>
  <c r="AQ84" i="70"/>
  <c r="P84" i="70"/>
  <c r="AZ84" i="70"/>
  <c r="AW84" i="70"/>
  <c r="AR84" i="70"/>
  <c r="AP84" i="70"/>
  <c r="AO84" i="70"/>
  <c r="AL84" i="70"/>
  <c r="AV84" i="70"/>
  <c r="K84" i="70"/>
  <c r="AG84" i="70"/>
  <c r="AE84" i="70"/>
  <c r="AC84" i="70"/>
  <c r="Z84" i="70"/>
  <c r="AJ84" i="70"/>
  <c r="AD84" i="70"/>
  <c r="U84" i="70"/>
  <c r="S84" i="70"/>
  <c r="L84" i="70"/>
  <c r="Q84" i="70"/>
  <c r="N84" i="70"/>
  <c r="X84" i="70"/>
  <c r="R84" i="70"/>
  <c r="I84" i="70"/>
  <c r="G84" i="70"/>
  <c r="AB84" i="70"/>
  <c r="AY84" i="70"/>
  <c r="AT84" i="70"/>
  <c r="AS92" i="70"/>
  <c r="AF92" i="70"/>
  <c r="N92" i="70"/>
  <c r="O92" i="70" s="1"/>
  <c r="BB92" i="70"/>
  <c r="AE92" i="70"/>
  <c r="AQ92" i="70"/>
  <c r="AR92" i="70"/>
  <c r="AT92" i="70"/>
  <c r="AK92" i="70"/>
  <c r="AL92" i="70"/>
  <c r="AW92" i="70"/>
  <c r="AX92" i="70"/>
  <c r="AP92" i="70"/>
  <c r="AJ92" i="70"/>
  <c r="AM92" i="70"/>
  <c r="AH92" i="70"/>
  <c r="AI92" i="70"/>
  <c r="AV92" i="70"/>
  <c r="AY92" i="70"/>
  <c r="AC92" i="70"/>
  <c r="AZ92" i="70"/>
  <c r="BA92" i="70"/>
  <c r="AU92" i="70"/>
  <c r="AN92" i="70"/>
  <c r="AO92" i="70"/>
  <c r="AD92" i="70"/>
  <c r="AG92" i="70"/>
  <c r="N83" i="70"/>
  <c r="N134" i="70" s="1"/>
  <c r="E83" i="70"/>
  <c r="AU88" i="70"/>
  <c r="V88" i="70"/>
  <c r="X88" i="70"/>
  <c r="N88" i="70"/>
  <c r="AM88" i="70"/>
  <c r="AZ88" i="70"/>
  <c r="AC88" i="70"/>
  <c r="AV88" i="70"/>
  <c r="M88" i="70"/>
  <c r="Z88" i="70"/>
  <c r="AY88" i="70"/>
  <c r="AO88" i="70"/>
  <c r="R88" i="70"/>
  <c r="S88" i="70"/>
  <c r="AJ88" i="70"/>
  <c r="Y88" i="70"/>
  <c r="AL88" i="70"/>
  <c r="BA88" i="70"/>
  <c r="AD88" i="70"/>
  <c r="AE88" i="70"/>
  <c r="T88" i="70"/>
  <c r="L88" i="70"/>
  <c r="AK88" i="70"/>
  <c r="AX88" i="70"/>
  <c r="AP88" i="70"/>
  <c r="AQ88" i="70"/>
  <c r="AF88" i="70"/>
  <c r="AA88" i="70"/>
  <c r="AN88" i="70"/>
  <c r="AW88" i="70"/>
  <c r="BB88" i="70"/>
  <c r="AR88" i="70"/>
  <c r="U88" i="70"/>
  <c r="AH88" i="70"/>
  <c r="P88" i="70"/>
  <c r="AG88" i="70"/>
  <c r="K88" i="70"/>
  <c r="Q88" i="70"/>
  <c r="J88" i="70"/>
  <c r="AT88" i="70"/>
  <c r="O88" i="70"/>
  <c r="AB88" i="70"/>
  <c r="AS88" i="70"/>
  <c r="W88" i="70"/>
  <c r="AI88" i="70"/>
  <c r="AC86" i="70"/>
  <c r="AZ86" i="70"/>
  <c r="O86" i="70"/>
  <c r="Y86" i="70"/>
  <c r="W86" i="70"/>
  <c r="U86" i="70"/>
  <c r="AN86" i="70"/>
  <c r="AE86" i="70"/>
  <c r="M86" i="70"/>
  <c r="K86" i="70"/>
  <c r="I86" i="70"/>
  <c r="AB86" i="70"/>
  <c r="AX86" i="70"/>
  <c r="AV86" i="70"/>
  <c r="AT86" i="70"/>
  <c r="AQ86" i="70"/>
  <c r="BA86" i="70"/>
  <c r="P86" i="70"/>
  <c r="AL86" i="70"/>
  <c r="AJ86" i="70"/>
  <c r="AH86" i="70"/>
  <c r="AR86" i="70"/>
  <c r="R86" i="70"/>
  <c r="AI86" i="70"/>
  <c r="AO86" i="70"/>
  <c r="Q86" i="70"/>
  <c r="BB86" i="70"/>
  <c r="S86" i="70"/>
  <c r="Z86" i="70"/>
  <c r="X86" i="70"/>
  <c r="V86" i="70"/>
  <c r="AF86" i="70"/>
  <c r="AP86" i="70"/>
  <c r="AY86" i="70"/>
  <c r="N86" i="70"/>
  <c r="L86" i="70"/>
  <c r="J86" i="70"/>
  <c r="T86" i="70"/>
  <c r="AK86" i="70"/>
  <c r="AD86" i="70"/>
  <c r="AM86" i="70"/>
  <c r="AW86" i="70"/>
  <c r="AU86" i="70"/>
  <c r="AS86" i="70"/>
  <c r="H86" i="70"/>
  <c r="AA86" i="70"/>
  <c r="AG86" i="70"/>
  <c r="AR87" i="70"/>
  <c r="U87" i="70"/>
  <c r="AT87" i="70"/>
  <c r="AY87" i="70"/>
  <c r="AZ87" i="70"/>
  <c r="AO87" i="70"/>
  <c r="R87" i="70"/>
  <c r="AS87" i="70"/>
  <c r="I87" i="70"/>
  <c r="M87" i="70"/>
  <c r="BA87" i="70"/>
  <c r="AD87" i="70"/>
  <c r="AG87" i="70"/>
  <c r="L87" i="70"/>
  <c r="Y87" i="70"/>
  <c r="AP87" i="70"/>
  <c r="AQ87" i="70"/>
  <c r="X87" i="70"/>
  <c r="AK87" i="70"/>
  <c r="N87" i="70"/>
  <c r="BB87" i="70"/>
  <c r="T87" i="70"/>
  <c r="AH87" i="70"/>
  <c r="AM87" i="70"/>
  <c r="K87" i="70"/>
  <c r="AJ87" i="70"/>
  <c r="AW87" i="70"/>
  <c r="Z87" i="70"/>
  <c r="AF87" i="70"/>
  <c r="AE87" i="70"/>
  <c r="S87" i="70"/>
  <c r="J87" i="70"/>
  <c r="W87" i="70"/>
  <c r="AV87" i="70"/>
  <c r="AL87" i="70"/>
  <c r="O87" i="70"/>
  <c r="P87" i="70"/>
  <c r="V87" i="70"/>
  <c r="AI87" i="70"/>
  <c r="AX87" i="70"/>
  <c r="AA87" i="70"/>
  <c r="AB87" i="70"/>
  <c r="Q87" i="70"/>
  <c r="AU87" i="70"/>
  <c r="AN87" i="70"/>
  <c r="AC87" i="70"/>
  <c r="AZ85" i="70"/>
  <c r="AO85" i="70"/>
  <c r="AL85" i="70"/>
  <c r="AJ85" i="70"/>
  <c r="AD85" i="70"/>
  <c r="U85" i="70"/>
  <c r="AE85" i="70"/>
  <c r="AB85" i="70"/>
  <c r="AC85" i="70"/>
  <c r="Z85" i="70"/>
  <c r="X85" i="70"/>
  <c r="AT85" i="70"/>
  <c r="I85" i="70"/>
  <c r="S85" i="70"/>
  <c r="Q85" i="70"/>
  <c r="N85" i="70"/>
  <c r="L85" i="70"/>
  <c r="AH85" i="70"/>
  <c r="R85" i="70"/>
  <c r="G85" i="70"/>
  <c r="AY85" i="70"/>
  <c r="AW85" i="70"/>
  <c r="BB85" i="70"/>
  <c r="V85" i="70"/>
  <c r="AR85" i="70"/>
  <c r="AX85" i="70"/>
  <c r="K85" i="70"/>
  <c r="P85" i="70"/>
  <c r="AM85" i="70"/>
  <c r="AK85" i="70"/>
  <c r="AU85" i="70"/>
  <c r="J85" i="70"/>
  <c r="AF85" i="70"/>
  <c r="AQ85" i="70"/>
  <c r="AA85" i="70"/>
  <c r="Y85" i="70"/>
  <c r="AI85" i="70"/>
  <c r="AP85" i="70"/>
  <c r="T85" i="70"/>
  <c r="AV85" i="70"/>
  <c r="AN85" i="70"/>
  <c r="O85" i="70"/>
  <c r="M85" i="70"/>
  <c r="W85" i="70"/>
  <c r="AS85" i="70"/>
  <c r="H85" i="70"/>
  <c r="BA85" i="70"/>
  <c r="AG85" i="70"/>
  <c r="H83" i="70"/>
  <c r="AY89" i="70"/>
  <c r="BA89" i="70"/>
  <c r="AV89" i="70"/>
  <c r="AX89" i="70"/>
  <c r="AZ89" i="70"/>
  <c r="AK89" i="70"/>
  <c r="AF89" i="70"/>
  <c r="AW89" i="70"/>
  <c r="AM89" i="70"/>
  <c r="AE89" i="70"/>
  <c r="AR89" i="70"/>
  <c r="AL89" i="70"/>
  <c r="AU89" i="70"/>
  <c r="AJ89" i="70"/>
  <c r="AN89" i="70"/>
  <c r="AQ89" i="70"/>
  <c r="AG89" i="70"/>
  <c r="K89" i="70"/>
  <c r="AD89" i="70"/>
  <c r="AS89" i="70"/>
  <c r="BB89" i="70"/>
  <c r="AC89" i="70"/>
  <c r="AP89" i="70"/>
  <c r="AH89" i="70"/>
  <c r="AI89" i="70"/>
  <c r="AO89" i="70"/>
  <c r="AT89" i="70"/>
  <c r="M91" i="70"/>
  <c r="N91" i="70" s="1"/>
  <c r="AJ91" i="70"/>
  <c r="AT91" i="70"/>
  <c r="AF91" i="70"/>
  <c r="AH91" i="70"/>
  <c r="BA91" i="70"/>
  <c r="AK91" i="70"/>
  <c r="AQ91" i="70"/>
  <c r="AO91" i="70"/>
  <c r="AX91" i="70"/>
  <c r="AU91" i="70"/>
  <c r="AY91" i="70"/>
  <c r="AE91" i="70"/>
  <c r="AC91" i="70"/>
  <c r="AM91" i="70"/>
  <c r="AN91" i="70"/>
  <c r="AL91" i="70"/>
  <c r="AI91" i="70"/>
  <c r="AS91" i="70"/>
  <c r="AG91" i="70"/>
  <c r="BB91" i="70"/>
  <c r="AW91" i="70"/>
  <c r="AD91" i="70"/>
  <c r="AP91" i="70"/>
  <c r="AZ91" i="70"/>
  <c r="AV91" i="70"/>
  <c r="AR91" i="70"/>
  <c r="J83" i="70"/>
  <c r="G83" i="70"/>
  <c r="M83" i="70"/>
  <c r="AR90" i="70"/>
  <c r="AV90" i="70"/>
  <c r="AL90" i="70"/>
  <c r="AI90" i="70"/>
  <c r="AX90" i="70"/>
  <c r="AG90" i="70"/>
  <c r="AH90" i="70"/>
  <c r="AU90" i="70"/>
  <c r="AM90" i="70"/>
  <c r="AN90" i="70"/>
  <c r="AC90" i="70"/>
  <c r="AT90" i="70"/>
  <c r="AY90" i="70"/>
  <c r="AZ90" i="70"/>
  <c r="AO90" i="70"/>
  <c r="AE90" i="70"/>
  <c r="AS90" i="70"/>
  <c r="BA90" i="70"/>
  <c r="AD90" i="70"/>
  <c r="AF90" i="70"/>
  <c r="L90" i="70"/>
  <c r="AP90" i="70"/>
  <c r="AK90" i="70"/>
  <c r="BB90" i="70"/>
  <c r="AQ90" i="70"/>
  <c r="AJ90" i="70"/>
  <c r="AW90" i="70"/>
  <c r="BB87" i="69"/>
  <c r="AQ87" i="69"/>
  <c r="AY87" i="69"/>
  <c r="AN87" i="69"/>
  <c r="BA87" i="69"/>
  <c r="AT87" i="69"/>
  <c r="AZ87" i="69"/>
  <c r="AV87" i="69"/>
  <c r="AD87" i="69"/>
  <c r="AE87" i="69"/>
  <c r="AS87" i="69"/>
  <c r="AX87" i="69"/>
  <c r="I87" i="69"/>
  <c r="J87" i="69" s="1"/>
  <c r="AP87" i="69"/>
  <c r="AU87" i="69"/>
  <c r="AO87" i="69"/>
  <c r="AK87" i="69"/>
  <c r="AF87" i="69"/>
  <c r="AG87" i="69"/>
  <c r="AH87" i="69"/>
  <c r="AI87" i="69"/>
  <c r="AJ87" i="69"/>
  <c r="AW87" i="69"/>
  <c r="AL87" i="69"/>
  <c r="AC87" i="69"/>
  <c r="AR87" i="69"/>
  <c r="AM87" i="69"/>
  <c r="AZ86" i="69"/>
  <c r="H86" i="69"/>
  <c r="I86" i="69" s="1"/>
  <c r="AI86" i="69"/>
  <c r="AN86" i="69"/>
  <c r="AD86" i="69"/>
  <c r="AE86" i="69"/>
  <c r="AF86" i="69"/>
  <c r="AG86" i="69"/>
  <c r="AH86" i="69"/>
  <c r="AU86" i="69"/>
  <c r="AJ86" i="69"/>
  <c r="AC86" i="69"/>
  <c r="AP86" i="69"/>
  <c r="AQ86" i="69"/>
  <c r="AR86" i="69"/>
  <c r="AS86" i="69"/>
  <c r="AT86" i="69"/>
  <c r="AV86" i="69"/>
  <c r="AK86" i="69"/>
  <c r="AM86" i="69"/>
  <c r="AO86" i="69"/>
  <c r="BB86" i="69"/>
  <c r="AW86" i="69"/>
  <c r="AL86" i="69"/>
  <c r="AY86" i="69"/>
  <c r="BA86" i="69"/>
  <c r="AX86" i="69"/>
  <c r="G83" i="69"/>
  <c r="AM85" i="69"/>
  <c r="AK85" i="69"/>
  <c r="AI85" i="69"/>
  <c r="AG85" i="69"/>
  <c r="AE85" i="69"/>
  <c r="AO85" i="69"/>
  <c r="AS85" i="69"/>
  <c r="AC85" i="69"/>
  <c r="AQ85" i="69"/>
  <c r="G85" i="69"/>
  <c r="AX85" i="69"/>
  <c r="AV85" i="69"/>
  <c r="AT85" i="69"/>
  <c r="AR85" i="69"/>
  <c r="BB85" i="69"/>
  <c r="AZ85" i="69"/>
  <c r="AY85" i="69"/>
  <c r="AL85" i="69"/>
  <c r="AJ85" i="69"/>
  <c r="AH85" i="69"/>
  <c r="AF85" i="69"/>
  <c r="AP85" i="69"/>
  <c r="AN85" i="69"/>
  <c r="AW85" i="69"/>
  <c r="AD85" i="69"/>
  <c r="AU85" i="69"/>
  <c r="BA85" i="69"/>
  <c r="AY84" i="69"/>
  <c r="AN84" i="69"/>
  <c r="BA84" i="69"/>
  <c r="BB84" i="69"/>
  <c r="AV84" i="69"/>
  <c r="AK84" i="69"/>
  <c r="AX84" i="69"/>
  <c r="AZ84" i="69"/>
  <c r="AW84" i="69"/>
  <c r="AP84" i="69"/>
  <c r="AJ84" i="69"/>
  <c r="F84" i="69"/>
  <c r="AQ84" i="69"/>
  <c r="AH84" i="69"/>
  <c r="AO84" i="69"/>
  <c r="AR84" i="69"/>
  <c r="AC84" i="69"/>
  <c r="AD84" i="69"/>
  <c r="AE84" i="69"/>
  <c r="AF84" i="69"/>
  <c r="AG84" i="69"/>
  <c r="AT84" i="69"/>
  <c r="AI84" i="69"/>
  <c r="AM84" i="69"/>
  <c r="AS84" i="69"/>
  <c r="AU84" i="69"/>
  <c r="AL84" i="69"/>
  <c r="AS88" i="69"/>
  <c r="J88" i="69"/>
  <c r="K88" i="69" s="1"/>
  <c r="AN88" i="69"/>
  <c r="AC88" i="69"/>
  <c r="AI88" i="69"/>
  <c r="AJ88" i="69"/>
  <c r="AK88" i="69"/>
  <c r="AL88" i="69"/>
  <c r="AM88" i="69"/>
  <c r="AZ88" i="69"/>
  <c r="AO88" i="69"/>
  <c r="AD88" i="69"/>
  <c r="AF88" i="69"/>
  <c r="AH88" i="69"/>
  <c r="AU88" i="69"/>
  <c r="AV88" i="69"/>
  <c r="AW88" i="69"/>
  <c r="AX88" i="69"/>
  <c r="AY88" i="69"/>
  <c r="BA88" i="69"/>
  <c r="AP88" i="69"/>
  <c r="AE88" i="69"/>
  <c r="AR88" i="69"/>
  <c r="AT88" i="69"/>
  <c r="BB88" i="69"/>
  <c r="AQ88" i="69"/>
  <c r="AG88" i="69"/>
  <c r="E83" i="69"/>
  <c r="AW85" i="68"/>
  <c r="AM85" i="68"/>
  <c r="AO85" i="68"/>
  <c r="AF85" i="68"/>
  <c r="AU85" i="68"/>
  <c r="AD85" i="68"/>
  <c r="AG85" i="68"/>
  <c r="AJ85" i="68"/>
  <c r="AL85" i="68"/>
  <c r="AP85" i="68"/>
  <c r="AS85" i="68"/>
  <c r="AV85" i="68"/>
  <c r="AY85" i="68"/>
  <c r="BA85" i="68"/>
  <c r="AX85" i="68"/>
  <c r="BB85" i="68"/>
  <c r="G85" i="68"/>
  <c r="AH85" i="68"/>
  <c r="AN85" i="68"/>
  <c r="AE85" i="68"/>
  <c r="AT85" i="68"/>
  <c r="AK85" i="68"/>
  <c r="AR85" i="68"/>
  <c r="AZ85" i="68"/>
  <c r="AQ85" i="68"/>
  <c r="AC85" i="68"/>
  <c r="AI85" i="68"/>
  <c r="AW84" i="68"/>
  <c r="AX84" i="68"/>
  <c r="BB84" i="68"/>
  <c r="AH84" i="68"/>
  <c r="AZ84" i="68"/>
  <c r="AE84" i="68"/>
  <c r="AK84" i="68"/>
  <c r="AC84" i="68"/>
  <c r="AQ84" i="68"/>
  <c r="AI84" i="68"/>
  <c r="AM84" i="68"/>
  <c r="AO84" i="68"/>
  <c r="F84" i="68"/>
  <c r="F128" i="68" s="1"/>
  <c r="AF84" i="68"/>
  <c r="AU84" i="68"/>
  <c r="AY84" i="68"/>
  <c r="BA84" i="68"/>
  <c r="AR84" i="68"/>
  <c r="AD84" i="68"/>
  <c r="AG84" i="68"/>
  <c r="AJ84" i="68"/>
  <c r="AN84" i="68"/>
  <c r="AT84" i="68"/>
  <c r="AL84" i="68"/>
  <c r="AP84" i="68"/>
  <c r="AS84" i="68"/>
  <c r="AV84" i="68"/>
  <c r="AQ88" i="68"/>
  <c r="AS88" i="68"/>
  <c r="AU88" i="68"/>
  <c r="AL88" i="68"/>
  <c r="BA88" i="68"/>
  <c r="AF88" i="68"/>
  <c r="J88" i="68"/>
  <c r="K88" i="68" s="1"/>
  <c r="L88" i="68" s="1"/>
  <c r="AM88" i="68"/>
  <c r="AP88" i="68"/>
  <c r="AE88" i="68"/>
  <c r="AR88" i="68"/>
  <c r="AJ88" i="68"/>
  <c r="AY88" i="68"/>
  <c r="BB88" i="68"/>
  <c r="AX88" i="68"/>
  <c r="AH88" i="68"/>
  <c r="AV88" i="68"/>
  <c r="AN88" i="68"/>
  <c r="AT88" i="68"/>
  <c r="AK88" i="68"/>
  <c r="AZ88" i="68"/>
  <c r="AW88" i="68"/>
  <c r="AC88" i="68"/>
  <c r="AG88" i="68"/>
  <c r="AI88" i="68"/>
  <c r="AO88" i="68"/>
  <c r="AD88" i="68"/>
  <c r="I83" i="68"/>
  <c r="I134" i="68" s="1"/>
  <c r="H86" i="68"/>
  <c r="BA86" i="68"/>
  <c r="AY86" i="68"/>
  <c r="AK86" i="68"/>
  <c r="AI86" i="68"/>
  <c r="AG86" i="68"/>
  <c r="AE86" i="68"/>
  <c r="AC86" i="68"/>
  <c r="AS86" i="68"/>
  <c r="I86" i="68"/>
  <c r="BB86" i="68"/>
  <c r="AZ86" i="68"/>
  <c r="AX86" i="68"/>
  <c r="AV86" i="68"/>
  <c r="AT86" i="68"/>
  <c r="AR86" i="68"/>
  <c r="AP86" i="68"/>
  <c r="AN86" i="68"/>
  <c r="AQ86" i="68"/>
  <c r="AL86" i="68"/>
  <c r="AJ86" i="68"/>
  <c r="AH86" i="68"/>
  <c r="AF86" i="68"/>
  <c r="AD86" i="68"/>
  <c r="AU86" i="68"/>
  <c r="AM86" i="68"/>
  <c r="AW86" i="68"/>
  <c r="AO86" i="68"/>
  <c r="AZ87" i="68"/>
  <c r="BA87" i="68"/>
  <c r="AE87" i="68"/>
  <c r="AS87" i="68"/>
  <c r="AK87" i="68"/>
  <c r="AN87" i="68"/>
  <c r="AT87" i="68"/>
  <c r="AW87" i="68"/>
  <c r="AD87" i="68"/>
  <c r="AF87" i="68"/>
  <c r="AL87" i="68"/>
  <c r="AP87" i="68"/>
  <c r="AR87" i="68"/>
  <c r="AI87" i="68"/>
  <c r="AX87" i="68"/>
  <c r="BB87" i="68"/>
  <c r="I87" i="68"/>
  <c r="J87" i="68" s="1"/>
  <c r="AU87" i="68"/>
  <c r="AH87" i="68"/>
  <c r="AC87" i="68"/>
  <c r="AJ87" i="68"/>
  <c r="AM87" i="68"/>
  <c r="AO87" i="68"/>
  <c r="AG87" i="68"/>
  <c r="AV87" i="68"/>
  <c r="AY87" i="68"/>
  <c r="AQ87" i="68"/>
  <c r="F83" i="68"/>
  <c r="E131" i="67"/>
  <c r="AY88" i="67"/>
  <c r="AG88" i="67"/>
  <c r="AF88" i="67"/>
  <c r="AS88" i="67"/>
  <c r="AQ88" i="67"/>
  <c r="BA88" i="67"/>
  <c r="AX88" i="67"/>
  <c r="AV88" i="67"/>
  <c r="AT88" i="67"/>
  <c r="AE88" i="67"/>
  <c r="AK88" i="67"/>
  <c r="AO88" i="67"/>
  <c r="AL88" i="67"/>
  <c r="AJ88" i="67"/>
  <c r="AH88" i="67"/>
  <c r="AN88" i="67"/>
  <c r="AC88" i="67"/>
  <c r="BB88" i="67"/>
  <c r="AM88" i="67"/>
  <c r="J88" i="67"/>
  <c r="AP88" i="67"/>
  <c r="AI88" i="67"/>
  <c r="AZ88" i="67"/>
  <c r="AW88" i="67"/>
  <c r="AU88" i="67"/>
  <c r="AR88" i="67"/>
  <c r="AD88" i="67"/>
  <c r="AX87" i="67"/>
  <c r="AJ87" i="67"/>
  <c r="AS87" i="67"/>
  <c r="AC87" i="67"/>
  <c r="AD87" i="67"/>
  <c r="AO87" i="67"/>
  <c r="AM87" i="67"/>
  <c r="AP87" i="67"/>
  <c r="AV87" i="67"/>
  <c r="AN87" i="67"/>
  <c r="BA87" i="67"/>
  <c r="AK87" i="67"/>
  <c r="AY87" i="67"/>
  <c r="AZ87" i="67"/>
  <c r="I87" i="67"/>
  <c r="AI87" i="67"/>
  <c r="AW87" i="67"/>
  <c r="AL87" i="67"/>
  <c r="AF87" i="67"/>
  <c r="AH87" i="67"/>
  <c r="AU87" i="67"/>
  <c r="BB87" i="67"/>
  <c r="AQ87" i="67"/>
  <c r="AE87" i="67"/>
  <c r="AR87" i="67"/>
  <c r="AG87" i="67"/>
  <c r="AT87" i="67"/>
  <c r="AL84" i="67"/>
  <c r="AZ84" i="67"/>
  <c r="AX84" i="67"/>
  <c r="AI84" i="67"/>
  <c r="BA84" i="67"/>
  <c r="BB84" i="67"/>
  <c r="AK84" i="67"/>
  <c r="F84" i="67"/>
  <c r="F128" i="67" s="1"/>
  <c r="AH84" i="67"/>
  <c r="AY84" i="67"/>
  <c r="AJ84" i="67"/>
  <c r="AW84" i="67"/>
  <c r="AF84" i="67"/>
  <c r="AT84" i="67"/>
  <c r="AG84" i="67"/>
  <c r="AU84" i="67"/>
  <c r="AS84" i="67"/>
  <c r="AV84" i="67"/>
  <c r="AC84" i="67"/>
  <c r="AD84" i="67"/>
  <c r="AE84" i="67"/>
  <c r="AR84" i="67"/>
  <c r="AM84" i="67"/>
  <c r="AO84" i="67"/>
  <c r="AP84" i="67"/>
  <c r="AQ84" i="67"/>
  <c r="AN84" i="67"/>
  <c r="AU85" i="67"/>
  <c r="AM85" i="67"/>
  <c r="AS85" i="67"/>
  <c r="AW85" i="67"/>
  <c r="AF85" i="67"/>
  <c r="AT85" i="67"/>
  <c r="AL85" i="67"/>
  <c r="AJ85" i="67"/>
  <c r="AC85" i="67"/>
  <c r="AD85" i="67"/>
  <c r="AE85" i="67"/>
  <c r="AR85" i="67"/>
  <c r="G85" i="67"/>
  <c r="AX85" i="67"/>
  <c r="AY85" i="67"/>
  <c r="AO85" i="67"/>
  <c r="AP85" i="67"/>
  <c r="AQ85" i="67"/>
  <c r="AK85" i="67"/>
  <c r="AN85" i="67"/>
  <c r="BA85" i="67"/>
  <c r="BB85" i="67"/>
  <c r="AH85" i="67"/>
  <c r="AV85" i="67"/>
  <c r="AG85" i="67"/>
  <c r="AZ85" i="67"/>
  <c r="AI85" i="67"/>
  <c r="H85" i="67"/>
  <c r="AK86" i="67"/>
  <c r="H86" i="67"/>
  <c r="I86" i="67" s="1"/>
  <c r="BA86" i="67"/>
  <c r="AX86" i="67"/>
  <c r="AH86" i="67"/>
  <c r="AN86" i="67"/>
  <c r="AZ86" i="67"/>
  <c r="AV86" i="67"/>
  <c r="AS86" i="67"/>
  <c r="AQ86" i="67"/>
  <c r="AO86" i="67"/>
  <c r="AL86" i="67"/>
  <c r="AJ86" i="67"/>
  <c r="AG86" i="67"/>
  <c r="AE86" i="67"/>
  <c r="AC86" i="67"/>
  <c r="AT86" i="67"/>
  <c r="AD86" i="67"/>
  <c r="BB86" i="67"/>
  <c r="AY86" i="67"/>
  <c r="AF86" i="67"/>
  <c r="AU86" i="67"/>
  <c r="AR86" i="67"/>
  <c r="AP86" i="67"/>
  <c r="AM86" i="67"/>
  <c r="AW86" i="67"/>
  <c r="AI86" i="67"/>
  <c r="F134" i="67"/>
  <c r="E130" i="71"/>
  <c r="E132" i="71" s="1"/>
  <c r="E133" i="71" s="1"/>
  <c r="E190" i="71" s="1"/>
  <c r="AF134" i="88"/>
  <c r="C27" i="88"/>
  <c r="H134" i="88"/>
  <c r="B27" i="67"/>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K88" i="88" s="1"/>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AR84" i="88"/>
  <c r="AF84" i="88"/>
  <c r="AQ84" i="88"/>
  <c r="AE84" i="88"/>
  <c r="BB84" i="88"/>
  <c r="AP84" i="88"/>
  <c r="AD84" i="88"/>
  <c r="F84" i="88"/>
  <c r="G84" i="88" s="1"/>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P83" i="88"/>
  <c r="Z83" i="88"/>
  <c r="Z134" i="88" s="1"/>
  <c r="M83" i="88"/>
  <c r="AA83" i="88"/>
  <c r="J83" i="88"/>
  <c r="U83" i="88"/>
  <c r="U134" i="88" s="1"/>
  <c r="N83" i="88"/>
  <c r="N134" i="88" s="1"/>
  <c r="Y83" i="88"/>
  <c r="Y134" i="88" s="1"/>
  <c r="I83" i="88"/>
  <c r="Q83" i="88"/>
  <c r="Q134" i="88" s="1"/>
  <c r="G129" i="71"/>
  <c r="G131" i="71" s="1"/>
  <c r="F130" i="71"/>
  <c r="F132" i="71" s="1"/>
  <c r="F133" i="71" s="1"/>
  <c r="E133" i="68"/>
  <c r="E190" i="68" s="1"/>
  <c r="F129" i="68"/>
  <c r="F131" i="68" s="1"/>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8" i="2" a="1"/>
  <c r="AB18" i="2" s="1"/>
  <c r="AA18" i="2" a="1"/>
  <c r="AA18" i="2" s="1"/>
  <c r="AB19" i="2" a="1"/>
  <c r="AB19" i="2" s="1"/>
  <c r="AA19" i="2" a="1"/>
  <c r="AA19" i="2" s="1"/>
  <c r="AB16" i="2" a="1"/>
  <c r="AB16" i="2" s="1"/>
  <c r="AA16" i="2" a="1"/>
  <c r="AA16" i="2" s="1"/>
  <c r="AB15" i="2" a="1"/>
  <c r="AB15" i="2" s="1"/>
  <c r="AA15" i="2" a="1"/>
  <c r="AA15" i="2" s="1"/>
  <c r="AB17" i="2" a="1"/>
  <c r="AB17" i="2" s="1"/>
  <c r="AA17" i="2" a="1"/>
  <c r="AA17" i="2" s="1"/>
  <c r="U18" i="2" a="1"/>
  <c r="U18" i="2" s="1"/>
  <c r="T18" i="2" a="1"/>
  <c r="T18" i="2" s="1"/>
  <c r="U19" i="2" a="1"/>
  <c r="U19" i="2" s="1"/>
  <c r="T19" i="2" a="1"/>
  <c r="T19" i="2" s="1"/>
  <c r="U16" i="2" a="1"/>
  <c r="U16" i="2" s="1"/>
  <c r="T16" i="2" a="1"/>
  <c r="T16" i="2" s="1"/>
  <c r="U15" i="2" a="1"/>
  <c r="U15" i="2" s="1"/>
  <c r="T15" i="2" a="1"/>
  <c r="T15" i="2" s="1"/>
  <c r="U17" i="2" a="1"/>
  <c r="U17" i="2" s="1"/>
  <c r="T17" i="2" a="1"/>
  <c r="T17" i="2" s="1"/>
  <c r="N19" i="2" a="1"/>
  <c r="N19" i="2" s="1"/>
  <c r="M19" i="2" a="1"/>
  <c r="M19" i="2" s="1"/>
  <c r="N16" i="2" a="1"/>
  <c r="N16" i="2" s="1"/>
  <c r="M16" i="2" a="1"/>
  <c r="M16"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H134" i="68"/>
  <c r="AU134" i="68"/>
  <c r="AM134" i="68"/>
  <c r="AJ134" i="68"/>
  <c r="AV134" i="68"/>
  <c r="AE134" i="68"/>
  <c r="E135" i="68"/>
  <c r="T134" i="68"/>
  <c r="AB134" i="68"/>
  <c r="S134" i="68"/>
  <c r="AN134" i="68"/>
  <c r="AT134" i="68"/>
  <c r="AR134" i="68"/>
  <c r="AA134" i="68"/>
  <c r="J134" i="68"/>
  <c r="X134" i="68"/>
  <c r="AL134" i="68"/>
  <c r="AD134"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J134" i="88"/>
  <c r="AC134" i="88"/>
  <c r="BA134" i="88"/>
  <c r="M134" i="88"/>
  <c r="AP134" i="88"/>
  <c r="S134" i="88"/>
  <c r="AZ134" i="88"/>
  <c r="AB134" i="88"/>
  <c r="AH134" i="88"/>
  <c r="K134" i="88"/>
  <c r="AD134" i="88"/>
  <c r="F134" i="88"/>
  <c r="AJ134" i="88"/>
  <c r="P134" i="88"/>
  <c r="AA134" i="88"/>
  <c r="AW134" i="88"/>
  <c r="E131" i="88"/>
  <c r="AY134" i="88"/>
  <c r="L134" i="88"/>
  <c r="AQ134" i="88"/>
  <c r="AG134" i="88"/>
  <c r="AT134" i="88"/>
  <c r="AI134" i="88"/>
  <c r="X134" i="88"/>
  <c r="D28" i="2"/>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E14" i="2" a="1"/>
  <c r="F12" i="2"/>
  <c r="F11" i="2"/>
  <c r="H13" i="2" a="1"/>
  <c r="G14" i="2"/>
  <c r="H11" i="2" a="1"/>
  <c r="F14" i="2"/>
  <c r="G13" i="2"/>
  <c r="H12" i="2" a="1"/>
  <c r="E11" i="2" a="1"/>
  <c r="E13" i="2" a="1"/>
  <c r="G12" i="2"/>
  <c r="H10" i="2" a="1"/>
  <c r="H14" i="2" a="1"/>
  <c r="G11" i="2"/>
  <c r="E10" i="2" a="1"/>
  <c r="F10" i="2"/>
  <c r="F13" i="2"/>
  <c r="G10" i="2"/>
  <c r="E12" i="2" a="1"/>
  <c r="H85" i="69" l="1"/>
  <c r="I85" i="69" s="1"/>
  <c r="J85" i="69" s="1"/>
  <c r="K85" i="69" s="1"/>
  <c r="G84" i="68"/>
  <c r="G128" i="68" s="1"/>
  <c r="P92" i="70"/>
  <c r="O91" i="70"/>
  <c r="P93" i="70"/>
  <c r="M90" i="70"/>
  <c r="N90" i="70" s="1"/>
  <c r="L89" i="70"/>
  <c r="L128" i="70" s="1"/>
  <c r="Q93" i="70"/>
  <c r="G84" i="69"/>
  <c r="L88" i="69"/>
  <c r="J86" i="69"/>
  <c r="K87" i="69"/>
  <c r="K87" i="68"/>
  <c r="L87" i="68"/>
  <c r="M88" i="68"/>
  <c r="J86" i="68"/>
  <c r="K86" i="68" s="1"/>
  <c r="H85" i="68"/>
  <c r="I85" i="68" s="1"/>
  <c r="I85" i="67"/>
  <c r="J86" i="67"/>
  <c r="K86" i="67" s="1"/>
  <c r="K88" i="67"/>
  <c r="G84" i="67"/>
  <c r="J87" i="67"/>
  <c r="K87" i="67" s="1"/>
  <c r="H84" i="88"/>
  <c r="I84" i="88" s="1"/>
  <c r="L88" i="88"/>
  <c r="J87" i="88"/>
  <c r="K87" i="88" s="1"/>
  <c r="I86" i="88"/>
  <c r="J86" i="88" s="1"/>
  <c r="H85" i="88"/>
  <c r="E14" i="2"/>
  <c r="E29" i="2" s="1"/>
  <c r="H14" i="2"/>
  <c r="H29" i="2" s="1"/>
  <c r="H13" i="2"/>
  <c r="H28" i="2" s="1"/>
  <c r="E13" i="2"/>
  <c r="E28" i="2" s="1"/>
  <c r="H12" i="2"/>
  <c r="H27" i="2" s="1"/>
  <c r="E12" i="2"/>
  <c r="E27" i="2" s="1"/>
  <c r="E11" i="2"/>
  <c r="E26" i="2" s="1"/>
  <c r="H11" i="2"/>
  <c r="H26" i="2" s="1"/>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G129" i="68"/>
  <c r="G131" i="68" s="1"/>
  <c r="G130" i="68" s="1"/>
  <c r="G132" i="68" s="1"/>
  <c r="P128" i="74"/>
  <c r="AK192" i="88"/>
  <c r="AK191" i="88"/>
  <c r="Q128" i="74"/>
  <c r="L128" i="74"/>
  <c r="AK198" i="88"/>
  <c r="AK197" i="88"/>
  <c r="G129" i="72"/>
  <c r="G131" i="72" s="1"/>
  <c r="I128" i="70"/>
  <c r="I128" i="72"/>
  <c r="J128" i="72"/>
  <c r="I128" i="75"/>
  <c r="K128" i="74"/>
  <c r="O128" i="74"/>
  <c r="BA128" i="69"/>
  <c r="G128" i="69"/>
  <c r="AE128" i="68"/>
  <c r="AP128" i="68"/>
  <c r="BB128" i="69"/>
  <c r="K128" i="72"/>
  <c r="M128" i="74"/>
  <c r="BB128" i="68"/>
  <c r="AI128" i="68"/>
  <c r="AL128" i="68"/>
  <c r="AG128" i="68"/>
  <c r="O128" i="72"/>
  <c r="AR128" i="73"/>
  <c r="AW128" i="68"/>
  <c r="AT128" i="68"/>
  <c r="U128" i="75"/>
  <c r="AL128" i="67"/>
  <c r="AV128" i="68"/>
  <c r="AH128" i="68"/>
  <c r="AX128" i="68"/>
  <c r="AC128" i="68"/>
  <c r="AJ128" i="68"/>
  <c r="Y128" i="73"/>
  <c r="AL128" i="74"/>
  <c r="AN128" i="68"/>
  <c r="AQ128" i="68"/>
  <c r="AU128" i="68"/>
  <c r="AC128" i="67"/>
  <c r="AF128" i="68"/>
  <c r="AR128" i="68"/>
  <c r="AO128" i="69"/>
  <c r="AX128" i="69"/>
  <c r="AK128" i="69"/>
  <c r="AT128" i="69"/>
  <c r="T128" i="75"/>
  <c r="AD128" i="72"/>
  <c r="AM128" i="68"/>
  <c r="AD128" i="68"/>
  <c r="N128" i="75"/>
  <c r="P128" i="75"/>
  <c r="AK128" i="68"/>
  <c r="AS128" i="68"/>
  <c r="AO128" i="68"/>
  <c r="P128" i="72"/>
  <c r="AB128" i="73"/>
  <c r="Z128" i="74"/>
  <c r="AG128" i="67"/>
  <c r="N128" i="72"/>
  <c r="AR128" i="72"/>
  <c r="W128" i="73"/>
  <c r="AW128" i="74"/>
  <c r="L128" i="72"/>
  <c r="AA128" i="73"/>
  <c r="Y128" i="74"/>
  <c r="M128" i="72"/>
  <c r="X128" i="73"/>
  <c r="AM128" i="74"/>
  <c r="Z128" i="72"/>
  <c r="AC128" i="72"/>
  <c r="AF128" i="72"/>
  <c r="AJ128" i="72"/>
  <c r="AD128" i="73"/>
  <c r="AD128" i="75"/>
  <c r="AE128" i="75"/>
  <c r="AA128" i="74"/>
  <c r="N128" i="74"/>
  <c r="AE128" i="74"/>
  <c r="V128" i="75"/>
  <c r="AA128" i="72"/>
  <c r="AC128" i="73"/>
  <c r="AF128" i="74"/>
  <c r="AI128" i="74"/>
  <c r="AD128" i="67"/>
  <c r="AP128" i="67"/>
  <c r="AN128" i="72"/>
  <c r="V128" i="72"/>
  <c r="AO128" i="73"/>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AZ128" i="72"/>
  <c r="W134" i="72"/>
  <c r="AY128" i="72"/>
  <c r="K134" i="72"/>
  <c r="BA128" i="72"/>
  <c r="AM134" i="72"/>
  <c r="AF134" i="72"/>
  <c r="E135" i="72"/>
  <c r="E135" i="71"/>
  <c r="M134" i="70"/>
  <c r="I134" i="70"/>
  <c r="AG128" i="70"/>
  <c r="AY128" i="70"/>
  <c r="AX128" i="70"/>
  <c r="AU134" i="70"/>
  <c r="J128" i="70"/>
  <c r="AR128" i="70"/>
  <c r="AI128" i="70"/>
  <c r="AO128" i="70"/>
  <c r="BB128" i="70"/>
  <c r="BA134" i="70"/>
  <c r="AP128" i="70"/>
  <c r="AF128" i="70"/>
  <c r="AW128" i="70"/>
  <c r="AK134" i="70"/>
  <c r="AS128" i="70"/>
  <c r="AN134" i="70"/>
  <c r="AO134" i="70"/>
  <c r="K128" i="70"/>
  <c r="AE128" i="70"/>
  <c r="AJ128" i="70"/>
  <c r="AN128" i="70"/>
  <c r="AD128" i="70"/>
  <c r="AU128" i="70"/>
  <c r="AV128" i="70"/>
  <c r="AL128" i="70"/>
  <c r="BA128" i="70"/>
  <c r="AV134" i="70"/>
  <c r="AQ128" i="70"/>
  <c r="AC128" i="70"/>
  <c r="AT128" i="70"/>
  <c r="AZ128" i="70"/>
  <c r="P134" i="70"/>
  <c r="X134" i="70"/>
  <c r="AF134" i="70"/>
  <c r="AH128" i="70"/>
  <c r="AM128" i="70"/>
  <c r="AK128" i="70"/>
  <c r="E130" i="70"/>
  <c r="E132" i="70" s="1"/>
  <c r="F129" i="70"/>
  <c r="F131" i="70" s="1"/>
  <c r="H134" i="70"/>
  <c r="AM134" i="70"/>
  <c r="AD134" i="69"/>
  <c r="AW128" i="69"/>
  <c r="AS128" i="69"/>
  <c r="AL134" i="69"/>
  <c r="W134" i="69"/>
  <c r="AJ128" i="69"/>
  <c r="AY128" i="69"/>
  <c r="AT134" i="69"/>
  <c r="AF128" i="69"/>
  <c r="AR128" i="69"/>
  <c r="G134" i="69"/>
  <c r="V134" i="69"/>
  <c r="AI128" i="69"/>
  <c r="AN128" i="69"/>
  <c r="AU134" i="69"/>
  <c r="AQ128" i="69"/>
  <c r="AE128" i="69"/>
  <c r="E134" i="69"/>
  <c r="F129" i="69"/>
  <c r="F131" i="69" s="1"/>
  <c r="E130" i="69"/>
  <c r="E132" i="69" s="1"/>
  <c r="AH128" i="69"/>
  <c r="AV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H84" i="68" l="1"/>
  <c r="I84" i="68" s="1"/>
  <c r="I128" i="68" s="1"/>
  <c r="O90" i="70"/>
  <c r="R93" i="70"/>
  <c r="S93" i="70" s="1"/>
  <c r="M89" i="70"/>
  <c r="Q92" i="70"/>
  <c r="R92" i="70" s="1"/>
  <c r="P91" i="70"/>
  <c r="L85" i="69"/>
  <c r="H84" i="69"/>
  <c r="M88" i="69"/>
  <c r="M85" i="69"/>
  <c r="L87" i="69"/>
  <c r="K86" i="69"/>
  <c r="M87" i="68"/>
  <c r="H128" i="68"/>
  <c r="J85" i="68"/>
  <c r="J84" i="68"/>
  <c r="N88" i="68"/>
  <c r="O88" i="68" s="1"/>
  <c r="L86" i="68"/>
  <c r="H84" i="67"/>
  <c r="H128" i="67" s="1"/>
  <c r="E135" i="67"/>
  <c r="L88" i="67"/>
  <c r="J85" i="67"/>
  <c r="L87" i="67"/>
  <c r="G128" i="67"/>
  <c r="L86" i="67"/>
  <c r="F135" i="72"/>
  <c r="J84" i="88"/>
  <c r="K84" i="88" s="1"/>
  <c r="L87" i="88"/>
  <c r="M87" i="88" s="1"/>
  <c r="N87" i="88" s="1"/>
  <c r="M88" i="88"/>
  <c r="N88" i="88" s="1"/>
  <c r="K86" i="88"/>
  <c r="L86" i="88" s="1"/>
  <c r="I85" i="88"/>
  <c r="J85" i="88" s="1"/>
  <c r="G135" i="71"/>
  <c r="G190" i="71"/>
  <c r="E135" i="73"/>
  <c r="H130" i="71"/>
  <c r="H132" i="71" s="1"/>
  <c r="H133" i="71" s="1"/>
  <c r="I129" i="71"/>
  <c r="I131" i="71" s="1"/>
  <c r="G128" i="88"/>
  <c r="H129" i="68"/>
  <c r="E133" i="70"/>
  <c r="E190" i="70" s="1"/>
  <c r="E133" i="69"/>
  <c r="E190" i="69" s="1"/>
  <c r="F133" i="68"/>
  <c r="G133" i="68"/>
  <c r="G190" i="68" s="1"/>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M128" i="70" l="1"/>
  <c r="N89" i="70"/>
  <c r="S92" i="70"/>
  <c r="T92" i="70" s="1"/>
  <c r="Q91" i="70"/>
  <c r="P90" i="70"/>
  <c r="T93" i="70"/>
  <c r="U93" i="70" s="1"/>
  <c r="H128" i="69"/>
  <c r="L86" i="69"/>
  <c r="I84" i="69"/>
  <c r="J84" i="69" s="1"/>
  <c r="J128" i="69" s="1"/>
  <c r="M87" i="69"/>
  <c r="N87" i="69" s="1"/>
  <c r="N88" i="69"/>
  <c r="O88" i="69" s="1"/>
  <c r="M86" i="69"/>
  <c r="N86" i="69" s="1"/>
  <c r="N85" i="69"/>
  <c r="O85" i="69" s="1"/>
  <c r="H131" i="68"/>
  <c r="I129" i="68" s="1"/>
  <c r="I131" i="68" s="1"/>
  <c r="J129" i="68" s="1"/>
  <c r="M86" i="68"/>
  <c r="N87" i="68"/>
  <c r="K84" i="68"/>
  <c r="K85" i="68"/>
  <c r="P88" i="68"/>
  <c r="J128" i="68"/>
  <c r="L84" i="68"/>
  <c r="I84" i="67"/>
  <c r="M86" i="67"/>
  <c r="K85" i="67"/>
  <c r="L85" i="67" s="1"/>
  <c r="M87" i="67"/>
  <c r="N87" i="67" s="1"/>
  <c r="M88" i="67"/>
  <c r="L84" i="88"/>
  <c r="M84" i="88" s="1"/>
  <c r="O88" i="88"/>
  <c r="O87" i="88"/>
  <c r="M86" i="88"/>
  <c r="K85" i="88"/>
  <c r="F135" i="68"/>
  <c r="F190" i="68"/>
  <c r="H135" i="71"/>
  <c r="H190" i="71"/>
  <c r="E135" i="69"/>
  <c r="J129" i="71"/>
  <c r="J131" i="71" s="1"/>
  <c r="I130" i="71"/>
  <c r="I132" i="71" s="1"/>
  <c r="I133" i="71" s="1"/>
  <c r="H128" i="88"/>
  <c r="J128" i="88"/>
  <c r="E135" i="70"/>
  <c r="G135" i="68"/>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G131" i="67"/>
  <c r="I130" i="68" l="1"/>
  <c r="I132" i="68" s="1"/>
  <c r="I133" i="68" s="1"/>
  <c r="I190" i="68" s="1"/>
  <c r="H130" i="68"/>
  <c r="H132" i="68" s="1"/>
  <c r="H133" i="68" s="1"/>
  <c r="H190" i="68" s="1"/>
  <c r="O89" i="70"/>
  <c r="O128" i="70" s="1"/>
  <c r="U92" i="70"/>
  <c r="V92" i="70" s="1"/>
  <c r="W92" i="70" s="1"/>
  <c r="X92" i="70" s="1"/>
  <c r="Y92" i="70" s="1"/>
  <c r="Z92" i="70" s="1"/>
  <c r="AA92" i="70" s="1"/>
  <c r="AB92" i="70" s="1"/>
  <c r="Q90" i="70"/>
  <c r="R90" i="70" s="1"/>
  <c r="R91" i="70"/>
  <c r="N128" i="70"/>
  <c r="V93" i="70"/>
  <c r="O86" i="69"/>
  <c r="P86" i="69" s="1"/>
  <c r="O87" i="69"/>
  <c r="P88" i="69"/>
  <c r="K84" i="69"/>
  <c r="K128" i="69" s="1"/>
  <c r="P85" i="69"/>
  <c r="Q85" i="69" s="1"/>
  <c r="I128" i="69"/>
  <c r="K128" i="68"/>
  <c r="M84" i="68"/>
  <c r="O87" i="68"/>
  <c r="Q88" i="68"/>
  <c r="N86" i="68"/>
  <c r="L85" i="68"/>
  <c r="I128" i="67"/>
  <c r="J84" i="67"/>
  <c r="J128" i="67" s="1"/>
  <c r="O87" i="67"/>
  <c r="M85" i="67"/>
  <c r="N85" i="67" s="1"/>
  <c r="N88" i="67"/>
  <c r="O88" i="67" s="1"/>
  <c r="P88" i="67" s="1"/>
  <c r="Q88" i="67" s="1"/>
  <c r="N86" i="67"/>
  <c r="N84" i="88"/>
  <c r="O84" i="88" s="1"/>
  <c r="P88" i="88"/>
  <c r="P87" i="88"/>
  <c r="Q87" i="88" s="1"/>
  <c r="N86" i="88"/>
  <c r="O86" i="88" s="1"/>
  <c r="L85" i="88"/>
  <c r="M85" i="88" s="1"/>
  <c r="I135" i="71"/>
  <c r="I190" i="71"/>
  <c r="G135" i="72"/>
  <c r="G190" i="72"/>
  <c r="F135" i="67"/>
  <c r="F190" i="67"/>
  <c r="J130" i="71"/>
  <c r="J132" i="71" s="1"/>
  <c r="J133" i="71" s="1"/>
  <c r="K129" i="71"/>
  <c r="K131" i="71" s="1"/>
  <c r="I128" i="88"/>
  <c r="F135" i="75"/>
  <c r="F135" i="73"/>
  <c r="F135" i="70"/>
  <c r="F135" i="69"/>
  <c r="H133" i="72"/>
  <c r="H190" i="72" s="1"/>
  <c r="K128" i="88"/>
  <c r="AN191" i="88"/>
  <c r="AN192" i="88"/>
  <c r="AN198" i="88"/>
  <c r="AN197" i="88"/>
  <c r="G130" i="75"/>
  <c r="G132" i="75" s="1"/>
  <c r="H129" i="75"/>
  <c r="G130" i="74"/>
  <c r="G132" i="74" s="1"/>
  <c r="H129" i="74"/>
  <c r="H129" i="73"/>
  <c r="G130" i="73"/>
  <c r="G132" i="73" s="1"/>
  <c r="I131" i="72"/>
  <c r="G130" i="70"/>
  <c r="G132" i="70" s="1"/>
  <c r="H129" i="70"/>
  <c r="H129" i="69"/>
  <c r="G130" i="69"/>
  <c r="G132" i="69" s="1"/>
  <c r="J131" i="68"/>
  <c r="H129" i="67"/>
  <c r="G130" i="67"/>
  <c r="G132" i="67" s="1"/>
  <c r="H135" i="68" l="1"/>
  <c r="P89" i="70"/>
  <c r="P128" i="70" s="1"/>
  <c r="W93" i="70"/>
  <c r="X93" i="70" s="1"/>
  <c r="Y93" i="70" s="1"/>
  <c r="S91" i="70"/>
  <c r="S90" i="70"/>
  <c r="T90" i="70" s="1"/>
  <c r="U90" i="70" s="1"/>
  <c r="V90" i="70" s="1"/>
  <c r="W90" i="70" s="1"/>
  <c r="X90" i="70" s="1"/>
  <c r="Y90" i="70" s="1"/>
  <c r="Z90" i="70" s="1"/>
  <c r="AA90" i="70" s="1"/>
  <c r="AB90" i="70" s="1"/>
  <c r="R85" i="69"/>
  <c r="S85" i="69" s="1"/>
  <c r="T85" i="69" s="1"/>
  <c r="U85" i="69" s="1"/>
  <c r="V85" i="69" s="1"/>
  <c r="W85" i="69" s="1"/>
  <c r="X85" i="69" s="1"/>
  <c r="L84" i="69"/>
  <c r="Q86" i="69"/>
  <c r="P87" i="69"/>
  <c r="Q87" i="69" s="1"/>
  <c r="R87" i="69" s="1"/>
  <c r="S87" i="69" s="1"/>
  <c r="Q88" i="69"/>
  <c r="R88" i="69" s="1"/>
  <c r="S88" i="69" s="1"/>
  <c r="M85" i="68"/>
  <c r="M128" i="68" s="1"/>
  <c r="R88" i="68"/>
  <c r="S88" i="68" s="1"/>
  <c r="T88" i="68" s="1"/>
  <c r="U88" i="68" s="1"/>
  <c r="V88" i="68" s="1"/>
  <c r="W88" i="68" s="1"/>
  <c r="X88" i="68" s="1"/>
  <c r="Y88" i="68" s="1"/>
  <c r="Z88" i="68" s="1"/>
  <c r="AA88" i="68" s="1"/>
  <c r="AB88" i="68" s="1"/>
  <c r="P87" i="68"/>
  <c r="Q87" i="68" s="1"/>
  <c r="R87" i="68" s="1"/>
  <c r="S87" i="68" s="1"/>
  <c r="T87" i="68" s="1"/>
  <c r="U87" i="68" s="1"/>
  <c r="L128" i="68"/>
  <c r="N84" i="68"/>
  <c r="O86" i="68"/>
  <c r="P86" i="68" s="1"/>
  <c r="Q86" i="68" s="1"/>
  <c r="K84" i="67"/>
  <c r="R88" i="67"/>
  <c r="S88" i="67" s="1"/>
  <c r="T88" i="67" s="1"/>
  <c r="U88" i="67" s="1"/>
  <c r="V88" i="67" s="1"/>
  <c r="W88" i="67" s="1"/>
  <c r="X88" i="67" s="1"/>
  <c r="Y88" i="67" s="1"/>
  <c r="Z88" i="67" s="1"/>
  <c r="AA88" i="67" s="1"/>
  <c r="AB88" i="67" s="1"/>
  <c r="O85" i="67"/>
  <c r="P85" i="67" s="1"/>
  <c r="Q85" i="67" s="1"/>
  <c r="R85" i="67" s="1"/>
  <c r="O86" i="67"/>
  <c r="P87" i="67"/>
  <c r="Q88" i="88"/>
  <c r="R87" i="88"/>
  <c r="P86" i="88"/>
  <c r="Q86" i="88" s="1"/>
  <c r="N85" i="88"/>
  <c r="P84" i="88"/>
  <c r="J135" i="71"/>
  <c r="J190" i="71"/>
  <c r="H135" i="72"/>
  <c r="K130" i="71"/>
  <c r="K132" i="71" s="1"/>
  <c r="K133" i="71" s="1"/>
  <c r="L129" i="71"/>
  <c r="L131" i="71" s="1"/>
  <c r="L128" i="88"/>
  <c r="I135" i="6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J130" i="68"/>
  <c r="J132" i="68" s="1"/>
  <c r="K129" i="68"/>
  <c r="H131" i="67"/>
  <c r="N85" i="68" l="1"/>
  <c r="O85" i="68" s="1"/>
  <c r="P85" i="68" s="1"/>
  <c r="Q85" i="68" s="1"/>
  <c r="R85" i="68" s="1"/>
  <c r="S85" i="68" s="1"/>
  <c r="T85" i="68" s="1"/>
  <c r="Q89" i="70"/>
  <c r="Q128" i="70" s="1"/>
  <c r="T91" i="70"/>
  <c r="U91" i="70" s="1"/>
  <c r="V91" i="70" s="1"/>
  <c r="W91" i="70" s="1"/>
  <c r="X91" i="70" s="1"/>
  <c r="Y91" i="70" s="1"/>
  <c r="Z91" i="70" s="1"/>
  <c r="AA91" i="70" s="1"/>
  <c r="AB91" i="70" s="1"/>
  <c r="Z93" i="70"/>
  <c r="AA93" i="70" s="1"/>
  <c r="AB93" i="70" s="1"/>
  <c r="T88" i="69"/>
  <c r="U88" i="69" s="1"/>
  <c r="V88" i="69" s="1"/>
  <c r="W88" i="69" s="1"/>
  <c r="X88" i="69" s="1"/>
  <c r="Y88" i="69" s="1"/>
  <c r="Z88" i="69" s="1"/>
  <c r="AA88" i="69" s="1"/>
  <c r="AB88" i="69" s="1"/>
  <c r="L128" i="69"/>
  <c r="M84" i="69"/>
  <c r="Y85" i="69"/>
  <c r="Z85" i="69" s="1"/>
  <c r="AA85" i="69" s="1"/>
  <c r="AB85" i="69" s="1"/>
  <c r="T87" i="69"/>
  <c r="U87" i="69" s="1"/>
  <c r="V87" i="69" s="1"/>
  <c r="W87" i="69" s="1"/>
  <c r="X87" i="69" s="1"/>
  <c r="Y87" i="69" s="1"/>
  <c r="Z87" i="69" s="1"/>
  <c r="AA87" i="69" s="1"/>
  <c r="AB87" i="69" s="1"/>
  <c r="R86" i="69"/>
  <c r="S86" i="69" s="1"/>
  <c r="T86" i="69" s="1"/>
  <c r="U86" i="69" s="1"/>
  <c r="V86" i="69" s="1"/>
  <c r="W86" i="69" s="1"/>
  <c r="X86" i="69" s="1"/>
  <c r="Y86" i="69" s="1"/>
  <c r="Z86" i="69" s="1"/>
  <c r="AA86" i="69" s="1"/>
  <c r="AB86" i="69" s="1"/>
  <c r="R86" i="68"/>
  <c r="S86" i="68" s="1"/>
  <c r="T86" i="68" s="1"/>
  <c r="U86" i="68" s="1"/>
  <c r="V86" i="68" s="1"/>
  <c r="W86" i="68" s="1"/>
  <c r="X86" i="68" s="1"/>
  <c r="Y86" i="68" s="1"/>
  <c r="Z86" i="68" s="1"/>
  <c r="AA86" i="68" s="1"/>
  <c r="AB86" i="68" s="1"/>
  <c r="N128" i="68"/>
  <c r="O84" i="68"/>
  <c r="O128" i="68" s="1"/>
  <c r="V87" i="68"/>
  <c r="W87" i="68" s="1"/>
  <c r="X87" i="68" s="1"/>
  <c r="Y87" i="68" s="1"/>
  <c r="Z87" i="68" s="1"/>
  <c r="AA87" i="68" s="1"/>
  <c r="AB87" i="68" s="1"/>
  <c r="U85" i="68"/>
  <c r="V85" i="68" s="1"/>
  <c r="W85" i="68" s="1"/>
  <c r="X85" i="68" s="1"/>
  <c r="Y85" i="68" s="1"/>
  <c r="Z85" i="68" s="1"/>
  <c r="AA85" i="68" s="1"/>
  <c r="AB85" i="68" s="1"/>
  <c r="K128" i="67"/>
  <c r="L84" i="67"/>
  <c r="Q87" i="67"/>
  <c r="R87" i="67" s="1"/>
  <c r="S87" i="67" s="1"/>
  <c r="T87" i="67" s="1"/>
  <c r="U87" i="67" s="1"/>
  <c r="V87" i="67" s="1"/>
  <c r="W87" i="67" s="1"/>
  <c r="X87" i="67" s="1"/>
  <c r="Y87" i="67" s="1"/>
  <c r="Z87" i="67" s="1"/>
  <c r="AA87" i="67" s="1"/>
  <c r="AB87" i="67" s="1"/>
  <c r="S85" i="67"/>
  <c r="T85" i="67" s="1"/>
  <c r="U85" i="67" s="1"/>
  <c r="V85" i="67" s="1"/>
  <c r="W85" i="67" s="1"/>
  <c r="X85" i="67" s="1"/>
  <c r="Y85" i="67" s="1"/>
  <c r="Z85" i="67" s="1"/>
  <c r="AA85" i="67" s="1"/>
  <c r="AB85" i="67" s="1"/>
  <c r="P86" i="67"/>
  <c r="Q86" i="67" s="1"/>
  <c r="R86" i="67" s="1"/>
  <c r="S86" i="67" s="1"/>
  <c r="T86" i="67" s="1"/>
  <c r="U86" i="67" s="1"/>
  <c r="V86" i="67" s="1"/>
  <c r="W86" i="67" s="1"/>
  <c r="X86" i="67" s="1"/>
  <c r="Y86" i="67" s="1"/>
  <c r="Z86" i="67" s="1"/>
  <c r="AA86" i="67" s="1"/>
  <c r="AB86" i="67" s="1"/>
  <c r="R86" i="88"/>
  <c r="S86" i="88" s="1"/>
  <c r="T86" i="88" s="1"/>
  <c r="U86" i="88" s="1"/>
  <c r="V86" i="88" s="1"/>
  <c r="W86" i="88" s="1"/>
  <c r="X86" i="88" s="1"/>
  <c r="Y86" i="88" s="1"/>
  <c r="Z86" i="88" s="1"/>
  <c r="AA86" i="88" s="1"/>
  <c r="AB86" i="88" s="1"/>
  <c r="R88" i="88"/>
  <c r="S87" i="88"/>
  <c r="T87" i="88" s="1"/>
  <c r="U87" i="88" s="1"/>
  <c r="V87" i="88" s="1"/>
  <c r="W87" i="88" s="1"/>
  <c r="X87" i="88" s="1"/>
  <c r="Y87" i="88" s="1"/>
  <c r="Z87" i="88" s="1"/>
  <c r="AA87" i="88" s="1"/>
  <c r="AB87" i="88" s="1"/>
  <c r="O85" i="88"/>
  <c r="P85" i="88" s="1"/>
  <c r="Q85" i="88" s="1"/>
  <c r="Q84" i="88"/>
  <c r="G135" i="70"/>
  <c r="G190" i="70"/>
  <c r="K135" i="71"/>
  <c r="K190" i="71"/>
  <c r="G135" i="67"/>
  <c r="G190" i="67"/>
  <c r="G135" i="75"/>
  <c r="L130" i="71"/>
  <c r="L132" i="71" s="1"/>
  <c r="L133" i="71" s="1"/>
  <c r="M129" i="71"/>
  <c r="M131" i="71" s="1"/>
  <c r="G135" i="73"/>
  <c r="G135" i="69"/>
  <c r="I133" i="72"/>
  <c r="I190" i="72" s="1"/>
  <c r="J133" i="68"/>
  <c r="M128" i="88"/>
  <c r="N128" i="88"/>
  <c r="AP191" i="88"/>
  <c r="AP192" i="88"/>
  <c r="AP198" i="88"/>
  <c r="AP197" i="88"/>
  <c r="H130" i="75"/>
  <c r="H132" i="75" s="1"/>
  <c r="I129" i="75"/>
  <c r="H130" i="74"/>
  <c r="H132" i="74" s="1"/>
  <c r="I129" i="74"/>
  <c r="H130" i="73"/>
  <c r="H132" i="73" s="1"/>
  <c r="I129" i="73"/>
  <c r="J131" i="72"/>
  <c r="H130" i="70"/>
  <c r="H132" i="70" s="1"/>
  <c r="I129" i="70"/>
  <c r="H130" i="69"/>
  <c r="H132" i="69" s="1"/>
  <c r="I129" i="69"/>
  <c r="K131" i="68"/>
  <c r="H130" i="67"/>
  <c r="H132" i="67" s="1"/>
  <c r="I129" i="67"/>
  <c r="R89" i="70" l="1"/>
  <c r="M128" i="69"/>
  <c r="N84" i="69"/>
  <c r="P84" i="68"/>
  <c r="L128" i="67"/>
  <c r="M84" i="67"/>
  <c r="N84" i="67"/>
  <c r="N128" i="67" s="1"/>
  <c r="S88" i="88"/>
  <c r="R85" i="88"/>
  <c r="S85" i="88" s="1"/>
  <c r="T85" i="88" s="1"/>
  <c r="U85" i="88" s="1"/>
  <c r="V85" i="88" s="1"/>
  <c r="W85" i="88" s="1"/>
  <c r="X85" i="88" s="1"/>
  <c r="Y85" i="88" s="1"/>
  <c r="Z85" i="88" s="1"/>
  <c r="AA85" i="88" s="1"/>
  <c r="AB85" i="88" s="1"/>
  <c r="R84" i="88"/>
  <c r="S84" i="88" s="1"/>
  <c r="T84" i="88" s="1"/>
  <c r="U84" i="88" s="1"/>
  <c r="V84" i="88" s="1"/>
  <c r="W84" i="88" s="1"/>
  <c r="X84" i="88" s="1"/>
  <c r="Y84" i="88" s="1"/>
  <c r="Z84" i="88" s="1"/>
  <c r="AA84" i="88" s="1"/>
  <c r="AB84" i="88" s="1"/>
  <c r="L135" i="71"/>
  <c r="L190" i="71"/>
  <c r="J135" i="68"/>
  <c r="J190" i="68"/>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L129" i="68"/>
  <c r="K130" i="68"/>
  <c r="K132" i="68" s="1"/>
  <c r="I131" i="67"/>
  <c r="R128" i="70" l="1"/>
  <c r="S89" i="70"/>
  <c r="N128" i="69"/>
  <c r="O84" i="69"/>
  <c r="P128" i="68"/>
  <c r="Q84" i="68"/>
  <c r="M128" i="67"/>
  <c r="O84" i="67"/>
  <c r="T88" i="88"/>
  <c r="U88" i="88" s="1"/>
  <c r="V88" i="88" s="1"/>
  <c r="M135" i="7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S128" i="70" l="1"/>
  <c r="T89" i="70"/>
  <c r="T128" i="70" s="1"/>
  <c r="O128" i="69"/>
  <c r="P84" i="69"/>
  <c r="Q128" i="68"/>
  <c r="R84" i="68"/>
  <c r="O128" i="67"/>
  <c r="P84" i="67"/>
  <c r="W88" i="88"/>
  <c r="X88" i="88" s="1"/>
  <c r="Y88" i="88" s="1"/>
  <c r="Z88" i="88" s="1"/>
  <c r="AA88" i="88" s="1"/>
  <c r="AB88" i="88" s="1"/>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U89" i="70" l="1"/>
  <c r="P128" i="69"/>
  <c r="Q84" i="69"/>
  <c r="R128" i="68"/>
  <c r="S84" i="68"/>
  <c r="P128" i="67"/>
  <c r="Q84"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V89" i="70" l="1"/>
  <c r="U128" i="70"/>
  <c r="Q128" i="69"/>
  <c r="R84" i="69"/>
  <c r="S128" i="68"/>
  <c r="T84" i="68"/>
  <c r="Q128" i="67"/>
  <c r="R84"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V128" i="70" l="1"/>
  <c r="W89" i="70"/>
  <c r="W128" i="70" s="1"/>
  <c r="R128" i="69"/>
  <c r="S84" i="69"/>
  <c r="T128" i="68"/>
  <c r="U84" i="68"/>
  <c r="R128" i="67"/>
  <c r="S84"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X89" i="70" l="1"/>
  <c r="X128" i="70" s="1"/>
  <c r="Y89" i="70"/>
  <c r="Y128" i="70" s="1"/>
  <c r="S128" i="69"/>
  <c r="T84" i="69"/>
  <c r="U128" i="68"/>
  <c r="V84" i="68"/>
  <c r="S128" i="67"/>
  <c r="T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Z89" i="70" l="1"/>
  <c r="Z128" i="70" s="1"/>
  <c r="T128" i="69"/>
  <c r="U84" i="69"/>
  <c r="V128" i="68"/>
  <c r="W84" i="68"/>
  <c r="T128" i="67"/>
  <c r="U84" i="67"/>
  <c r="V84" i="67" s="1"/>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AA89" i="70" l="1"/>
  <c r="AA128" i="70" s="1"/>
  <c r="U128" i="69"/>
  <c r="V84" i="69"/>
  <c r="W128" i="68"/>
  <c r="X84" i="68"/>
  <c r="V128" i="67"/>
  <c r="U128" i="67"/>
  <c r="W84" i="67"/>
  <c r="W128" i="67" s="1"/>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AB89" i="70" l="1"/>
  <c r="AB128" i="70" s="1"/>
  <c r="V128" i="69"/>
  <c r="W84" i="69"/>
  <c r="X128" i="68"/>
  <c r="Y84" i="68"/>
  <c r="X84" i="67"/>
  <c r="X128" i="67" s="1"/>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W128" i="69" l="1"/>
  <c r="X84" i="69"/>
  <c r="Y128" i="68"/>
  <c r="Z84" i="68"/>
  <c r="Y84"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X128" i="69" l="1"/>
  <c r="Y84" i="69"/>
  <c r="Z128" i="68"/>
  <c r="AA84" i="68"/>
  <c r="Y128" i="67"/>
  <c r="Z84"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Y128" i="69" l="1"/>
  <c r="Z84" i="69"/>
  <c r="AA128" i="68"/>
  <c r="AB84" i="68"/>
  <c r="AB128" i="68" s="1"/>
  <c r="Z128" i="67"/>
  <c r="AA84" i="67"/>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Q130" i="68"/>
  <c r="Q132" i="68" s="1"/>
  <c r="R129" i="68"/>
  <c r="O131" i="67"/>
  <c r="Z128" i="69" l="1"/>
  <c r="AA84" i="69"/>
  <c r="N135" i="69"/>
  <c r="AA128" i="67"/>
  <c r="AB84" i="67"/>
  <c r="AB128" i="67" s="1"/>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AA128" i="69" l="1"/>
  <c r="AB84" i="69"/>
  <c r="AB128" i="69" s="1"/>
  <c r="Z135" i="7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l="1"/>
  <c r="AC135" i="70"/>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X135" i="68"/>
  <c r="AV130" i="67"/>
  <c r="AV132" i="67" s="1"/>
  <c r="AW129" i="67"/>
  <c r="AW135" i="72" l="1"/>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95" i="70" s="1"/>
  <c r="BB176" i="88"/>
  <c r="BB195" i="88" s="1"/>
  <c r="BB176" i="69"/>
  <c r="BB195" i="69" s="1"/>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G128" i="63" s="1"/>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95" i="70" s="1"/>
  <c r="AL176" i="71"/>
  <c r="AL176" i="68"/>
  <c r="AL195" i="68" s="1"/>
  <c r="AL176" i="67"/>
  <c r="AL195" i="67" s="1"/>
  <c r="AL176" i="69"/>
  <c r="AL195" i="69" s="1"/>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V195" i="69" s="1"/>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95" i="70" s="1"/>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95" i="70" s="1"/>
  <c r="AB176" i="75"/>
  <c r="AB176" i="69"/>
  <c r="AB195" i="69" s="1"/>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G195" i="68" s="1"/>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95" i="69" s="1"/>
  <c r="AG176" i="88"/>
  <c r="AG195" i="88" s="1"/>
  <c r="AG176" i="70"/>
  <c r="AG195" i="70" s="1"/>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H195"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F195" i="69" s="1"/>
  <c r="AY46" i="81"/>
  <c r="BA46" i="81"/>
  <c r="AT176" i="74" s="1"/>
  <c r="AT176" i="68"/>
  <c r="AT195" i="68" s="1"/>
  <c r="Z46" i="81"/>
  <c r="AW46" i="81"/>
  <c r="X42" i="81"/>
  <c r="U46" i="81"/>
  <c r="N176" i="74" s="1"/>
  <c r="N176" i="69"/>
  <c r="N195" i="69" s="1"/>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AF195" i="68" s="1"/>
  <c r="E176" i="69"/>
  <c r="E195" i="69" s="1"/>
  <c r="E176" i="67"/>
  <c r="E195" i="67" s="1"/>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W195" i="70" s="1"/>
  <c r="U143" i="67"/>
  <c r="U193" i="67" s="1"/>
  <c r="U143" i="74"/>
  <c r="U193" i="74" s="1"/>
  <c r="BA143" i="67"/>
  <c r="BA193" i="67" s="1"/>
  <c r="AX213" i="68"/>
  <c r="AB213" i="75"/>
  <c r="U214" i="70"/>
  <c r="AG215" i="73"/>
  <c r="AX213" i="74"/>
  <c r="AK213" i="74"/>
  <c r="AG215" i="68"/>
  <c r="X146" i="73"/>
  <c r="X176" i="68"/>
  <c r="X195" i="68" s="1"/>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95" i="70" s="1"/>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AX213" i="75"/>
  <c r="AB213" i="67"/>
  <c r="U214" i="73"/>
  <c r="AK213" i="68"/>
  <c r="AG215" i="67"/>
  <c r="O172" i="71"/>
  <c r="O194" i="71" s="1"/>
  <c r="O172" i="74"/>
  <c r="O194" i="74" s="1"/>
  <c r="S176" i="68"/>
  <c r="S195" i="68" s="1"/>
  <c r="S176" i="74"/>
  <c r="AX213" i="69"/>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I146" i="68"/>
  <c r="AF146" i="70"/>
  <c r="AU146" i="75"/>
  <c r="AU196" i="75" s="1"/>
  <c r="R146" i="73"/>
  <c r="Z146" i="70"/>
  <c r="X146" i="67"/>
  <c r="Y146" i="75"/>
  <c r="O146" i="75"/>
  <c r="N146" i="72"/>
  <c r="AO146" i="69"/>
  <c r="J146" i="70"/>
  <c r="N176" i="70"/>
  <c r="N195" i="70" s="1"/>
  <c r="N176" i="63"/>
  <c r="N195" i="63" s="1"/>
  <c r="N176" i="88"/>
  <c r="N195" i="88" s="1"/>
  <c r="N176" i="75"/>
  <c r="N176" i="67"/>
  <c r="N195" i="67" s="1"/>
  <c r="N176" i="73"/>
  <c r="N176" i="68"/>
  <c r="N195" i="68" s="1"/>
  <c r="N176" i="72"/>
  <c r="N176" i="71"/>
  <c r="AE146" i="68"/>
  <c r="F176" i="71"/>
  <c r="F176" i="88"/>
  <c r="F195" i="88" s="1"/>
  <c r="F176" i="70"/>
  <c r="F195" i="70" s="1"/>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95" i="70" s="1"/>
  <c r="AM176" i="69"/>
  <c r="AM195" i="69" s="1"/>
  <c r="AM176" i="63"/>
  <c r="AM195" i="63" s="1"/>
  <c r="AM176" i="71"/>
  <c r="AM176" i="67"/>
  <c r="AM195" i="67" s="1"/>
  <c r="AM176" i="72"/>
  <c r="AM176" i="68"/>
  <c r="AM195" i="68" s="1"/>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95" i="69" s="1"/>
  <c r="BA176" i="63"/>
  <c r="BA195" i="63" s="1"/>
  <c r="BA176" i="88"/>
  <c r="BA195" i="88" s="1"/>
  <c r="BA176" i="71"/>
  <c r="BA176" i="72"/>
  <c r="BA176" i="67"/>
  <c r="BA195" i="67" s="1"/>
  <c r="BA176" i="73"/>
  <c r="BA176" i="70"/>
  <c r="BA195" i="70" s="1"/>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95" i="70" s="1"/>
  <c r="AP176" i="69"/>
  <c r="AP195" i="69" s="1"/>
  <c r="AP176" i="67"/>
  <c r="AP195" i="67" s="1"/>
  <c r="AP176" i="88"/>
  <c r="AP195" i="88" s="1"/>
  <c r="AP176" i="63"/>
  <c r="AP195" i="63" s="1"/>
  <c r="AP176" i="72"/>
  <c r="AP176" i="71"/>
  <c r="AP176" i="75"/>
  <c r="AP176" i="73"/>
  <c r="P176" i="75"/>
  <c r="P176" i="63"/>
  <c r="P195" i="63" s="1"/>
  <c r="P176" i="67"/>
  <c r="P195" i="67" s="1"/>
  <c r="P176" i="71"/>
  <c r="P176" i="69"/>
  <c r="P195" i="69" s="1"/>
  <c r="P176" i="73"/>
  <c r="P176" i="88"/>
  <c r="P195" i="88" s="1"/>
  <c r="P176" i="70"/>
  <c r="P195" i="70" s="1"/>
  <c r="P176" i="72"/>
  <c r="P176" i="68"/>
  <c r="P195" i="68" s="1"/>
  <c r="K146" i="72"/>
  <c r="K146" i="75"/>
  <c r="N143" i="88"/>
  <c r="N193" i="88" s="1"/>
  <c r="M143" i="70"/>
  <c r="M193" i="70" s="1"/>
  <c r="P146" i="72"/>
  <c r="AR176" i="71"/>
  <c r="AR176" i="73"/>
  <c r="AR176" i="72"/>
  <c r="AR176" i="67"/>
  <c r="AR195" i="67" s="1"/>
  <c r="AR176" i="69"/>
  <c r="AR195" i="69" s="1"/>
  <c r="AR176" i="63"/>
  <c r="AR195" i="63" s="1"/>
  <c r="AR176" i="88"/>
  <c r="AR195" i="88" s="1"/>
  <c r="AR176" i="70"/>
  <c r="AR195" i="70" s="1"/>
  <c r="AR176" i="75"/>
  <c r="U176" i="72"/>
  <c r="U176" i="75"/>
  <c r="U176" i="70"/>
  <c r="U195" i="70" s="1"/>
  <c r="U176" i="67"/>
  <c r="U195" i="67" s="1"/>
  <c r="U176" i="63"/>
  <c r="U195" i="63" s="1"/>
  <c r="U176" i="88"/>
  <c r="U195" i="88" s="1"/>
  <c r="U176" i="73"/>
  <c r="U176" i="69"/>
  <c r="U195" i="69" s="1"/>
  <c r="U176" i="71"/>
  <c r="U176" i="68"/>
  <c r="U195" i="68" s="1"/>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T146" i="70"/>
  <c r="AX146" i="72"/>
  <c r="AV146" i="75"/>
  <c r="AJ146" i="69"/>
  <c r="AD146" i="69"/>
  <c r="AP146" i="73"/>
  <c r="Q146" i="73"/>
  <c r="AT146" i="70"/>
  <c r="AT176" i="69"/>
  <c r="AT195" i="69" s="1"/>
  <c r="AT176" i="71"/>
  <c r="AT176" i="67"/>
  <c r="AT195" i="67" s="1"/>
  <c r="AT176" i="88"/>
  <c r="AT195" i="88" s="1"/>
  <c r="AT176" i="63"/>
  <c r="AT195" i="63" s="1"/>
  <c r="AT176" i="70"/>
  <c r="AT195" i="70" s="1"/>
  <c r="AT176" i="73"/>
  <c r="AT176" i="72"/>
  <c r="AT176" i="75"/>
  <c r="I176" i="71"/>
  <c r="I176" i="73"/>
  <c r="I176" i="88"/>
  <c r="I195" i="88" s="1"/>
  <c r="I176" i="70"/>
  <c r="I195" i="70" s="1"/>
  <c r="I176" i="75"/>
  <c r="I176" i="63"/>
  <c r="I195" i="63" s="1"/>
  <c r="I176" i="69"/>
  <c r="I195" i="69" s="1"/>
  <c r="I176" i="68"/>
  <c r="I195" i="68" s="1"/>
  <c r="I176" i="67"/>
  <c r="I195" i="67" s="1"/>
  <c r="R146" i="72"/>
  <c r="AP146" i="67"/>
  <c r="V176" i="73"/>
  <c r="V176" i="63"/>
  <c r="V195" i="63" s="1"/>
  <c r="V176" i="71"/>
  <c r="V176" i="72"/>
  <c r="V176" i="75"/>
  <c r="V176" i="70"/>
  <c r="V195" i="70" s="1"/>
  <c r="V176" i="67"/>
  <c r="V195" i="67" s="1"/>
  <c r="V176" i="88"/>
  <c r="V195" i="88" s="1"/>
  <c r="V176" i="69"/>
  <c r="V195" i="69" s="1"/>
  <c r="V176" i="68"/>
  <c r="V195" i="68" s="1"/>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95" i="69" s="1"/>
  <c r="AC176" i="71"/>
  <c r="AC176" i="67"/>
  <c r="AC195" i="67" s="1"/>
  <c r="AC176" i="70"/>
  <c r="AC195" i="70" s="1"/>
  <c r="AC176" i="88"/>
  <c r="AC195" i="88" s="1"/>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95" i="70" s="1"/>
  <c r="AW176" i="73"/>
  <c r="AW176" i="67"/>
  <c r="AW195" i="67" s="1"/>
  <c r="AW176" i="88"/>
  <c r="AW195" i="88" s="1"/>
  <c r="AW176" i="75"/>
  <c r="AW176" i="63"/>
  <c r="AW195" i="63" s="1"/>
  <c r="AW176" i="69"/>
  <c r="AW195" i="69" s="1"/>
  <c r="AW176" i="72"/>
  <c r="AW176" i="71"/>
  <c r="AW176" i="68"/>
  <c r="AW195" i="68" s="1"/>
  <c r="I146" i="88"/>
  <c r="AI176" i="88"/>
  <c r="AI195" i="88" s="1"/>
  <c r="AI176" i="71"/>
  <c r="AI176" i="73"/>
  <c r="AI176" i="67"/>
  <c r="AI195" i="67" s="1"/>
  <c r="AI176" i="70"/>
  <c r="AI195" i="70" s="1"/>
  <c r="AI176" i="75"/>
  <c r="AI176" i="72"/>
  <c r="AI176" i="63"/>
  <c r="AI195" i="63" s="1"/>
  <c r="AI176" i="69"/>
  <c r="AI195" i="69" s="1"/>
  <c r="AK146" i="72"/>
  <c r="AK146" i="75"/>
  <c r="X176" i="72"/>
  <c r="X176" i="63"/>
  <c r="X195" i="63" s="1"/>
  <c r="X176" i="73"/>
  <c r="X176" i="67"/>
  <c r="X195" i="67" s="1"/>
  <c r="X176" i="69"/>
  <c r="X195" i="69" s="1"/>
  <c r="X176" i="88"/>
  <c r="X195" i="88" s="1"/>
  <c r="X176" i="71"/>
  <c r="X176" i="75"/>
  <c r="X176" i="70"/>
  <c r="X195" i="70" s="1"/>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95" i="88" s="1"/>
  <c r="J176" i="71"/>
  <c r="J176" i="72"/>
  <c r="J176" i="73"/>
  <c r="J176" i="69"/>
  <c r="J195" i="69" s="1"/>
  <c r="J176" i="75"/>
  <c r="J176" i="63"/>
  <c r="J195" i="63" s="1"/>
  <c r="J176" i="70"/>
  <c r="J195" i="70" s="1"/>
  <c r="T146" i="67"/>
  <c r="AC146" i="68"/>
  <c r="T146" i="72"/>
  <c r="AT146" i="72"/>
  <c r="AL146" i="73"/>
  <c r="U146" i="72"/>
  <c r="Y146" i="69"/>
  <c r="AS146" i="69"/>
  <c r="V146" i="67"/>
  <c r="U146" i="73"/>
  <c r="AG146" i="72"/>
  <c r="AP146" i="72"/>
  <c r="AF146" i="69"/>
  <c r="AW146" i="69"/>
  <c r="O146" i="73"/>
  <c r="AG146" i="69"/>
  <c r="K176" i="69"/>
  <c r="K195" i="69" s="1"/>
  <c r="K176" i="88"/>
  <c r="K195" i="88" s="1"/>
  <c r="K176" i="63"/>
  <c r="K195" i="63" s="1"/>
  <c r="K176" i="67"/>
  <c r="K195" i="67" s="1"/>
  <c r="K176" i="71"/>
  <c r="K176" i="70"/>
  <c r="K195" i="70" s="1"/>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46" i="63"/>
  <c r="AY146" i="68"/>
  <c r="E146" i="73"/>
  <c r="BA146" i="88"/>
  <c r="BA146" i="75"/>
  <c r="AY146" i="70"/>
  <c r="BB146" i="63"/>
  <c r="AY146" i="88"/>
  <c r="BB146" i="68"/>
  <c r="AZ146" i="88"/>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AS196" i="68" s="1"/>
  <c r="P146" i="88"/>
  <c r="G146" i="63"/>
  <c r="AU146" i="63"/>
  <c r="F146" i="63"/>
  <c r="F196" i="63" s="1"/>
  <c r="Q146" i="63"/>
  <c r="U146" i="70"/>
  <c r="U146" i="63"/>
  <c r="AI146" i="75"/>
  <c r="AI196" i="75" s="1"/>
  <c r="N146" i="63"/>
  <c r="O146" i="88"/>
  <c r="AC146" i="73"/>
  <c r="AB146" i="67"/>
  <c r="J146" i="88"/>
  <c r="AJ146" i="88"/>
  <c r="AJ196" i="88" s="1"/>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46" i="63"/>
  <c r="Q146" i="68"/>
  <c r="W146" i="68"/>
  <c r="W196" i="68" s="1"/>
  <c r="AM146" i="88"/>
  <c r="AH146" i="70"/>
  <c r="AF146" i="63"/>
  <c r="L146" i="67"/>
  <c r="AJ146" i="72"/>
  <c r="BB146" i="67"/>
  <c r="AT146" i="88"/>
  <c r="AT196" i="88" s="1"/>
  <c r="S146" i="68"/>
  <c r="AQ146" i="75"/>
  <c r="Q146" i="67"/>
  <c r="AB146" i="73"/>
  <c r="AG146" i="70"/>
  <c r="AQ146" i="73"/>
  <c r="AO146" i="75"/>
  <c r="AN146" i="63"/>
  <c r="AN196" i="63" s="1"/>
  <c r="AN201" i="63" s="1"/>
  <c r="Q146" i="88"/>
  <c r="X146" i="68"/>
  <c r="AQ146" i="88"/>
  <c r="K146" i="63"/>
  <c r="AT146" i="63"/>
  <c r="S146" i="73"/>
  <c r="AS146" i="73"/>
  <c r="AN146" i="73"/>
  <c r="S146" i="72"/>
  <c r="AK146" i="69"/>
  <c r="Z146" i="69"/>
  <c r="AA146" i="73"/>
  <c r="AT146" i="75"/>
  <c r="M146" i="88"/>
  <c r="AA146" i="69"/>
  <c r="R146" i="67"/>
  <c r="AD146" i="73"/>
  <c r="AX146" i="67"/>
  <c r="K146" i="73"/>
  <c r="N146" i="88"/>
  <c r="Z146" i="63"/>
  <c r="Q146" i="70"/>
  <c r="AJ146" i="63"/>
  <c r="X146" i="69"/>
  <c r="Q146" i="75"/>
  <c r="Q196" i="75" s="1"/>
  <c r="X146" i="63"/>
  <c r="AA146" i="68"/>
  <c r="AK146" i="68"/>
  <c r="AK196" i="68" s="1"/>
  <c r="AK200" i="68" s="1"/>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AI146" i="68"/>
  <c r="F146" i="68"/>
  <c r="AS146" i="67"/>
  <c r="AM146" i="67"/>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J202" i="67" s="1"/>
  <c r="S146" i="69"/>
  <c r="P146" i="73"/>
  <c r="AU146" i="70"/>
  <c r="I146" i="75"/>
  <c r="Y146" i="68"/>
  <c r="F146" i="70"/>
  <c r="AC146" i="75"/>
  <c r="AG146" i="67"/>
  <c r="AW146" i="70"/>
  <c r="AH146" i="72"/>
  <c r="M146" i="73"/>
  <c r="S176" i="69"/>
  <c r="S195" i="69" s="1"/>
  <c r="S176" i="72"/>
  <c r="S176" i="88"/>
  <c r="S195" i="88" s="1"/>
  <c r="S176" i="63"/>
  <c r="S195" i="63" s="1"/>
  <c r="S176" i="70"/>
  <c r="S195" i="70" s="1"/>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95" i="67" s="1"/>
  <c r="AQ176" i="75"/>
  <c r="AQ176" i="70"/>
  <c r="AQ195" i="70" s="1"/>
  <c r="AQ176" i="69"/>
  <c r="AQ195" i="69" s="1"/>
  <c r="AQ176" i="63"/>
  <c r="AQ195" i="63" s="1"/>
  <c r="AQ176" i="73"/>
  <c r="AQ176" i="88"/>
  <c r="AQ195" i="88" s="1"/>
  <c r="AQ176" i="71"/>
  <c r="O176" i="88"/>
  <c r="O195" i="88" s="1"/>
  <c r="O176" i="70"/>
  <c r="O195" i="70" s="1"/>
  <c r="O176" i="73"/>
  <c r="O176" i="72"/>
  <c r="O176" i="67"/>
  <c r="O195" i="67" s="1"/>
  <c r="O176" i="69"/>
  <c r="O195" i="69" s="1"/>
  <c r="O176" i="68"/>
  <c r="O195" i="68" s="1"/>
  <c r="O176" i="75"/>
  <c r="O176" i="63"/>
  <c r="O195" i="63" s="1"/>
  <c r="O146" i="72"/>
  <c r="AJ146" i="68"/>
  <c r="H146" i="70"/>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95" i="69" s="1"/>
  <c r="AS176" i="70"/>
  <c r="AS195" i="70" s="1"/>
  <c r="AS176" i="75"/>
  <c r="AS176" i="73"/>
  <c r="AS176" i="67"/>
  <c r="AS195" i="67" s="1"/>
  <c r="AM146" i="72"/>
  <c r="H146" i="69"/>
  <c r="Z146" i="75"/>
  <c r="G176" i="88"/>
  <c r="G195" i="88" s="1"/>
  <c r="G176" i="63"/>
  <c r="G195" i="63" s="1"/>
  <c r="G176" i="75"/>
  <c r="G176" i="72"/>
  <c r="G176" i="67"/>
  <c r="G195" i="67" s="1"/>
  <c r="G176" i="73"/>
  <c r="G176" i="69"/>
  <c r="G195" i="69" s="1"/>
  <c r="G176" i="71"/>
  <c r="G176" i="68"/>
  <c r="G195" i="68" s="1"/>
  <c r="G176" i="70"/>
  <c r="G195" i="70" s="1"/>
  <c r="P146" i="70"/>
  <c r="U146" i="69"/>
  <c r="AX146" i="73"/>
  <c r="AP146" i="69"/>
  <c r="AC146" i="67"/>
  <c r="J143" i="63"/>
  <c r="J193" i="63" s="1"/>
  <c r="J143" i="88"/>
  <c r="J193" i="88" s="1"/>
  <c r="J143" i="67"/>
  <c r="J193" i="67" s="1"/>
  <c r="J200" i="67" s="1"/>
  <c r="J193" i="71"/>
  <c r="J143" i="70"/>
  <c r="J193" i="70" s="1"/>
  <c r="J143" i="73"/>
  <c r="J193" i="73" s="1"/>
  <c r="J143" i="68"/>
  <c r="J193" i="68" s="1"/>
  <c r="J143" i="69"/>
  <c r="J193" i="69" s="1"/>
  <c r="J143" i="75"/>
  <c r="J193" i="75" s="1"/>
  <c r="AA176" i="69"/>
  <c r="AA195" i="69" s="1"/>
  <c r="AA176" i="73"/>
  <c r="AA176" i="75"/>
  <c r="AA176" i="63"/>
  <c r="AA195" i="63" s="1"/>
  <c r="AA176" i="88"/>
  <c r="AA195" i="88" s="1"/>
  <c r="AA176" i="72"/>
  <c r="AA176" i="67"/>
  <c r="AA195" i="67" s="1"/>
  <c r="AA176" i="70"/>
  <c r="AA195" i="70" s="1"/>
  <c r="AA176" i="71"/>
  <c r="AA176" i="68"/>
  <c r="AA195" i="68" s="1"/>
  <c r="F172" i="71"/>
  <c r="F194" i="71" s="1"/>
  <c r="H172" i="75"/>
  <c r="H194" i="75" s="1"/>
  <c r="AL146" i="75"/>
  <c r="Y176" i="73"/>
  <c r="Y176" i="69"/>
  <c r="Y195" i="69" s="1"/>
  <c r="Y176" i="72"/>
  <c r="Y176" i="75"/>
  <c r="Y176" i="63"/>
  <c r="Y195" i="63" s="1"/>
  <c r="Y176" i="88"/>
  <c r="Y195" i="88" s="1"/>
  <c r="Y176" i="71"/>
  <c r="Y176" i="67"/>
  <c r="Y195" i="67" s="1"/>
  <c r="Y176" i="70"/>
  <c r="Y195" i="70" s="1"/>
  <c r="AH176" i="75"/>
  <c r="AH176" i="88"/>
  <c r="AH195" i="88" s="1"/>
  <c r="AH176" i="71"/>
  <c r="AH176" i="67"/>
  <c r="AH195" i="67" s="1"/>
  <c r="AH176" i="72"/>
  <c r="AH176" i="63"/>
  <c r="AH195" i="63" s="1"/>
  <c r="AH176" i="73"/>
  <c r="AH176" i="69"/>
  <c r="AH195" i="69" s="1"/>
  <c r="AH176" i="70"/>
  <c r="AH195" i="70" s="1"/>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95" i="69" s="1"/>
  <c r="Q176" i="88"/>
  <c r="Q195" i="88" s="1"/>
  <c r="Q176" i="73"/>
  <c r="Q176" i="70"/>
  <c r="Q195" i="70" s="1"/>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95" i="69" s="1"/>
  <c r="AF176" i="71"/>
  <c r="AF176" i="67"/>
  <c r="AF195" i="67" s="1"/>
  <c r="AF176" i="63"/>
  <c r="AF195" i="63" s="1"/>
  <c r="AF176" i="70"/>
  <c r="AF195" i="70" s="1"/>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95" i="70" s="1"/>
  <c r="AN176" i="75"/>
  <c r="AN176" i="63"/>
  <c r="AN195" i="63" s="1"/>
  <c r="AN202" i="63" s="1"/>
  <c r="AN176" i="69"/>
  <c r="AN195" i="69" s="1"/>
  <c r="AN176" i="72"/>
  <c r="AN176" i="88"/>
  <c r="AN195" i="88" s="1"/>
  <c r="H176" i="63"/>
  <c r="H195" i="63" s="1"/>
  <c r="H176" i="75"/>
  <c r="H176" i="69"/>
  <c r="H195" i="69" s="1"/>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95" i="88" s="1"/>
  <c r="AK176" i="73"/>
  <c r="AK176" i="63"/>
  <c r="AK195" i="63" s="1"/>
  <c r="AK176" i="70"/>
  <c r="AK195" i="70" s="1"/>
  <c r="AK176" i="69"/>
  <c r="AK195" i="69" s="1"/>
  <c r="AK176" i="67"/>
  <c r="AK195" i="67" s="1"/>
  <c r="AK176" i="71"/>
  <c r="AK176" i="75"/>
  <c r="AK176" i="72"/>
  <c r="AX176" i="88"/>
  <c r="AX195" i="88" s="1"/>
  <c r="AX176" i="69"/>
  <c r="AX195" i="69" s="1"/>
  <c r="AX176" i="70"/>
  <c r="AX195" i="70" s="1"/>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95" i="69" s="1"/>
  <c r="AU176" i="88"/>
  <c r="AU195" i="88" s="1"/>
  <c r="AU176" i="75"/>
  <c r="AU176" i="71"/>
  <c r="AU176" i="70"/>
  <c r="AU195" i="70" s="1"/>
  <c r="AU176" i="63"/>
  <c r="AU195" i="63" s="1"/>
  <c r="AU176" i="67"/>
  <c r="AU195" i="67" s="1"/>
  <c r="AU176" i="73"/>
  <c r="AU176" i="72"/>
  <c r="L176" i="73"/>
  <c r="H176" i="68"/>
  <c r="H195" i="68" s="1"/>
  <c r="F143" i="70"/>
  <c r="F193" i="70" s="1"/>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95" i="69" s="1"/>
  <c r="AE176" i="73"/>
  <c r="AE176" i="67"/>
  <c r="AE195" i="67" s="1"/>
  <c r="AE176" i="70"/>
  <c r="AE195" i="70" s="1"/>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95" i="69" s="1"/>
  <c r="L176" i="71"/>
  <c r="L176" i="75"/>
  <c r="L176" i="88"/>
  <c r="L195" i="88" s="1"/>
  <c r="L176" i="67"/>
  <c r="L195" i="67" s="1"/>
  <c r="L176" i="70"/>
  <c r="L195" i="70" s="1"/>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Y195" i="68" s="1"/>
  <c r="AH176" i="68"/>
  <c r="AH195" i="68" s="1"/>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E195" i="68" s="1"/>
  <c r="Z176" i="88"/>
  <c r="Z195" i="88" s="1"/>
  <c r="Z176" i="71"/>
  <c r="Z176" i="73"/>
  <c r="Z176" i="70"/>
  <c r="Z195" i="70" s="1"/>
  <c r="Z176" i="72"/>
  <c r="Z176" i="63"/>
  <c r="Z195" i="63" s="1"/>
  <c r="Z176" i="69"/>
  <c r="Z195" i="69" s="1"/>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95" i="88" s="1"/>
  <c r="T176" i="69"/>
  <c r="T195" i="69" s="1"/>
  <c r="T176" i="73"/>
  <c r="T176" i="70"/>
  <c r="T195" i="70" s="1"/>
  <c r="T176" i="71"/>
  <c r="E176" i="70"/>
  <c r="E195" i="70" s="1"/>
  <c r="AD176" i="73"/>
  <c r="AD176" i="88"/>
  <c r="AD195" i="88" s="1"/>
  <c r="AD176" i="67"/>
  <c r="AD195" i="67" s="1"/>
  <c r="AD176" i="69"/>
  <c r="AD195" i="69" s="1"/>
  <c r="AD176" i="70"/>
  <c r="AD195" i="70" s="1"/>
  <c r="AD176" i="71"/>
  <c r="AD176" i="63"/>
  <c r="AD195" i="63" s="1"/>
  <c r="AD176" i="72"/>
  <c r="AD176" i="75"/>
  <c r="AD176" i="68"/>
  <c r="AD195" i="68" s="1"/>
  <c r="W176" i="88"/>
  <c r="W195" i="88" s="1"/>
  <c r="W176" i="63"/>
  <c r="W195" i="63" s="1"/>
  <c r="W176" i="69"/>
  <c r="W195" i="69" s="1"/>
  <c r="W176" i="67"/>
  <c r="W195" i="67" s="1"/>
  <c r="W176" i="73"/>
  <c r="W176" i="68"/>
  <c r="W195" i="68" s="1"/>
  <c r="W176" i="71"/>
  <c r="W176" i="75"/>
  <c r="W176" i="72"/>
  <c r="AZ176" i="71"/>
  <c r="AZ176" i="67"/>
  <c r="AZ195" i="67" s="1"/>
  <c r="AZ176" i="73"/>
  <c r="AZ176" i="88"/>
  <c r="AZ195" i="88" s="1"/>
  <c r="AZ176" i="63"/>
  <c r="AZ195" i="63" s="1"/>
  <c r="AZ176" i="72"/>
  <c r="AZ176" i="69"/>
  <c r="AZ195" i="69" s="1"/>
  <c r="AZ176" i="75"/>
  <c r="AZ176" i="70"/>
  <c r="AZ195" i="70" s="1"/>
  <c r="AG143" i="69"/>
  <c r="AG193" i="69" s="1"/>
  <c r="AG143" i="72"/>
  <c r="AG193" i="72" s="1"/>
  <c r="AG143" i="68"/>
  <c r="AG193" i="68" s="1"/>
  <c r="AG200"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95" i="69" s="1"/>
  <c r="M176" i="63"/>
  <c r="M195" i="63" s="1"/>
  <c r="M176" i="68"/>
  <c r="M195" i="68" s="1"/>
  <c r="M176" i="75"/>
  <c r="M176" i="88"/>
  <c r="M195" i="88" s="1"/>
  <c r="M176" i="71"/>
  <c r="AY176" i="72"/>
  <c r="AY176" i="88"/>
  <c r="AY195" i="88" s="1"/>
  <c r="AY176" i="71"/>
  <c r="AY176" i="70"/>
  <c r="AY195" i="70" s="1"/>
  <c r="AY176" i="75"/>
  <c r="AY176" i="67"/>
  <c r="AY195" i="67" s="1"/>
  <c r="AY176" i="63"/>
  <c r="AY195" i="63" s="1"/>
  <c r="AY176" i="73"/>
  <c r="AY176" i="69"/>
  <c r="AY195" i="69" s="1"/>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95" i="69" s="1"/>
  <c r="AJ176" i="70"/>
  <c r="AJ195" i="70" s="1"/>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95" i="70" s="1"/>
  <c r="AO176" i="69"/>
  <c r="AO195" i="69" s="1"/>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200"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95" i="69" s="1"/>
  <c r="R176" i="73"/>
  <c r="R176" i="68"/>
  <c r="R195" i="68" s="1"/>
  <c r="R176" i="72"/>
  <c r="R176" i="63"/>
  <c r="R195" i="63" s="1"/>
  <c r="R176" i="70"/>
  <c r="R195" i="70" s="1"/>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H196" i="70" l="1"/>
  <c r="H202" i="70" s="1"/>
  <c r="S202" i="70"/>
  <c r="AZ196" i="69"/>
  <c r="AZ200" i="69" s="1"/>
  <c r="W196" i="63"/>
  <c r="AM196" i="67"/>
  <c r="AM201" i="67" s="1"/>
  <c r="AO196" i="88"/>
  <c r="AV196" i="67"/>
  <c r="AV202" i="67" s="1"/>
  <c r="AF196" i="63"/>
  <c r="AF201" i="63" s="1"/>
  <c r="AZ196" i="88"/>
  <c r="Z196" i="63"/>
  <c r="Z201" i="63" s="1"/>
  <c r="AQ200" i="68"/>
  <c r="W202" i="63"/>
  <c r="F200" i="63"/>
  <c r="N200" i="73"/>
  <c r="N201" i="73"/>
  <c r="AM200" i="70"/>
  <c r="H200" i="73"/>
  <c r="H201" i="73"/>
  <c r="AY202" i="73"/>
  <c r="AY201" i="73"/>
  <c r="AL202" i="72"/>
  <c r="AL201" i="72"/>
  <c r="AL200" i="72"/>
  <c r="Z202" i="71"/>
  <c r="Z201" i="71"/>
  <c r="L201" i="71"/>
  <c r="L200" i="71"/>
  <c r="Z200" i="71"/>
  <c r="AI202" i="70"/>
  <c r="AI201" i="70"/>
  <c r="H201" i="70"/>
  <c r="AO200" i="70"/>
  <c r="AO202" i="70"/>
  <c r="AO201" i="70"/>
  <c r="AI200" i="70"/>
  <c r="AM202" i="70"/>
  <c r="AM201" i="70"/>
  <c r="BB202" i="69"/>
  <c r="BB201" i="69"/>
  <c r="BB200" i="69"/>
  <c r="AI200" i="69"/>
  <c r="AI202" i="69"/>
  <c r="AI201" i="69"/>
  <c r="AH202" i="68"/>
  <c r="AH201" i="68"/>
  <c r="BA202" i="68"/>
  <c r="BA201" i="68"/>
  <c r="AG202" i="68"/>
  <c r="AG201" i="68"/>
  <c r="AS202" i="68"/>
  <c r="AS201" i="68"/>
  <c r="AS200" i="68"/>
  <c r="AQ202" i="68"/>
  <c r="AQ201" i="68"/>
  <c r="W202" i="68"/>
  <c r="W200" i="68"/>
  <c r="W201" i="68"/>
  <c r="AH200" i="68"/>
  <c r="AK202" i="68"/>
  <c r="AK201" i="68"/>
  <c r="AX202" i="68"/>
  <c r="AX201" i="68"/>
  <c r="AX200" i="68"/>
  <c r="AJ202" i="67"/>
  <c r="AJ201" i="67"/>
  <c r="AJ200" i="67"/>
  <c r="J201" i="67"/>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T213" i="74"/>
  <c r="R213" i="74"/>
  <c r="K214" i="67"/>
  <c r="AF215" i="74"/>
  <c r="AI215" i="74"/>
  <c r="N215" i="74"/>
  <c r="AN213" i="74"/>
  <c r="AN200" i="63"/>
  <c r="Z213" i="67"/>
  <c r="AP213" i="74"/>
  <c r="AX215" i="74"/>
  <c r="Y213" i="74"/>
  <c r="I214" i="74"/>
  <c r="Y215" i="74"/>
  <c r="G215" i="74"/>
  <c r="H214" i="74"/>
  <c r="G213" i="74"/>
  <c r="AC215" i="74"/>
  <c r="F215" i="74"/>
  <c r="F202" i="63"/>
  <c r="F131" i="88"/>
  <c r="G129" i="88" s="1"/>
  <c r="G131" i="88" s="1"/>
  <c r="AE196" i="74"/>
  <c r="V196" i="74"/>
  <c r="AY196" i="74"/>
  <c r="AH196" i="74"/>
  <c r="Y196" i="74"/>
  <c r="AM196" i="74"/>
  <c r="P196" i="69"/>
  <c r="P202" i="69" s="1"/>
  <c r="Q196" i="74"/>
  <c r="BB196" i="74"/>
  <c r="AS196" i="74"/>
  <c r="AJ196" i="74"/>
  <c r="S196" i="74"/>
  <c r="AV196" i="74"/>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H200" i="70" l="1"/>
  <c r="AZ201" i="69"/>
  <c r="AZ202" i="69"/>
  <c r="AM202" i="67"/>
  <c r="AF202" i="63"/>
  <c r="AF200" i="63"/>
  <c r="F130" i="88"/>
  <c r="F132" i="88" s="1"/>
  <c r="F133" i="88" s="1"/>
  <c r="F190" i="88" s="1"/>
  <c r="AM200" i="67"/>
  <c r="AM220" i="67" s="1"/>
  <c r="AV201" i="67"/>
  <c r="AV200" i="67"/>
  <c r="Z221" i="71"/>
  <c r="Z216" i="71"/>
  <c r="Z200" i="63"/>
  <c r="Z220" i="72" s="1"/>
  <c r="Z216" i="88"/>
  <c r="Z202" i="63"/>
  <c r="Z222" i="71" s="1"/>
  <c r="W222" i="68"/>
  <c r="AQ200" i="75"/>
  <c r="AJ200" i="75"/>
  <c r="AD200" i="75"/>
  <c r="M201" i="75"/>
  <c r="G200" i="75"/>
  <c r="AT202" i="75"/>
  <c r="T201" i="75"/>
  <c r="G201" i="75"/>
  <c r="L200" i="73"/>
  <c r="F200" i="71"/>
  <c r="F201" i="69"/>
  <c r="F221" i="69" s="1"/>
  <c r="AC202" i="75"/>
  <c r="T202" i="75"/>
  <c r="L201" i="73"/>
  <c r="X201" i="73"/>
  <c r="R201" i="73"/>
  <c r="O201" i="71"/>
  <c r="O221" i="71" s="1"/>
  <c r="J200" i="71"/>
  <c r="S200" i="71"/>
  <c r="S201" i="71"/>
  <c r="P200" i="70"/>
  <c r="X201" i="70"/>
  <c r="O200" i="69"/>
  <c r="T201" i="68"/>
  <c r="M201" i="68"/>
  <c r="F201" i="68"/>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Z202" i="73"/>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22" i="73" s="1"/>
  <c r="AN201" i="73"/>
  <c r="AL202" i="73"/>
  <c r="AL201" i="73"/>
  <c r="AL200" i="73"/>
  <c r="BA202" i="73"/>
  <c r="BA201" i="73"/>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6" i="72" s="1"/>
  <c r="E201" i="72"/>
  <c r="BB202" i="72"/>
  <c r="BB201" i="72"/>
  <c r="BB200" i="72"/>
  <c r="AR202" i="72"/>
  <c r="AR201" i="72"/>
  <c r="AR221" i="72" s="1"/>
  <c r="Y202" i="72"/>
  <c r="Y201" i="72"/>
  <c r="Y221" i="72" s="1"/>
  <c r="AK202" i="72"/>
  <c r="AK201" i="72"/>
  <c r="AK200" i="72"/>
  <c r="W202" i="72"/>
  <c r="W222" i="72" s="1"/>
  <c r="W200" i="72"/>
  <c r="W201" i="72"/>
  <c r="W221" i="72" s="1"/>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AJ221" i="72" s="1"/>
  <c r="S201" i="72"/>
  <c r="O201" i="72"/>
  <c r="X201" i="72"/>
  <c r="G200" i="72"/>
  <c r="Q201" i="72"/>
  <c r="Y200" i="72"/>
  <c r="V202" i="72"/>
  <c r="V201" i="72"/>
  <c r="V221" i="72" s="1"/>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Q201" i="71"/>
  <c r="U200" i="71"/>
  <c r="AC200" i="71"/>
  <c r="N200" i="71"/>
  <c r="M200" i="71"/>
  <c r="AZ200" i="71"/>
  <c r="V202" i="71"/>
  <c r="V201" i="71"/>
  <c r="V221" i="71" s="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22" i="71" s="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R221" i="70" s="1"/>
  <c r="AA202" i="70"/>
  <c r="AA201" i="70"/>
  <c r="AQ202" i="70"/>
  <c r="AQ201" i="70"/>
  <c r="AQ221" i="70" s="1"/>
  <c r="T200" i="70"/>
  <c r="K201" i="70"/>
  <c r="G200" i="70"/>
  <c r="AA200" i="70"/>
  <c r="X200" i="70"/>
  <c r="U202" i="70"/>
  <c r="U201" i="70"/>
  <c r="V202" i="70"/>
  <c r="V201" i="70"/>
  <c r="AS202" i="70"/>
  <c r="AS201" i="70"/>
  <c r="AS200" i="70"/>
  <c r="AF202" i="70"/>
  <c r="AF222" i="70" s="1"/>
  <c r="AF201" i="70"/>
  <c r="L200" i="70"/>
  <c r="O201" i="70"/>
  <c r="O221" i="70" s="1"/>
  <c r="AF200" i="70"/>
  <c r="AJ202" i="70"/>
  <c r="AJ201" i="70"/>
  <c r="AJ221" i="70" s="1"/>
  <c r="AN202" i="70"/>
  <c r="AN222" i="70" s="1"/>
  <c r="AN201" i="70"/>
  <c r="BA202" i="70"/>
  <c r="BA201" i="70"/>
  <c r="BA221" i="70" s="1"/>
  <c r="AV202" i="70"/>
  <c r="AV201" i="70"/>
  <c r="AV200" i="70"/>
  <c r="U200" i="70"/>
  <c r="N201" i="70"/>
  <c r="Z200" i="70"/>
  <c r="M201" i="70"/>
  <c r="AN200" i="70"/>
  <c r="AN220" i="70" s="1"/>
  <c r="Q201" i="70"/>
  <c r="AT202" i="70"/>
  <c r="AT201" i="70"/>
  <c r="AT221" i="70" s="1"/>
  <c r="O200" i="70"/>
  <c r="Q200" i="70"/>
  <c r="R200" i="70"/>
  <c r="R201" i="70"/>
  <c r="G201" i="70"/>
  <c r="T201" i="70"/>
  <c r="AB202" i="70"/>
  <c r="AB201" i="70"/>
  <c r="AB200" i="70"/>
  <c r="E202" i="70"/>
  <c r="E201" i="70"/>
  <c r="E205" i="70" s="1"/>
  <c r="AK202" i="70"/>
  <c r="AK201" i="70"/>
  <c r="AK200" i="70"/>
  <c r="AU202" i="70"/>
  <c r="AU201" i="70"/>
  <c r="AU221" i="70" s="1"/>
  <c r="AD202" i="70"/>
  <c r="AD201" i="70"/>
  <c r="AD221" i="70" s="1"/>
  <c r="AZ202" i="70"/>
  <c r="AZ201" i="70"/>
  <c r="AL202" i="70"/>
  <c r="AL201" i="70"/>
  <c r="AL200" i="70"/>
  <c r="AP202" i="70"/>
  <c r="AP201" i="70"/>
  <c r="AP221" i="70" s="1"/>
  <c r="F202" i="70"/>
  <c r="F222" i="70" s="1"/>
  <c r="F201" i="70"/>
  <c r="P201" i="70"/>
  <c r="AQ200" i="70"/>
  <c r="AD200" i="70"/>
  <c r="AC201" i="70"/>
  <c r="AC200" i="70"/>
  <c r="AX202" i="70"/>
  <c r="AX201" i="70"/>
  <c r="AX200" i="70"/>
  <c r="AH202" i="70"/>
  <c r="AH201" i="70"/>
  <c r="AW202" i="70"/>
  <c r="AW201" i="70"/>
  <c r="AW221" i="70" s="1"/>
  <c r="W202" i="70"/>
  <c r="W222" i="70" s="1"/>
  <c r="W200" i="70"/>
  <c r="W220" i="70" s="1"/>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AY221" i="69" s="1"/>
  <c r="Y202" i="69"/>
  <c r="Y201" i="69"/>
  <c r="Y221" i="69" s="1"/>
  <c r="AB202" i="69"/>
  <c r="AB201" i="69"/>
  <c r="AB200" i="69"/>
  <c r="J200" i="69"/>
  <c r="J201" i="69"/>
  <c r="X200" i="69"/>
  <c r="H201" i="69"/>
  <c r="AO200" i="69"/>
  <c r="AA202" i="69"/>
  <c r="AA201" i="69"/>
  <c r="AA221" i="69" s="1"/>
  <c r="G202" i="69"/>
  <c r="G200" i="69"/>
  <c r="AW202" i="69"/>
  <c r="AW201" i="69"/>
  <c r="AW221" i="69" s="1"/>
  <c r="L201" i="69"/>
  <c r="I201" i="69"/>
  <c r="L200" i="69"/>
  <c r="AY200" i="69"/>
  <c r="N200" i="69"/>
  <c r="V202" i="69"/>
  <c r="V201" i="69"/>
  <c r="V221" i="69" s="1"/>
  <c r="AG202" i="69"/>
  <c r="AG201" i="69"/>
  <c r="AM202" i="69"/>
  <c r="AM201" i="69"/>
  <c r="AP202" i="69"/>
  <c r="AP201" i="69"/>
  <c r="AK202" i="69"/>
  <c r="AK201" i="69"/>
  <c r="AK200" i="69"/>
  <c r="BA202" i="69"/>
  <c r="BA201" i="69"/>
  <c r="BA221" i="69" s="1"/>
  <c r="M200" i="69"/>
  <c r="R201" i="69"/>
  <c r="F200" i="69"/>
  <c r="F220" i="69" s="1"/>
  <c r="T200" i="69"/>
  <c r="AC201" i="69"/>
  <c r="S201" i="69"/>
  <c r="Y200" i="69"/>
  <c r="AQ202" i="69"/>
  <c r="AQ201" i="69"/>
  <c r="AQ221" i="69" s="1"/>
  <c r="AQ200" i="69"/>
  <c r="AN202" i="69"/>
  <c r="AN222" i="69" s="1"/>
  <c r="AN201" i="69"/>
  <c r="AF202" i="69"/>
  <c r="AF222" i="69" s="1"/>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E205" i="69" s="1"/>
  <c r="F205" i="69" s="1"/>
  <c r="AS202" i="69"/>
  <c r="AS201" i="69"/>
  <c r="AS200" i="69"/>
  <c r="AD202" i="69"/>
  <c r="AD201" i="69"/>
  <c r="AD221" i="69" s="1"/>
  <c r="W202" i="69"/>
  <c r="W222" i="69" s="1"/>
  <c r="W200" i="69"/>
  <c r="W220" i="69" s="1"/>
  <c r="W201" i="69"/>
  <c r="W221" i="69" s="1"/>
  <c r="Z202" i="69"/>
  <c r="Z201" i="69"/>
  <c r="AT202" i="69"/>
  <c r="AT201" i="69"/>
  <c r="AT221" i="69" s="1"/>
  <c r="AH202" i="69"/>
  <c r="AH201" i="69"/>
  <c r="AW200" i="69"/>
  <c r="P200" i="69"/>
  <c r="R200" i="69"/>
  <c r="V200" i="69"/>
  <c r="T201" i="69"/>
  <c r="AR200" i="69"/>
  <c r="Q200" i="69"/>
  <c r="AP200" i="69"/>
  <c r="S200" i="69"/>
  <c r="AJ202" i="69"/>
  <c r="AJ201" i="69"/>
  <c r="AU202" i="69"/>
  <c r="AU201" i="69"/>
  <c r="AU221" i="69" s="1"/>
  <c r="AE202" i="69"/>
  <c r="AE201" i="69"/>
  <c r="AE200" i="69"/>
  <c r="P201" i="69"/>
  <c r="K200" i="69"/>
  <c r="AJ200" i="69"/>
  <c r="AF200" i="69"/>
  <c r="AF220" i="69" s="1"/>
  <c r="I200" i="69"/>
  <c r="O201" i="69"/>
  <c r="G201" i="69"/>
  <c r="AL202" i="68"/>
  <c r="AL201" i="68"/>
  <c r="AL200" i="68"/>
  <c r="AV202" i="68"/>
  <c r="AV200" i="68"/>
  <c r="AV201" i="68"/>
  <c r="AU202" i="68"/>
  <c r="AU201" i="68"/>
  <c r="AU221" i="68" s="1"/>
  <c r="AB202" i="68"/>
  <c r="AB201" i="68"/>
  <c r="AB200" i="68"/>
  <c r="L201" i="68"/>
  <c r="T200" i="68"/>
  <c r="AC200" i="68"/>
  <c r="S201" i="68"/>
  <c r="J200" i="68"/>
  <c r="E202" i="68"/>
  <c r="E206" i="68" s="1"/>
  <c r="E201" i="68"/>
  <c r="E221" i="68" s="1"/>
  <c r="AN202" i="68"/>
  <c r="AN222" i="68" s="1"/>
  <c r="AN201" i="68"/>
  <c r="AY202" i="68"/>
  <c r="AY201" i="68"/>
  <c r="AY221" i="68" s="1"/>
  <c r="Z202" i="68"/>
  <c r="Z201" i="68"/>
  <c r="J201" i="68"/>
  <c r="Q201" i="68"/>
  <c r="I200" i="68"/>
  <c r="E200" i="68"/>
  <c r="E204" i="68" s="1"/>
  <c r="F204" i="68" s="1"/>
  <c r="AJ202" i="68"/>
  <c r="AJ201" i="68"/>
  <c r="AJ221" i="68" s="1"/>
  <c r="AD202" i="68"/>
  <c r="AD201" i="68"/>
  <c r="AD221" i="68" s="1"/>
  <c r="AM202" i="68"/>
  <c r="AM201" i="68"/>
  <c r="V202" i="68"/>
  <c r="V201" i="68"/>
  <c r="V221" i="68" s="1"/>
  <c r="AD200" i="68"/>
  <c r="O200" i="68"/>
  <c r="I201" i="68"/>
  <c r="H200" i="68"/>
  <c r="P201" i="68"/>
  <c r="Y202" i="68"/>
  <c r="Y201" i="68"/>
  <c r="Y221" i="68" s="1"/>
  <c r="AW202" i="68"/>
  <c r="AW201" i="68"/>
  <c r="AP202" i="68"/>
  <c r="AP201" i="68"/>
  <c r="AP221" i="68" s="1"/>
  <c r="L200" i="68"/>
  <c r="X201" i="68"/>
  <c r="O201" i="68"/>
  <c r="O221" i="68" s="1"/>
  <c r="G201" i="68"/>
  <c r="R200" i="68"/>
  <c r="AT202" i="68"/>
  <c r="AT201" i="68"/>
  <c r="AT221" i="68" s="1"/>
  <c r="AZ202" i="68"/>
  <c r="AZ201" i="68"/>
  <c r="AI202" i="68"/>
  <c r="AI201" i="68"/>
  <c r="F216" i="68"/>
  <c r="F202" i="68"/>
  <c r="F222" i="68" s="1"/>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22" i="68" s="1"/>
  <c r="AF201" i="68"/>
  <c r="V200" i="68"/>
  <c r="Z200" i="68"/>
  <c r="U200" i="68"/>
  <c r="K201" i="68"/>
  <c r="AZ200" i="68"/>
  <c r="Q200" i="68"/>
  <c r="AP200" i="68"/>
  <c r="AI200" i="68"/>
  <c r="AR200" i="68"/>
  <c r="AU202" i="67"/>
  <c r="AU201" i="67"/>
  <c r="AU221" i="67" s="1"/>
  <c r="AK202" i="67"/>
  <c r="AK201" i="67"/>
  <c r="AK200" i="67"/>
  <c r="Y202" i="67"/>
  <c r="Y201" i="67"/>
  <c r="Y221" i="67" s="1"/>
  <c r="F216" i="67"/>
  <c r="F202" i="67"/>
  <c r="F222" i="67" s="1"/>
  <c r="AL202" i="67"/>
  <c r="AL201" i="67"/>
  <c r="AL200" i="67"/>
  <c r="X200" i="67"/>
  <c r="F200" i="67"/>
  <c r="O200" i="67"/>
  <c r="H201" i="67"/>
  <c r="T200" i="67"/>
  <c r="AB202" i="67"/>
  <c r="AB201" i="67"/>
  <c r="AB200" i="67"/>
  <c r="Z202" i="67"/>
  <c r="Z201" i="67"/>
  <c r="Z200" i="67"/>
  <c r="AF202" i="67"/>
  <c r="AF222" i="67" s="1"/>
  <c r="AF201" i="67"/>
  <c r="AA202" i="67"/>
  <c r="AA201" i="67"/>
  <c r="AA221" i="67" s="1"/>
  <c r="T201" i="67"/>
  <c r="S200" i="67"/>
  <c r="AX202" i="67"/>
  <c r="AX201" i="67"/>
  <c r="AX200" i="67"/>
  <c r="V202" i="67"/>
  <c r="V201" i="67"/>
  <c r="V221" i="67" s="1"/>
  <c r="AH202" i="67"/>
  <c r="AH201" i="67"/>
  <c r="U202" i="67"/>
  <c r="U201" i="67"/>
  <c r="P200" i="67"/>
  <c r="R200" i="67"/>
  <c r="L201" i="67"/>
  <c r="L200" i="67"/>
  <c r="V200" i="67"/>
  <c r="W202" i="67"/>
  <c r="W200" i="67"/>
  <c r="W201" i="67"/>
  <c r="W221" i="67" s="1"/>
  <c r="M200" i="67"/>
  <c r="BB202" i="67"/>
  <c r="BB201" i="67"/>
  <c r="BB200" i="67"/>
  <c r="AP202" i="67"/>
  <c r="AP201" i="67"/>
  <c r="AP221" i="67" s="1"/>
  <c r="AZ202" i="67"/>
  <c r="AZ201" i="67"/>
  <c r="AQ202" i="67"/>
  <c r="AQ201" i="67"/>
  <c r="E202" i="67"/>
  <c r="E206" i="67" s="1"/>
  <c r="E201" i="67"/>
  <c r="E205" i="67" s="1"/>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21" i="67" s="1"/>
  <c r="AD200" i="67"/>
  <c r="AO202" i="67"/>
  <c r="AO201" i="67"/>
  <c r="P201" i="67"/>
  <c r="AA200" i="67"/>
  <c r="G201" i="67"/>
  <c r="I201" i="67"/>
  <c r="N200" i="67"/>
  <c r="G200" i="67"/>
  <c r="I200" i="67"/>
  <c r="Q200" i="67"/>
  <c r="AW202" i="67"/>
  <c r="AW201" i="67"/>
  <c r="AW221" i="67" s="1"/>
  <c r="AI202" i="67"/>
  <c r="AI201" i="67"/>
  <c r="AR202" i="67"/>
  <c r="AR201" i="67"/>
  <c r="AR221" i="67" s="1"/>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V220" i="67" s="1"/>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R202" i="63"/>
  <c r="R222" i="69" s="1"/>
  <c r="AG200" i="63"/>
  <c r="J200" i="63"/>
  <c r="X201" i="63"/>
  <c r="AO200" i="63"/>
  <c r="AO220" i="71" s="1"/>
  <c r="AL216" i="72"/>
  <c r="AL202" i="63"/>
  <c r="AL201" i="63"/>
  <c r="AL200" i="63"/>
  <c r="AP200" i="63"/>
  <c r="Q200" i="63"/>
  <c r="S202" i="63"/>
  <c r="AS202" i="63"/>
  <c r="AY202" i="63"/>
  <c r="O200" i="63"/>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O221" i="69"/>
  <c r="N202" i="75"/>
  <c r="O201" i="75"/>
  <c r="Z200" i="75"/>
  <c r="AF220" i="72"/>
  <c r="H202" i="75"/>
  <c r="AY200" i="75"/>
  <c r="K200" i="75"/>
  <c r="O221" i="72"/>
  <c r="E216" i="70"/>
  <c r="E206" i="70"/>
  <c r="F206" i="70" s="1"/>
  <c r="G206" i="70" s="1"/>
  <c r="H206" i="70" s="1"/>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P221" i="69"/>
  <c r="AD216" i="69"/>
  <c r="AS216" i="75"/>
  <c r="AS222" i="75" s="1"/>
  <c r="AS201" i="75"/>
  <c r="AS200" i="75"/>
  <c r="AB216" i="72"/>
  <c r="AT216" i="73"/>
  <c r="E216" i="69"/>
  <c r="E204" i="69"/>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E205" i="68"/>
  <c r="F205" i="68" s="1"/>
  <c r="BB216" i="67"/>
  <c r="AV216" i="69"/>
  <c r="AS216" i="74"/>
  <c r="T216" i="72"/>
  <c r="AY216"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Z216" i="75"/>
  <c r="AZ221" i="75" s="1"/>
  <c r="AZ201" i="75"/>
  <c r="K216" i="73"/>
  <c r="AI216" i="73"/>
  <c r="M216" i="73"/>
  <c r="X216" i="74"/>
  <c r="AR216"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C216" i="75"/>
  <c r="AC222" i="75" s="1"/>
  <c r="T216" i="75"/>
  <c r="T220" i="75" s="1"/>
  <c r="G216" i="75"/>
  <c r="G220" i="75" s="1"/>
  <c r="V216" i="72"/>
  <c r="AJ216" i="70"/>
  <c r="AY216" i="71"/>
  <c r="AY221" i="71"/>
  <c r="R216" i="67"/>
  <c r="AK216" i="70"/>
  <c r="I216" i="72"/>
  <c r="AR216" i="72"/>
  <c r="AX216" i="71"/>
  <c r="AF216" i="72"/>
  <c r="AU216" i="68"/>
  <c r="I202" i="75"/>
  <c r="AZ216" i="67"/>
  <c r="AD216" i="73"/>
  <c r="AD221" i="73"/>
  <c r="AU216" i="70"/>
  <c r="AW216" i="73"/>
  <c r="AH216" i="71"/>
  <c r="Z216" i="74"/>
  <c r="I216" i="73"/>
  <c r="Q216" i="69"/>
  <c r="BB216" i="73"/>
  <c r="X216" i="71"/>
  <c r="M216" i="74"/>
  <c r="AB216" i="68"/>
  <c r="BB216" i="68"/>
  <c r="R216" i="69"/>
  <c r="AA216" i="68"/>
  <c r="AK216" i="73"/>
  <c r="AP216" i="74"/>
  <c r="AW216"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AM216" i="71"/>
  <c r="AF216" i="73"/>
  <c r="AZ200" i="75"/>
  <c r="H129" i="88"/>
  <c r="H131" i="88" s="1"/>
  <c r="G130" i="88"/>
  <c r="G132" i="88" s="1"/>
  <c r="G133" i="88" s="1"/>
  <c r="G190" i="88" s="1"/>
  <c r="AE216" i="68"/>
  <c r="AL216" i="73"/>
  <c r="AJ216" i="73"/>
  <c r="AZ216" i="72"/>
  <c r="AW216" i="70"/>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O221" i="73"/>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W202" i="75"/>
  <c r="E216" i="73"/>
  <c r="E205" i="73"/>
  <c r="W216" i="75"/>
  <c r="W222" i="75" s="1"/>
  <c r="W200" i="75"/>
  <c r="W201" i="75"/>
  <c r="AL216" i="74"/>
  <c r="AL216" i="67"/>
  <c r="AR202" i="75"/>
  <c r="AV216" i="75"/>
  <c r="AV201" i="75"/>
  <c r="AV200" i="75"/>
  <c r="AV202" i="75"/>
  <c r="AE216" i="75"/>
  <c r="AE222" i="75" s="1"/>
  <c r="AE201" i="75"/>
  <c r="AE200" i="75"/>
  <c r="E216" i="67"/>
  <c r="W216" i="72"/>
  <c r="W220"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W220" i="67"/>
  <c r="AI216" i="74"/>
  <c r="T216" i="71"/>
  <c r="AG216" i="75"/>
  <c r="AG220" i="75" s="1"/>
  <c r="AG201" i="75"/>
  <c r="AG202" i="75"/>
  <c r="O216" i="68"/>
  <c r="K216" i="70"/>
  <c r="AB216" i="67"/>
  <c r="AO216" i="73"/>
  <c r="AR216" i="68"/>
  <c r="N216" i="74"/>
  <c r="W216" i="70"/>
  <c r="AC216" i="72"/>
  <c r="AQ216" i="69"/>
  <c r="AF216" i="67"/>
  <c r="V216" i="73"/>
  <c r="P216" i="74"/>
  <c r="M200" i="75"/>
  <c r="T216" i="70"/>
  <c r="L216" i="70"/>
  <c r="AR216" i="71"/>
  <c r="K216" i="68"/>
  <c r="AD216" i="74"/>
  <c r="J216" i="75"/>
  <c r="J220" i="75" s="1"/>
  <c r="AZ216" i="71"/>
  <c r="L216" i="67"/>
  <c r="AI216" i="68"/>
  <c r="AR216" i="69"/>
  <c r="O216" i="74"/>
  <c r="H216" i="75"/>
  <c r="H222" i="75" s="1"/>
  <c r="E216" i="71"/>
  <c r="E206" i="71"/>
  <c r="E205" i="71"/>
  <c r="AJ216" i="72"/>
  <c r="G216" i="68"/>
  <c r="AX216" i="75"/>
  <c r="AX222" i="75" s="1"/>
  <c r="AX201" i="75"/>
  <c r="AX200" i="75"/>
  <c r="AY216" i="75"/>
  <c r="AY221" i="75" s="1"/>
  <c r="AY201" i="75"/>
  <c r="Y216" i="67"/>
  <c r="AC216" i="67"/>
  <c r="AR216" i="74"/>
  <c r="AD216" i="68"/>
  <c r="AT216" i="72"/>
  <c r="AT221" i="72"/>
  <c r="AN216" i="70"/>
  <c r="AG216" i="71"/>
  <c r="AZ216" i="74"/>
  <c r="Z216" i="72"/>
  <c r="G216" i="70"/>
  <c r="AU216" i="67"/>
  <c r="AL216" i="71"/>
  <c r="AG200" i="75"/>
  <c r="AU216" i="71"/>
  <c r="AU221" i="71"/>
  <c r="BA216" i="71"/>
  <c r="AQ216" i="75"/>
  <c r="AQ221" i="75" s="1"/>
  <c r="AQ201" i="75"/>
  <c r="O216" i="70"/>
  <c r="AW216" i="72"/>
  <c r="AW221" i="72"/>
  <c r="L216" i="72"/>
  <c r="AB216" i="71"/>
  <c r="J216" i="71"/>
  <c r="AA202" i="75"/>
  <c r="Y200" i="75"/>
  <c r="AO216" i="74"/>
  <c r="I216" i="68"/>
  <c r="Q216" i="72"/>
  <c r="AJ216" i="75"/>
  <c r="AJ221" i="75" s="1"/>
  <c r="AJ201" i="75"/>
  <c r="AM216" i="68"/>
  <c r="AY216" i="67"/>
  <c r="AB216" i="73"/>
  <c r="AA216" i="70"/>
  <c r="AA221" i="70"/>
  <c r="V216" i="68"/>
  <c r="I216" i="69"/>
  <c r="T216" i="67"/>
  <c r="BA216" i="69"/>
  <c r="AG216" i="70"/>
  <c r="L216" i="69"/>
  <c r="AM216" i="72"/>
  <c r="AJ221" i="67"/>
  <c r="Z220" i="68"/>
  <c r="F221" i="73"/>
  <c r="F221" i="71"/>
  <c r="F221" i="68"/>
  <c r="AF220" i="70"/>
  <c r="AF220" i="73"/>
  <c r="AF220" i="68"/>
  <c r="AF220" i="71"/>
  <c r="K222" i="68"/>
  <c r="K222" i="73"/>
  <c r="K222" i="70"/>
  <c r="K222" i="69"/>
  <c r="K222" i="71"/>
  <c r="Z222" i="72"/>
  <c r="AM220" i="70"/>
  <c r="AM220" i="73"/>
  <c r="AM220" i="72"/>
  <c r="M222" i="73"/>
  <c r="M222" i="69"/>
  <c r="M222" i="71"/>
  <c r="M222" i="72"/>
  <c r="M222" i="67"/>
  <c r="AQ221" i="68"/>
  <c r="AQ221" i="73"/>
  <c r="AQ221" i="72"/>
  <c r="F220" i="72"/>
  <c r="F220" i="70"/>
  <c r="F220" i="68"/>
  <c r="BA221" i="73"/>
  <c r="BA221" i="68"/>
  <c r="L222" i="67"/>
  <c r="L222" i="71"/>
  <c r="L222" i="72"/>
  <c r="L222" i="70"/>
  <c r="L222" i="69"/>
  <c r="L222" i="68"/>
  <c r="L222" i="73"/>
  <c r="E205" i="63"/>
  <c r="W221" i="68"/>
  <c r="AF222" i="72"/>
  <c r="AW221" i="68"/>
  <c r="W220" i="68"/>
  <c r="AY221" i="73"/>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G205" i="68" l="1"/>
  <c r="H205" i="68" s="1"/>
  <c r="I205" i="68" s="1"/>
  <c r="J205" i="68" s="1"/>
  <c r="K205" i="68" s="1"/>
  <c r="L205" i="68" s="1"/>
  <c r="M205" i="68" s="1"/>
  <c r="D13" i="68" s="1"/>
  <c r="Z220" i="71"/>
  <c r="Z220" i="69"/>
  <c r="S220" i="72"/>
  <c r="Z220" i="70"/>
  <c r="F135" i="88"/>
  <c r="O220" i="70"/>
  <c r="Q220" i="70"/>
  <c r="F204" i="69"/>
  <c r="G204" i="69" s="1"/>
  <c r="H204" i="69" s="1"/>
  <c r="I204" i="69" s="1"/>
  <c r="J204" i="69" s="1"/>
  <c r="K204" i="69" s="1"/>
  <c r="L204" i="69" s="1"/>
  <c r="M204" i="69" s="1"/>
  <c r="B13" i="69" s="1"/>
  <c r="Q221" i="68"/>
  <c r="F206" i="68"/>
  <c r="G206" i="68" s="1"/>
  <c r="Z222" i="73"/>
  <c r="Z222" i="69"/>
  <c r="Z222" i="70"/>
  <c r="Z222" i="68"/>
  <c r="Z222" i="67"/>
  <c r="F205" i="67"/>
  <c r="G205" i="67" s="1"/>
  <c r="H205" i="67" s="1"/>
  <c r="I205" i="67" s="1"/>
  <c r="J205" i="67" s="1"/>
  <c r="K205" i="67" s="1"/>
  <c r="L205" i="67" s="1"/>
  <c r="M205" i="67" s="1"/>
  <c r="D13" i="67" s="1"/>
  <c r="T222" i="69"/>
  <c r="G204" i="68"/>
  <c r="H204" i="68" s="1"/>
  <c r="I204" i="68" s="1"/>
  <c r="J204" i="68" s="1"/>
  <c r="K204" i="68" s="1"/>
  <c r="L204" i="68" s="1"/>
  <c r="M204" i="68" s="1"/>
  <c r="B13" i="68" s="1"/>
  <c r="AU222" i="67"/>
  <c r="AX222" i="72"/>
  <c r="G204" i="70"/>
  <c r="H204" i="70" s="1"/>
  <c r="I204" i="70" s="1"/>
  <c r="J204" i="70" s="1"/>
  <c r="K204" i="70" s="1"/>
  <c r="L204" i="70" s="1"/>
  <c r="M204" i="70" s="1"/>
  <c r="B13"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Z221" i="67"/>
  <c r="AN221" i="68"/>
  <c r="F206" i="67"/>
  <c r="G206" i="67" s="1"/>
  <c r="H206" i="67" s="1"/>
  <c r="I206" i="67" s="1"/>
  <c r="J206" i="67" s="1"/>
  <c r="K206" i="67" s="1"/>
  <c r="L206" i="67" s="1"/>
  <c r="M206" i="67" s="1"/>
  <c r="F13" i="67" s="1"/>
  <c r="G135" i="88"/>
  <c r="H206" i="68"/>
  <c r="I206" i="68" s="1"/>
  <c r="J206" i="68" s="1"/>
  <c r="K206" i="68" s="1"/>
  <c r="L206" i="68" s="1"/>
  <c r="M206" i="68" s="1"/>
  <c r="F13" i="68"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W11" i="2" a="1"/>
  <c r="P13" i="2" a="1"/>
  <c r="I14" i="2" a="1"/>
  <c r="I12" i="2" a="1"/>
  <c r="W14" i="2" a="1"/>
  <c r="P12" i="2" a="1"/>
  <c r="I11" i="2" a="1"/>
  <c r="W13" i="2" a="1"/>
  <c r="I13" i="2" a="1"/>
  <c r="P14" i="2" a="1"/>
  <c r="P11" i="2" a="1"/>
  <c r="W12" i="2" a="1"/>
  <c r="P14" i="2" l="1"/>
  <c r="I14" i="2"/>
  <c r="W14" i="2"/>
  <c r="I13" i="2"/>
  <c r="W13" i="2"/>
  <c r="P13" i="2"/>
  <c r="I12" i="2"/>
  <c r="W12" i="2"/>
  <c r="P12" i="2"/>
  <c r="W11" i="2"/>
  <c r="P11" i="2"/>
  <c r="I11" i="2"/>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X14" i="2" a="1"/>
  <c r="X11" i="2" a="1"/>
  <c r="Q12" i="2" a="1"/>
  <c r="X12" i="2" a="1"/>
  <c r="J14" i="2" a="1"/>
  <c r="Q14" i="2" a="1"/>
  <c r="J12" i="2" a="1"/>
  <c r="Q11" i="2" a="1"/>
  <c r="J13" i="2" a="1"/>
  <c r="X13" i="2" a="1"/>
  <c r="Q13" i="2" a="1"/>
  <c r="J11" i="2" a="1"/>
  <c r="Q14" i="2" l="1"/>
  <c r="X14" i="2"/>
  <c r="J14" i="2"/>
  <c r="J13" i="2"/>
  <c r="Q13" i="2"/>
  <c r="X13" i="2"/>
  <c r="X12" i="2"/>
  <c r="J12" i="2"/>
  <c r="Q12" i="2"/>
  <c r="Q11" i="2"/>
  <c r="J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R13" i="2" a="1"/>
  <c r="K12" i="2" a="1"/>
  <c r="R11" i="2" a="1"/>
  <c r="Y13" i="2" a="1"/>
  <c r="K11" i="2" a="1"/>
  <c r="Y14" i="2" a="1"/>
  <c r="R12" i="2" a="1"/>
  <c r="K14" i="2" a="1"/>
  <c r="Y11" i="2" a="1"/>
  <c r="R14" i="2" a="1"/>
  <c r="Y12" i="2" a="1"/>
  <c r="K13" i="2" a="1"/>
  <c r="Y14" i="2" l="1"/>
  <c r="R14" i="2"/>
  <c r="K14" i="2"/>
  <c r="R13" i="2"/>
  <c r="Y13" i="2"/>
  <c r="K13" i="2"/>
  <c r="R12" i="2"/>
  <c r="K12" i="2"/>
  <c r="Y12" i="2"/>
  <c r="R11" i="2"/>
  <c r="K11" i="2"/>
  <c r="Y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L13" i="2" a="1"/>
  <c r="L14" i="2" a="1"/>
  <c r="S11" i="2" a="1"/>
  <c r="S12" i="2" a="1"/>
  <c r="Z11" i="2" a="1"/>
  <c r="Z12" i="2" a="1"/>
  <c r="L12" i="2" a="1"/>
  <c r="Z13" i="2" a="1"/>
  <c r="Z14" i="2" a="1"/>
  <c r="S13" i="2" a="1"/>
  <c r="S14" i="2" a="1"/>
  <c r="L11" i="2" a="1"/>
  <c r="Z14" i="2" l="1"/>
  <c r="S14" i="2"/>
  <c r="L14" i="2"/>
  <c r="Z13" i="2"/>
  <c r="S13" i="2"/>
  <c r="L13" i="2"/>
  <c r="S12" i="2"/>
  <c r="L12" i="2"/>
  <c r="Z12" i="2"/>
  <c r="S11" i="2"/>
  <c r="L11" i="2"/>
  <c r="Z11" i="2"/>
  <c r="AC204" i="67"/>
  <c r="AD204" i="67" s="1"/>
  <c r="AE204" i="67" s="1"/>
  <c r="AF204" i="67" s="1"/>
  <c r="AG204" i="67" s="1"/>
  <c r="AH204" i="67" s="1"/>
  <c r="AI204" i="67" s="1"/>
  <c r="AJ204" i="67" s="1"/>
  <c r="AK204" i="67" s="1"/>
  <c r="AL204" i="67" s="1"/>
  <c r="B17" i="67" s="1"/>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T11" i="2" a="1"/>
  <c r="AA12" i="2" a="1"/>
  <c r="M14" i="2" a="1"/>
  <c r="T12" i="2" a="1"/>
  <c r="AA13" i="2" a="1"/>
  <c r="M13" i="2" a="1"/>
  <c r="T13" i="2" a="1"/>
  <c r="M12" i="2" a="1"/>
  <c r="M11" i="2" a="1"/>
  <c r="T14" i="2" a="1"/>
  <c r="AA14" i="2" a="1"/>
  <c r="AA11" i="2" a="1"/>
  <c r="AM204" i="67" l="1"/>
  <c r="AN204" i="67" s="1"/>
  <c r="AO204" i="67" s="1"/>
  <c r="AP204" i="67" s="1"/>
  <c r="AQ204" i="67" s="1"/>
  <c r="AR204" i="67" s="1"/>
  <c r="AS204" i="67" s="1"/>
  <c r="AT204" i="67" s="1"/>
  <c r="AU204" i="67" s="1"/>
  <c r="AV204" i="67" s="1"/>
  <c r="B18" i="67" s="1"/>
  <c r="T14" i="2"/>
  <c r="M14" i="2"/>
  <c r="AA14" i="2"/>
  <c r="T13" i="2"/>
  <c r="AA13" i="2"/>
  <c r="M13" i="2"/>
  <c r="T12" i="2"/>
  <c r="AA12" i="2"/>
  <c r="M12" i="2"/>
  <c r="AA11" i="2"/>
  <c r="M11" i="2"/>
  <c r="T11" i="2"/>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W204" i="67"/>
  <c r="AX204" i="67" s="1"/>
  <c r="AY204" i="67" s="1"/>
  <c r="AZ204" i="67" s="1"/>
  <c r="BA204" i="67" s="1"/>
  <c r="BB204" i="67"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AB14" i="2" a="1"/>
  <c r="AB11" i="2" a="1"/>
  <c r="N14" i="2" a="1"/>
  <c r="U12" i="2" a="1"/>
  <c r="N12" i="2" a="1"/>
  <c r="U13" i="2" a="1"/>
  <c r="N11" i="2" a="1"/>
  <c r="AB13" i="2" a="1"/>
  <c r="AB12" i="2" a="1"/>
  <c r="U11" i="2" a="1"/>
  <c r="N13" i="2" a="1"/>
  <c r="U14" i="2" a="1"/>
  <c r="N11" i="2" l="1"/>
  <c r="AB14" i="2"/>
  <c r="U14" i="2"/>
  <c r="N14" i="2"/>
  <c r="N13" i="2"/>
  <c r="AB13" i="2"/>
  <c r="U13" i="2"/>
  <c r="U12" i="2"/>
  <c r="N12" i="2"/>
  <c r="AB12" i="2"/>
  <c r="U11" i="2"/>
  <c r="AB11" i="2"/>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I9" i="2" a="1"/>
  <c r="P10" i="2" a="1"/>
  <c r="W9"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20" i="88" s="1"/>
  <c r="S202" i="88"/>
  <c r="S222" i="88" s="1"/>
  <c r="S201" i="88"/>
  <c r="S221" i="88" s="1"/>
  <c r="R206" i="88"/>
  <c r="F14" i="88" s="1"/>
  <c r="S21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X10" i="2" a="1"/>
  <c r="J10" i="2" a="1"/>
  <c r="J10" i="2" l="1"/>
  <c r="X10" i="2"/>
  <c r="T202" i="88"/>
  <c r="T222" i="88" s="1"/>
  <c r="T201" i="88"/>
  <c r="T221" i="88" s="1"/>
  <c r="T200" i="88"/>
  <c r="T220" i="88" s="1"/>
  <c r="D14" i="88"/>
  <c r="T210"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J9" i="2" a="1"/>
  <c r="Q10" i="2" a="1"/>
  <c r="X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01" i="88"/>
  <c r="V221" i="88" s="1"/>
  <c r="V200" i="88"/>
  <c r="V220" i="88" s="1"/>
  <c r="U206" i="88"/>
  <c r="W135" i="88"/>
  <c r="X130" i="88"/>
  <c r="X132" i="88" s="1"/>
  <c r="X133" i="88" s="1"/>
  <c r="X190" i="88" s="1"/>
  <c r="Y129" i="88"/>
  <c r="Y131" i="88" s="1"/>
  <c r="V210" i="88"/>
  <c r="V222"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K10" i="2" a="1"/>
  <c r="Y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Y9" i="2" a="1"/>
  <c r="R10" i="2" a="1"/>
  <c r="K9"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20" i="88" s="1"/>
  <c r="AA202" i="88"/>
  <c r="AA222" i="88" s="1"/>
  <c r="AA201" i="88"/>
  <c r="AA221" i="88" s="1"/>
  <c r="Y226" i="88"/>
  <c r="Z206" i="88"/>
  <c r="AB135" i="88"/>
  <c r="AD129" i="88"/>
  <c r="AD131" i="88" s="1"/>
  <c r="AC130" i="88"/>
  <c r="AC132" i="88" s="1"/>
  <c r="AC133" i="88" s="1"/>
  <c r="AC190" i="88" s="1"/>
  <c r="AA210"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22" i="88" s="1"/>
  <c r="AC201" i="88"/>
  <c r="AC221" i="88" s="1"/>
  <c r="AC200" i="88"/>
  <c r="AC220" i="88" s="1"/>
  <c r="AA226" i="88"/>
  <c r="AB206" i="88"/>
  <c r="F16" i="88" s="1"/>
  <c r="AD135" i="88"/>
  <c r="AF129" i="88"/>
  <c r="AF131" i="88" s="1"/>
  <c r="AE130" i="88"/>
  <c r="AE132" i="88" s="1"/>
  <c r="AE133" i="88" s="1"/>
  <c r="AE190" i="88" s="1"/>
  <c r="AC210"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Z10" i="2" a="1"/>
  <c r="L10" i="2" a="1"/>
  <c r="Z10" i="2" l="1"/>
  <c r="L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Z9" i="2" a="1"/>
  <c r="L9" i="2" a="1"/>
  <c r="S10"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20" i="88" s="1"/>
  <c r="AF202" i="88"/>
  <c r="AF222" i="88" s="1"/>
  <c r="AD226" i="88"/>
  <c r="AE206" i="88"/>
  <c r="AG135" i="88"/>
  <c r="AH130" i="88"/>
  <c r="AH132" i="88" s="1"/>
  <c r="AH133" i="88" s="1"/>
  <c r="AH190" i="88" s="1"/>
  <c r="AI129" i="88"/>
  <c r="AI131" i="88" s="1"/>
  <c r="AF21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20" i="88" s="1"/>
  <c r="AH202" i="88"/>
  <c r="AH201" i="88"/>
  <c r="AH221" i="88" s="1"/>
  <c r="AF226" i="88"/>
  <c r="AG206" i="88"/>
  <c r="AH210" i="88"/>
  <c r="AH222"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20" i="88" s="1"/>
  <c r="AI202" i="88"/>
  <c r="AI222" i="88" s="1"/>
  <c r="AI201" i="88"/>
  <c r="AI221" i="88" s="1"/>
  <c r="AG226" i="88"/>
  <c r="AH206" i="88"/>
  <c r="AI21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35" i="88"/>
  <c r="AL130" i="88"/>
  <c r="AL132" i="88" s="1"/>
  <c r="AL133" i="88" s="1"/>
  <c r="AL190"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M10" i="2" a="1"/>
  <c r="AA10" i="2" a="1"/>
  <c r="M10" i="2" l="1"/>
  <c r="AA10" i="2"/>
  <c r="AN201" i="88"/>
  <c r="AN221" i="88" s="1"/>
  <c r="AN200" i="88"/>
  <c r="AN220" i="88" s="1"/>
  <c r="AN202" i="88"/>
  <c r="AN222" i="88" s="1"/>
  <c r="D17" i="88"/>
  <c r="AO135" i="88"/>
  <c r="AQ129" i="88"/>
  <c r="AQ131" i="88" s="1"/>
  <c r="AP130" i="88"/>
  <c r="AP132" i="88" s="1"/>
  <c r="AP133" i="88" s="1"/>
  <c r="AP190" i="88" s="1"/>
  <c r="AM206" i="88"/>
  <c r="AN21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M9" i="2" a="1"/>
  <c r="T10" i="2" a="1"/>
  <c r="AA9"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22" i="88" s="1"/>
  <c r="AP201" i="88"/>
  <c r="AP221" i="88" s="1"/>
  <c r="AO206" i="88"/>
  <c r="AN226" i="88"/>
  <c r="AS129" i="88"/>
  <c r="AS131" i="88" s="1"/>
  <c r="AR130" i="88"/>
  <c r="AR132" i="88" s="1"/>
  <c r="AR133" i="88" s="1"/>
  <c r="AR190" i="88" s="1"/>
  <c r="AQ135" i="88"/>
  <c r="AP210"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22" i="88" s="1"/>
  <c r="AR201" i="88"/>
  <c r="AR221" i="88" s="1"/>
  <c r="AR200" i="88"/>
  <c r="AR220" i="88" s="1"/>
  <c r="AP226" i="88"/>
  <c r="AQ206" i="88"/>
  <c r="AS135" i="88"/>
  <c r="AR210"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22" i="88" s="1"/>
  <c r="AS201" i="88"/>
  <c r="AS221" i="88" s="1"/>
  <c r="AS200" i="88"/>
  <c r="AS220" i="88" s="1"/>
  <c r="AQ226" i="88"/>
  <c r="AR206" i="88"/>
  <c r="AU130" i="88"/>
  <c r="AU132" i="88" s="1"/>
  <c r="AU133" i="88" s="1"/>
  <c r="AU190" i="88" s="1"/>
  <c r="AV129" i="88"/>
  <c r="AV131" i="88" s="1"/>
  <c r="AT135" i="88"/>
  <c r="AS210"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01" i="88"/>
  <c r="AT200" i="88"/>
  <c r="AT220" i="88" s="1"/>
  <c r="AS206" i="88"/>
  <c r="AT210" i="88"/>
  <c r="AT222" i="88"/>
  <c r="AT221"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22" i="88" s="1"/>
  <c r="AU201" i="88"/>
  <c r="AU221" i="88" s="1"/>
  <c r="AU200" i="88"/>
  <c r="AU220" i="88" s="1"/>
  <c r="AS226" i="88"/>
  <c r="AT206" i="88"/>
  <c r="AW130" i="88"/>
  <c r="AW132" i="88" s="1"/>
  <c r="AW133" i="88" s="1"/>
  <c r="AW190" i="88" s="1"/>
  <c r="AX129" i="88"/>
  <c r="AX131" i="88" s="1"/>
  <c r="AU210"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21" i="88" s="1"/>
  <c r="AV200" i="88"/>
  <c r="AV220" i="88" s="1"/>
  <c r="AV202" i="88"/>
  <c r="AV222" i="88" s="1"/>
  <c r="AT226" i="88"/>
  <c r="AU206" i="88"/>
  <c r="AV210"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21" i="88" s="1"/>
  <c r="AW200" i="88"/>
  <c r="AW220" i="88" s="1"/>
  <c r="AW202" i="88"/>
  <c r="AW222" i="88" s="1"/>
  <c r="AU226" i="88"/>
  <c r="AV206" i="88"/>
  <c r="F18" i="88" s="1"/>
  <c r="AY130" i="88"/>
  <c r="AY132" i="88" s="1"/>
  <c r="AY133" i="88" s="1"/>
  <c r="AY190" i="88" s="1"/>
  <c r="AZ129" i="88"/>
  <c r="AZ131" i="88" s="1"/>
  <c r="AW210"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N10" i="2" a="1"/>
  <c r="AB10" i="2" a="1"/>
  <c r="N10" i="2" l="1"/>
  <c r="AB10" i="2"/>
  <c r="AX200" i="88"/>
  <c r="AX220" i="88" s="1"/>
  <c r="AX201" i="88"/>
  <c r="AX221" i="88" s="1"/>
  <c r="AX202" i="88"/>
  <c r="AX222" i="88" s="1"/>
  <c r="D18" i="88"/>
  <c r="AV226" i="88"/>
  <c r="AW206" i="88"/>
  <c r="AZ130" i="88"/>
  <c r="AZ132" i="88" s="1"/>
  <c r="AZ133" i="88" s="1"/>
  <c r="AZ190" i="88" s="1"/>
  <c r="BA129" i="88"/>
  <c r="BA131" i="88" s="1"/>
  <c r="AX210"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N9" i="2" a="1"/>
  <c r="AB9" i="2" a="1"/>
  <c r="U10"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Q220" i="74" s="1"/>
  <c r="AR202" i="74"/>
  <c r="AR222" i="74" s="1"/>
  <c r="AR201" i="74"/>
  <c r="AR221" i="74" s="1"/>
  <c r="AR200" i="74"/>
  <c r="AP202" i="74"/>
  <c r="AP222" i="74" s="1"/>
  <c r="AP201" i="74"/>
  <c r="AP221" i="74" s="1"/>
  <c r="AP200" i="74"/>
  <c r="AO202" i="74"/>
  <c r="AO222" i="74" s="1"/>
  <c r="AO200" i="74"/>
  <c r="AO220" i="74" s="1"/>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20" i="74" s="1"/>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02" i="74"/>
  <c r="AM201" i="74"/>
  <c r="W200" i="74"/>
  <c r="W202" i="74"/>
  <c r="W222" i="74" s="1"/>
  <c r="W201" i="74"/>
  <c r="W221" i="74" s="1"/>
  <c r="AI202" i="74"/>
  <c r="AI222" i="74" s="1"/>
  <c r="AI201" i="74"/>
  <c r="AI221" i="74" s="1"/>
  <c r="AI200" i="74"/>
  <c r="AI220" i="74" s="1"/>
  <c r="AD201" i="74"/>
  <c r="AD221" i="74" s="1"/>
  <c r="AD202" i="74"/>
  <c r="AD222" i="74" s="1"/>
  <c r="AD200" i="74"/>
  <c r="AD220" i="74" s="1"/>
  <c r="AV200" i="74"/>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AM220" i="74"/>
  <c r="P220" i="74"/>
  <c r="AW220" i="74"/>
  <c r="AR220" i="74"/>
  <c r="AP220" i="74"/>
  <c r="O220" i="74"/>
  <c r="Z220" i="74"/>
  <c r="AH220" i="74"/>
  <c r="M220" i="74"/>
  <c r="AJ220" i="74"/>
  <c r="AV220" i="74"/>
  <c r="W220" i="74"/>
  <c r="AX220" i="74"/>
  <c r="AU220" i="74"/>
  <c r="AC220" i="74"/>
  <c r="Y220" i="74"/>
  <c r="H220" i="74"/>
  <c r="BB220" i="74"/>
  <c r="T220" i="74"/>
  <c r="E204" i="74"/>
  <c r="E224" i="74" s="1"/>
  <c r="E220" i="74"/>
  <c r="AT220" i="74"/>
  <c r="AN220" i="74"/>
  <c r="U220" i="74"/>
  <c r="AF220" i="74"/>
  <c r="X220" i="74"/>
  <c r="R220" i="74"/>
  <c r="V220" i="74"/>
  <c r="I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158" authorId="1" shapeId="0" xr:uid="{E2C26585-9A87-4344-A191-916A9E6424F3}">
      <text>
        <r>
          <rPr>
            <b/>
            <sz val="9"/>
            <color indexed="81"/>
            <rFont val="Tahoma"/>
            <family val="2"/>
          </rPr>
          <t>Duncan Innes:GT/GD</t>
        </r>
      </text>
    </comment>
    <comment ref="C161" authorId="1" shapeId="0" xr:uid="{E0169399-4652-40CE-90AE-D45E1B24FB1B}">
      <text>
        <r>
          <rPr>
            <b/>
            <sz val="9"/>
            <color indexed="81"/>
            <rFont val="Tahoma"/>
            <family val="2"/>
          </rPr>
          <t>Duncan Innes:</t>
        </r>
        <r>
          <rPr>
            <sz val="9"/>
            <color indexed="81"/>
            <rFont val="Tahoma"/>
            <family val="2"/>
          </rPr>
          <t xml:space="preserve">
All sectors</t>
        </r>
      </text>
    </comment>
    <comment ref="C162" authorId="1" shapeId="0" xr:uid="{975533EA-ADCA-4D3B-B5F7-911AFD0E061D}">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158" authorId="1" shapeId="0" xr:uid="{790A0523-A2A2-44CE-9E61-5B305A02E1CA}">
      <text>
        <r>
          <rPr>
            <b/>
            <sz val="9"/>
            <color indexed="81"/>
            <rFont val="Tahoma"/>
            <family val="2"/>
          </rPr>
          <t>Duncan Innes:GT/GD</t>
        </r>
      </text>
    </comment>
    <comment ref="C161" authorId="1" shapeId="0" xr:uid="{18FB10D7-56E6-479A-A7F8-30F907729A47}">
      <text>
        <r>
          <rPr>
            <b/>
            <sz val="9"/>
            <color indexed="81"/>
            <rFont val="Tahoma"/>
            <family val="2"/>
          </rPr>
          <t>Duncan Innes:</t>
        </r>
        <r>
          <rPr>
            <sz val="9"/>
            <color indexed="81"/>
            <rFont val="Tahoma"/>
            <family val="2"/>
          </rPr>
          <t xml:space="preserve">
All sectors</t>
        </r>
      </text>
    </comment>
    <comment ref="C162" authorId="1" shapeId="0" xr:uid="{D66B1AEA-E772-4308-BADA-FA80313067CE}">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158" authorId="1" shapeId="0" xr:uid="{BDA60EF2-9820-4AB7-B457-8B76F6D72CF9}">
      <text>
        <r>
          <rPr>
            <b/>
            <sz val="9"/>
            <color indexed="81"/>
            <rFont val="Tahoma"/>
            <family val="2"/>
          </rPr>
          <t>Duncan Innes:GT/GD</t>
        </r>
      </text>
    </comment>
    <comment ref="C161" authorId="1" shapeId="0" xr:uid="{5AF25289-F000-4ABB-A042-4376BC613718}">
      <text>
        <r>
          <rPr>
            <b/>
            <sz val="9"/>
            <color indexed="81"/>
            <rFont val="Tahoma"/>
            <family val="2"/>
          </rPr>
          <t>Duncan Innes:</t>
        </r>
        <r>
          <rPr>
            <sz val="9"/>
            <color indexed="81"/>
            <rFont val="Tahoma"/>
            <family val="2"/>
          </rPr>
          <t xml:space="preserve">
All sectors</t>
        </r>
      </text>
    </comment>
    <comment ref="C162" authorId="1" shapeId="0" xr:uid="{ED0C44B1-D36E-4958-80F7-AC7904261477}">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DE1EF3DD-456C-4B85-BA85-D41169864223}">
      <text>
        <r>
          <rPr>
            <b/>
            <sz val="9"/>
            <color indexed="81"/>
            <rFont val="Tahoma"/>
            <family val="2"/>
          </rPr>
          <t>Duncan Innes:GT/GD</t>
        </r>
      </text>
    </comment>
    <comment ref="C161" authorId="1" shapeId="0" xr:uid="{CF900270-3264-4AE6-83A3-B5BCFF3368A0}">
      <text>
        <r>
          <rPr>
            <b/>
            <sz val="9"/>
            <color indexed="81"/>
            <rFont val="Tahoma"/>
            <family val="2"/>
          </rPr>
          <t>Duncan Innes:</t>
        </r>
        <r>
          <rPr>
            <sz val="9"/>
            <color indexed="81"/>
            <rFont val="Tahoma"/>
            <family val="2"/>
          </rPr>
          <t xml:space="preserve">
All sectors</t>
        </r>
      </text>
    </comment>
    <comment ref="C162" authorId="1" shapeId="0" xr:uid="{BE7172F6-EDE0-41AB-9829-A752D5E2B9CC}">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727296DB-507C-4862-9827-7EFCC163820F}">
      <text>
        <r>
          <rPr>
            <b/>
            <sz val="9"/>
            <color indexed="81"/>
            <rFont val="Tahoma"/>
            <family val="2"/>
          </rPr>
          <t>Duncan Innes:GT/GD</t>
        </r>
      </text>
    </comment>
    <comment ref="C161" authorId="1" shapeId="0" xr:uid="{45AA0624-3E0E-4858-A8E7-349AF6AA84AE}">
      <text>
        <r>
          <rPr>
            <b/>
            <sz val="9"/>
            <color indexed="81"/>
            <rFont val="Tahoma"/>
            <family val="2"/>
          </rPr>
          <t>Duncan Innes:</t>
        </r>
        <r>
          <rPr>
            <sz val="9"/>
            <color indexed="81"/>
            <rFont val="Tahoma"/>
            <family val="2"/>
          </rPr>
          <t xml:space="preserve">
All sectors</t>
        </r>
      </text>
    </comment>
    <comment ref="C162" authorId="1" shapeId="0" xr:uid="{E4A19FDF-3052-42C0-854B-823C4FF534F5}">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<sst xmlns="http://schemas.openxmlformats.org/spreadsheetml/2006/main" count="5095" uniqueCount="582">
  <si>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</si>
  <si>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</si>
  <si>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</si>
  <si>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</si>
  <si>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</si>
  <si>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</si>
  <si>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</si>
  <si>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</si>
  <si>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</si>
  <si>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</si>
  <si>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</si>
  <si>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</si>
  <si>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</si>
  <si>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</si>
  <si>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</si>
  <si>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</si>
  <si>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</si>
  <si>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</si>
  <si>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</si>
  <si>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</si>
  <si>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</si>
  <si>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</si>
  <si>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</si>
  <si>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</si>
  <si>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</si>
  <si>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</si>
  <si>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</si>
  <si>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</si>
  <si>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</si>
  <si>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</si>
  <si>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</si>
  <si>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</si>
  <si>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</si>
  <si>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</si>
  <si>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</si>
  <si>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</si>
  <si>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</si>
  <si>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</si>
  <si>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</si>
  <si>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</si>
  <si>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</si>
  <si>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</si>
  <si>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</si>
  <si>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</si>
  <si>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</si>
  <si>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</si>
  <si>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</si>
  <si>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</si>
  <si>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</si>
  <si>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</si>
  <si>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</si>
  <si>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</si>
  <si>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</si>
  <si>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</si>
  <si>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</si>
  <si>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</si>
  <si>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</si>
  <si>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</si>
  <si>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</si>
  <si>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</si>
  <si>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</si>
  <si>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</si>
  <si>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</si>
  <si>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</si>
  <si>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</si>
  <si>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</si>
  <si>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</si>
  <si>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</si>
  <si>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</si>
  <si>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</si>
  <si>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</si>
  <si>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</si>
  <si>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</si>
  <si>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</si>
  <si>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</si>
  <si>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</si>
  <si>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</si>
  <si>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</si>
  <si>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</si>
  <si>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</si>
  <si>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</si>
  <si>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</si>
  <si>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</si>
  <si>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</si>
  <si>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</si>
  <si>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</si>
  <si>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</si>
  <si>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</si>
  <si>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</si>
  <si>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</si>
  <si>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</si>
  <si>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</si>
  <si>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</si>
  <si>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</si>
  <si>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</si>
  <si>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</si>
  <si>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</si>
  <si>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</si>
  <si>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</si>
  <si>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</si>
  <si>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</si>
  <si>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</si>
  <si>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</si>
  <si>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</si>
  <si>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</si>
  <si>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</si>
  <si>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</si>
  <si>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</si>
  <si>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</si>
  <si>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</si>
  <si>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</si>
  <si>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</si>
  <si>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</si>
  <si>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</si>
  <si>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</si>
  <si>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</si>
  <si>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</si>
  <si>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</si>
  <si>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</si>
  <si>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</si>
  <si>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</si>
  <si>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</si>
  <si>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</si>
  <si>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</si>
  <si>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</si>
  <si>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</si>
  <si>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</si>
  <si>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</si>
  <si>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</si>
  <si>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</si>
  <si>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</si>
  <si>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</si>
  <si>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</si>
  <si>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</si>
  <si>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</si>
  <si>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</si>
  <si>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</si>
  <si>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</si>
  <si>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</si>
  <si>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</si>
  <si>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</si>
  <si>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</si>
  <si>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See Engineering Justification in Option_4 tab</t>
  </si>
  <si>
    <t>See Stakeholder Support Summary in Option_4 tab</t>
  </si>
  <si>
    <t>See GDN View in Option_4 tab</t>
  </si>
  <si>
    <t>Option_5</t>
  </si>
  <si>
    <t>See Engineering Justification in Option_5 tab</t>
  </si>
  <si>
    <t>See Stakeholder Support Summary in Option_5 tab</t>
  </si>
  <si>
    <t>See GDN View in Option_5 tab</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</si>
  <si>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</si>
  <si>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</si>
  <si>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</si>
  <si>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</si>
  <si>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</si>
  <si>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</si>
  <si>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</si>
  <si>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</si>
  <si>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</si>
  <si>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</si>
  <si>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</si>
  <si>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</si>
  <si>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</si>
  <si>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</si>
  <si>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</si>
  <si>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</si>
  <si>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</si>
  <si>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</si>
  <si>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T3 Non-mandatory Repex Baseline</t>
  </si>
  <si>
    <t xml:space="preserve">This option is used as the baseline against which other options are measured.  It does not include any capital investment but instead considers the cost of ongoing maintenance activities and repairs on failure which is included in the financial risk element of the NARM modelling. There are no direct benefits accrued under this option, however it does include societal impacts associated with leakage, fatality and injury. </t>
  </si>
  <si>
    <t>The baseline option shows that there will be an increase in risk of 14% above start of RIIO-GD3 levels considering all non-mandatory classes) if we were to adopt this Do Nothing/ Do Minimum option. The baseline counterfactual is continuing with the current population of non-mandatory mains and services: managing the existing non-mandatory replacement assets by only intervening following failure (i.e. “do nothing / minimum”). This is not acceptable due to the deterioration of assets over time and the significant risks these would result in. This option has therefore been rejected.</t>
  </si>
  <si>
    <t>T3 Non-mandatory Repex Preferred</t>
  </si>
  <si>
    <t>Recent analysis has shown that failure rates for Tier 3 pipes are significantly higher than those for Tier 2B at 1.016 leak per km and have this has stabilised in RIIO-GD2 following a deterioration in RIIO-GD1. This suggests that our continued allowed workload of circa. 6km p.a. should continue into RIIO-GD3.
As part of this overall workload, we envisage the inclusion of a small amount of Tier 3 as part of our approach to efficient Tier 1 Mains Replacement, subject to CBA analysis.</t>
  </si>
  <si>
    <t>Our overall Tier 3 proposal for RIIO-GD3 shows a payback period of approximately 12 years. This option (for all non mandatory classes) has been assessed to reduce risk levels to 4% below start of RIIO-GD3 levels. Out of all of our options this presented the best balance of cost expenditure to risk management of this asset class, which is in line with our customers'expectations that we maintain a safe and resilient network whilst minimising impact on bills. For this reason, this option was selected as our Preferred option.</t>
  </si>
  <si>
    <t>T3 Non-mandatory Repex Do 10% More</t>
  </si>
  <si>
    <t xml:space="preserve">With mains replacement, the only options are to vary the workload. We considered a do more option where we modelled increasing the workload by 10%. Proportionally, this will remove a similar amount of risk per km in NARM due to cohorting of these assets. </t>
  </si>
  <si>
    <t>In reality, the additional 10% of workload will have a lower average risk removal due to our targeted approach to non-mandatory replacement on the mains with the highest failure rates pipes being selected in a continuous programme. While our CBA and risk analysis could justify more workload than we have proposed, we have considered deliverability and that our current track record of delivering a balanced programme has been successful in keeping risk and service levels stable and at acceptable levels. Therefore, we have rejected this option as it would unnecessarily increase customer bills.</t>
  </si>
  <si>
    <t>T3 Non-mandatory Repex Do 10% Less</t>
  </si>
  <si>
    <t xml:space="preserve">We considered a do less option where we modelled decreasing the workload by 10%. Proportionally, this will remove a similar amount of risk per km in NARM due to cohorting of these assets. </t>
  </si>
  <si>
    <t>In reality, the reduced 10% of workload will forgo a higher average risk removal due to our targeted approach to non-mandatory replacement on the mains with the highest failure rates pipes being selected in a continuous programme. We estimate that costs would fall by less than 10% in each CBA due to a need to retain the current DSP group for mandatory repex delivery despite the reduced non-mandatory workload. This would represent poor value for money for customers and lead to unacceptable risk increases and undo the overall stabilisation of failures we have achieved in RIIO-GD2. If we are doing less non-mandatory work, we would need to reduce the population of our direct service providers (DSPs) which our commercial team analysed would be likely to affect our efficiency level an increase costs compared to the Preferred option. For these reasons we have rejected this option. See A22.m NGN RIIO-GD3 Investment Decision Pack - Non Mandatory Repex.</t>
  </si>
  <si>
    <t>T3 Non-mandatory Repex Extra T3; Less &gt;2ST</t>
  </si>
  <si>
    <t xml:space="preserve">Based on internal and DNV analysis, we examined an option to increase the volume of our Tier 3 replacements while reducing the volume of &gt;2ST replacements. The analysis indicated that Tier 3 mains are generally more susceptible to leakage than &gt;2ST mains, making their replacement more effective for risk reduction. </t>
  </si>
  <si>
    <t>Comment applicable for Option_4 overarching Non-Mandatory categories: Concentrating our efforts on replacing Tier 3 mains may address the higher leakage risk associated with these assets, thereby improving the security of our supply network and ensuring compliance with safety standards. Conversely, to manage the cost of the programme, it is important to note that the replacement of Tier 3 pipes is on average over 5 times more expensive per kilometre than mains in the &gt;2ST category and result in £15.4m more expenditure than the preferred option which already includes some rebalancing of &gt;2” Steel towards Tier 3 mains. Therefore we rejected this option and propose to continue with the balanced programme we have delivered in RIIO-GD2.</t>
  </si>
  <si>
    <t>T3 Non-mandatory Repex Defer</t>
  </si>
  <si>
    <t xml:space="preserve">We modelled a scenario where we deferred non-mandatory work until RIIO-GD4. </t>
  </si>
  <si>
    <t>This would lead to unacceptable increases in risk due to ageing and deteriorating mains. This is illustrated by the increasing total risk on non-mandatory mains without intervention (+14%). For this reason, this option has been rejected.</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</si>
  <si>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</si>
  <si>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</si>
  <si>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</si>
  <si>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</si>
  <si>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</si>
  <si>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</si>
  <si>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</si>
  <si>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</si>
  <si>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</si>
  <si>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</si>
  <si>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</si>
  <si>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</si>
  <si>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</si>
  <si>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</si>
  <si>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</si>
  <si>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</si>
  <si>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</si>
  <si>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</si>
  <si>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</si>
  <si>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</si>
  <si>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</si>
  <si>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</si>
  <si>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</si>
  <si>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</si>
  <si>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</si>
  <si>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</si>
  <si>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</si>
  <si>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</si>
  <si>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</si>
  <si>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</si>
  <si>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</si>
  <si>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</si>
  <si>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</si>
  <si>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</si>
  <si>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</si>
  <si>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</si>
  <si>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</si>
  <si>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</si>
  <si>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</si>
  <si>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</si>
  <si>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</si>
  <si>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</si>
  <si>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</si>
  <si>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</si>
  <si>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</si>
  <si>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</si>
  <si>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</si>
  <si>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</si>
  <si>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</si>
  <si>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</si>
  <si>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</si>
  <si>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</si>
  <si>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</si>
  <si>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</si>
  <si>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</si>
  <si>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</si>
  <si>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</si>
  <si>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</si>
  <si>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</si>
  <si>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</si>
  <si>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</si>
  <si>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</si>
  <si>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</si>
  <si>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</si>
  <si>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</si>
  <si>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</si>
  <si>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</si>
  <si>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</si>
  <si>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</si>
  <si>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</si>
  <si>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</si>
  <si>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</si>
  <si>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</si>
  <si>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</si>
  <si>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</si>
  <si>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</si>
  <si>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</si>
  <si>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</si>
  <si>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</si>
  <si>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</si>
  <si>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</si>
  <si>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</si>
  <si>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</si>
  <si>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</si>
  <si>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</si>
  <si>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</si>
  <si>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</si>
  <si>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</si>
  <si>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</si>
  <si>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</si>
  <si>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</si>
  <si>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</si>
  <si>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</si>
  <si>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</si>
  <si>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</si>
  <si>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</si>
  <si>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</si>
  <si>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</si>
  <si>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</si>
  <si>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</si>
  <si>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</si>
  <si>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</si>
  <si>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</si>
  <si>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</si>
  <si>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</si>
  <si>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</si>
  <si>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</si>
  <si>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</si>
  <si>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</si>
  <si>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</si>
  <si>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</si>
  <si>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</si>
  <si>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</si>
  <si>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</si>
  <si>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</si>
  <si>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</si>
  <si>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</si>
  <si>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</si>
  <si>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</si>
  <si>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</si>
  <si>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</si>
  <si>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</si>
  <si>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</si>
  <si>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</si>
  <si>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</si>
  <si>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</si>
  <si>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</si>
  <si>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</si>
  <si>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</si>
  <si>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</si>
  <si>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</si>
  <si>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</si>
  <si>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</si>
  <si>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</si>
  <si>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</si>
  <si>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</si>
  <si>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</si>
  <si>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</si>
  <si>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</si>
  <si>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</si>
  <si>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</si>
  <si>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</si>
  <si>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</si>
  <si>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</si>
  <si>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</si>
  <si>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</si>
  <si>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 xml:space="preserve">The skilled workforce completing this work on the ground are highly sought after within our, as well as other industries, due to their transferrable skillset. Retaining this workforce until the end of the replacement program, in the light of the reducing levels of certainty around workload post 2032 is viewed as a major risk. </t>
  </si>
  <si>
    <t>Medium</t>
  </si>
  <si>
    <t>&lt;=30%</t>
  </si>
  <si>
    <t xml:space="preserve">NGN have maintained our DSP model successfully since 2013, moving away from the nation-wide Tier 1 contractors, in favor of smaller, local businesses, allowing us to have a more meaningful partnership, rather than a strict contractor/manager relationship. This model, led by a team of NGN’s operational leads, is underpinned by hundreds of skilled workers, driving excellent safety record, customer service, efficiency, and ongoing improvement. 
Through regular engagement with our partners, it became clear that to mitigate this risk, an incentive mechanism had to be developed, we have therefore implemented a Long Term Incentive Program, allowing our partners to benefit from a lump-sum payment in 2032, which is accrued through their loyalty until the end of the replacement program. </t>
  </si>
  <si>
    <t>Our Workforce and Supply Chain Resilience Strategy discusses the likely resourcing challenges we will face during RIIO-GD3 and our plans on how to address them.</t>
  </si>
  <si>
    <t xml:space="preserve">Risk to delivery of workload and outputs within RIIO-GD3. 
Although we are proposing to continue at the same run rate as RIIO-GD2 there is ongoing risk to the investment is associated with accessing the distribution mains proposed for replacement. Due to the nature of our network, we predominantly work on public highways, therefore impacting a variety of stakeholders – from regular road users to other infrastructure custodians. Access has to be carefully coordinated and the Local Authorities are at the heart of this process. </t>
  </si>
  <si>
    <t xml:space="preserve">NGN developed some excellent working relationships with the Local Authorities within our network and maintain regular engagement to ensure that these relationships remain mutually beneficial. This is evident, as NGN is the only utility company in the Northeast, Cumbria &amp; Yorkshire with no improvement notice from local highway authorities. </t>
  </si>
  <si>
    <t>So far, NGN have been able to align our replacement program with the Local Authority plans, where possible, deferring projects to future years on Local Authority request. With the mandatory replacement program coming to an end, we will be far more restricted in the way we can manage this, therefore it is imperative that the stakeholder engagement continues to grow and develop. As these stakeholders also deliver our non-mandatory program, these risks apply to all of our REPEX proposals</t>
  </si>
  <si>
    <t>Cost variability of forecast unit rates.</t>
  </si>
  <si>
    <t>Low</t>
  </si>
  <si>
    <t>&lt;=20%</t>
  </si>
  <si>
    <t>We have a robust methodology for developing Repex unit cost rates. Subject matter experts have been continually engaged on unit costs to ensure these are accurate.</t>
  </si>
  <si>
    <t>We will continue to monitor delivery against RIIO-GD3 unit costs.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</si>
  <si>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</si>
  <si>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</si>
  <si>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</si>
  <si>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</si>
  <si>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</si>
  <si>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A22.m.NGN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</si>
  <si>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</si>
  <si>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</si>
  <si>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Repex</t>
  </si>
  <si>
    <t>Authorised By:</t>
  </si>
  <si>
    <t>Dean Pearson</t>
  </si>
  <si>
    <r>
      <t xml:space="preserve">Preferred Option </t>
    </r>
    <r>
      <rPr>
        <i/>
        <sz val="10"/>
        <rFont val="Verdana"/>
        <family val="2"/>
      </rPr>
      <t>(Y/N)</t>
    </r>
  </si>
  <si>
    <t>N</t>
  </si>
  <si>
    <r>
      <t>Spend Area</t>
    </r>
    <r>
      <rPr>
        <i/>
        <sz val="10"/>
        <color theme="1"/>
        <rFont val="Verdana"/>
        <family val="2"/>
      </rPr>
      <t xml:space="preserve">
(Please include relevant RRP/BPDT Table Reference)</t>
    </r>
  </si>
  <si>
    <t>CV6.04, CV6.08</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</si>
  <si>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</si>
  <si>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</si>
  <si>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</si>
  <si>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</si>
  <si>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</si>
  <si>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</si>
  <si>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</si>
  <si>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</si>
  <si>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</si>
  <si>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</si>
  <si>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</si>
  <si>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NGN’s pipe distribution network &lt; 7 bar consists of over 36,000km of mains and over 2.5 million services providing gas to domestic, commercial and industrial consumers. Of the total distribution mains in the network, approximately 33,000km are non-mandatory (with the remaining population being mandatory).
This Engineering Justification Paper (EJP) and accompanying CBA sets out the interventions that we plan to undertake on Non-Mandatory REPEX investments planned for completion during RIIO-GD3. The investments outlined in the paper are aimed at addressing issues with the distribution pipelines and associated services that fall outside of IMRRP (Iron Mains Risk Reduction Programme) mandated by the Health and Safety Executive (HSE) and described in the A22.l Mandatory REPEX Engineering Justification Paper.
Interventions in this area are asset health driven, with a key focus on customer safety and minimising leaks and the risks associated with them. It is imperative that mains and services remain in good condition in order to ensure gas continues to flow through our network in a safe and reliable manner.
Our decision-making process for these investments involves a balance of the costs, future benefits, and the potential negative consequences of not proceeding with the non-mandatory mains replacement programme. The targeted investment areas include iron mains in the Tier 2B (T2B) and Tier 3 (T3) categories, those over 30m away from the nearest property (&gt;30m Iron), greater than 2-inch steel (&gt;2ST) and PE mains as well as mains diversions along with the associated services within each category. The drivers behind the investment proposals range from customer demand and compliance (diversions) to asset health, environmental and safety considerations (T2B/T3/&gt;2ST). Each investment area has been carefully selected based on a systematic asset management decision-making process, incorporating risk analysis, value assessment, and trade-offs between different intervention and management options; as well as considering deliverability. This CBA focuses on Tier 2b. A22.m RIIO-GD3 Investment Decision Pack - Non Mandatory Repex EJP.</t>
  </si>
  <si>
    <t>Expenditure Profile - Summary</t>
  </si>
  <si>
    <t>Post RIIO3</t>
  </si>
  <si>
    <t>(£m)</t>
  </si>
  <si>
    <t>Capitalised costs</t>
  </si>
  <si>
    <t>Non-capitalised costs</t>
  </si>
  <si>
    <t>Asset Class</t>
  </si>
  <si>
    <t>Unit</t>
  </si>
  <si>
    <t>Output</t>
  </si>
  <si>
    <t>Tier 3 replacement</t>
  </si>
  <si>
    <t xml:space="preserve">Ongoing maintenance activities and repairs on failure </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</si>
  <si>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</si>
  <si>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</si>
  <si>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</si>
  <si>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</si>
  <si>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</si>
  <si>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</si>
  <si>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</si>
  <si>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</si>
  <si>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</si>
  <si>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</si>
  <si>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</si>
  <si>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</si>
  <si>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</si>
  <si>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</si>
  <si>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</si>
  <si>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</si>
  <si>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</si>
  <si>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</si>
  <si>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</si>
  <si>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</si>
  <si>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</si>
  <si>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</si>
  <si>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</si>
  <si>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</si>
  <si>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</si>
  <si>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</si>
  <si>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</si>
  <si>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</si>
  <si>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</si>
  <si>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</si>
  <si>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</si>
  <si>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</si>
  <si>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</si>
  <si>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</si>
  <si>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</si>
  <si>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</si>
  <si>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</si>
  <si>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</si>
  <si>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</si>
  <si>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</si>
  <si>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</si>
  <si>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</si>
  <si>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</si>
  <si>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</si>
  <si>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</si>
  <si>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</si>
  <si>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</si>
  <si>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</si>
  <si>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</si>
  <si>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</si>
  <si>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</si>
  <si>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</si>
  <si>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</si>
  <si>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</si>
  <si>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</si>
  <si>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</si>
  <si>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</si>
  <si>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</si>
  <si>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</si>
  <si>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</si>
  <si>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</si>
  <si>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</si>
  <si>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</si>
  <si>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</si>
  <si>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</si>
  <si>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</si>
  <si>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</si>
  <si>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</si>
  <si>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</si>
  <si>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</si>
  <si>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</si>
  <si>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</si>
  <si>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</si>
  <si>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</si>
  <si>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</si>
  <si>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</si>
  <si>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</si>
  <si>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</si>
  <si>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</si>
  <si>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</si>
  <si>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</si>
  <si>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</si>
  <si>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</si>
  <si>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</si>
  <si>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</si>
  <si>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</si>
  <si>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</si>
  <si>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</si>
  <si>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</si>
  <si>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</si>
  <si>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</si>
  <si>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</si>
  <si>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</si>
  <si>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</si>
  <si>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</si>
  <si>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</si>
  <si>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</si>
  <si>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</si>
  <si>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</si>
  <si>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</si>
  <si>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</si>
  <si>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</si>
  <si>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</si>
  <si>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</si>
  <si>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</si>
  <si>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</si>
  <si>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</si>
  <si>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</si>
  <si>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</si>
  <si>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</si>
  <si>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</si>
  <si>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</si>
  <si>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</si>
  <si>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Capex</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</si>
  <si>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</si>
  <si>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</si>
  <si>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</si>
  <si>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</si>
  <si>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</si>
  <si>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</si>
  <si>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</si>
  <si>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</si>
  <si>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</si>
  <si>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</si>
  <si>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</si>
  <si>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</si>
  <si>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</si>
  <si>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Memo line has been completed at the top level - see A22.m RIIO-GD3 Investment Decision Pack - Non Mandatory Repex Aggregate CBA</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</si>
  <si>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</si>
  <si>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</si>
  <si>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</si>
  <si>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</si>
  <si>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</si>
  <si>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Cost cross-referencing</t>
  </si>
  <si>
    <t>If there is any explanation required on how the cost data set out in the EJP totals to the lines in the CBA, please provide it here.</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</si>
  <si>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</si>
  <si>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In km - see A22.m RIIO-GD3 Investment Decision Pack - Non Mandatory Repex EJP.</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</si>
  <si>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</si>
  <si>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</si>
  <si>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</si>
  <si>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</si>
  <si>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</si>
  <si>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</si>
  <si>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</si>
  <si>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</si>
  <si>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</si>
  <si>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</si>
  <si>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</si>
  <si>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</si>
  <si>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</si>
  <si>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</si>
  <si>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</si>
  <si>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</si>
  <si>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</si>
  <si>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</si>
  <si>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</si>
  <si>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</si>
  <si>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</si>
  <si>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</si>
  <si>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</si>
  <si>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</si>
  <si>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</si>
  <si>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</si>
  <si>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</si>
  <si>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</si>
  <si>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</si>
  <si>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</si>
  <si>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</si>
  <si>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</si>
  <si>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</si>
  <si>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</si>
  <si>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</si>
  <si>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</si>
  <si>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</si>
  <si>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</si>
  <si>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</si>
  <si>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</si>
  <si>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</si>
  <si>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</si>
  <si>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Additional leakage removed</t>
  </si>
  <si>
    <t>Additional Health and Safety Risk removed</t>
  </si>
  <si>
    <t>Additional Compliance, Financial and Customer Risk removed</t>
  </si>
  <si>
    <t>Pass Through Costs</t>
  </si>
  <si>
    <t>Comparison to baseline</t>
  </si>
  <si>
    <t xml:space="preserve">Capex </t>
  </si>
  <si>
    <t>RIIO-GD3</t>
  </si>
  <si>
    <t>Mains</t>
  </si>
  <si>
    <t>Tier 3</t>
  </si>
  <si>
    <t>Cost</t>
  </si>
  <si>
    <t>Net</t>
  </si>
  <si>
    <t>T3</t>
  </si>
  <si>
    <t>Number</t>
  </si>
  <si>
    <t>No.</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</si>
  <si>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</si>
  <si>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Preferred</t>
  </si>
  <si>
    <t>Cost per km/service (£m)</t>
  </si>
  <si>
    <t>Do More</t>
  </si>
  <si>
    <t>Do Less</t>
  </si>
  <si>
    <t>15.4% uplift in cost due to having to reduce the population of delivery partners/teams causing reduction in efficiency</t>
  </si>
  <si>
    <t>Extra T3; less &gt;2ST</t>
  </si>
  <si>
    <t>RIIO-GD4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</si>
</sst>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s>
  <fonts count="57">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2"/>
      <color theme="1"/>
      <name val="Calibri"/>
      <family val="2"/>
      <scheme val="minor"/>
    </font>
    <font>
      <b/>
      <sz val="10"/>
      <color rgb="FFFF0000"/>
      <name val="Verdana"/>
      <family val="2"/>
    </font>
    <font>
      <i/>
      <sz val="10"/>
      <color rgb="FFFF0000"/>
      <name val="Verdana"/>
      <family val="2"/>
    </font>
    <font>
      <b/>
      <i/>
      <sz val="10"/>
      <color rgb="FFFF0000"/>
      <name val="Verdana"/>
      <family val="2"/>
    </font>
  </fonts>
  <fills count="25">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theme="6"/>
        <bgColor indexed="64"/>
      </patternFill>
    </fill>
    <fill>
      <patternFill patternType="solid">
        <fgColor theme="9"/>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41">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7" fillId="0" borderId="0"/>
    <xf numFmtId="0" fontId="48" fillId="0" borderId="0" applyNumberFormat="0" applyFill="0" applyBorder="0" applyAlignment="0" applyProtection="0">
      <alignment vertical="top"/>
      <protection locked="0"/>
    </xf>
    <xf numFmtId="9" fontId="47"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9" fillId="20" borderId="0" applyBorder="0">
      <alignment horizontal="center" vertical="center" wrapText="1"/>
    </xf>
    <xf numFmtId="0" fontId="47" fillId="0" borderId="0"/>
    <xf numFmtId="0" fontId="18" fillId="0" borderId="0"/>
    <xf numFmtId="0" fontId="18" fillId="0" borderId="0"/>
  </cellStyleXfs>
  <cellXfs count="478">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51"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2"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39" fillId="24" borderId="59" xfId="40" applyFont="1" applyFill="1" applyBorder="1" applyAlignment="1">
      <alignment horizontal="center" vertical="center"/>
    </xf>
    <xf numFmtId="0" fontId="39" fillId="24" borderId="60" xfId="40" applyFont="1" applyFill="1" applyBorder="1" applyAlignment="1">
      <alignment horizontal="center" vertical="center"/>
    </xf>
    <xf numFmtId="0" fontId="12" fillId="0" borderId="1" xfId="0" applyFont="1" applyBorder="1"/>
    <xf numFmtId="0" fontId="39" fillId="24" borderId="61" xfId="40" applyFont="1" applyFill="1" applyBorder="1" applyAlignment="1">
      <alignment horizontal="center" vertical="center"/>
    </xf>
    <xf numFmtId="0" fontId="0" fillId="21" borderId="1" xfId="0" applyFill="1" applyBorder="1"/>
    <xf numFmtId="0" fontId="54" fillId="0" borderId="1" xfId="0" applyFont="1" applyBorder="1"/>
    <xf numFmtId="0" fontId="13" fillId="21" borderId="1" xfId="0" applyFont="1" applyFill="1" applyBorder="1"/>
    <xf numFmtId="0" fontId="13" fillId="0" borderId="1" xfId="0" applyFont="1" applyBorder="1"/>
    <xf numFmtId="0" fontId="13" fillId="4" borderId="1" xfId="0" applyFont="1" applyFill="1" applyBorder="1"/>
    <xf numFmtId="49" fontId="12" fillId="5" borderId="14" xfId="0" applyNumberFormat="1" applyFont="1" applyFill="1" applyBorder="1" applyAlignment="1" applyProtection="1">
      <alignment horizontal="left" vertical="center" wrapText="1"/>
      <protection locked="0"/>
    </xf>
    <xf numFmtId="169" fontId="0" fillId="5" borderId="14" xfId="0" applyNumberFormat="1" applyFill="1" applyBorder="1" applyAlignment="1" applyProtection="1">
      <alignment horizontal="left" vertical="center"/>
      <protection locked="0"/>
    </xf>
    <xf numFmtId="0" fontId="0" fillId="5" borderId="1" xfId="0" applyFill="1" applyBorder="1" applyAlignment="1">
      <alignment horizontal="left" vertical="top" wrapText="1"/>
    </xf>
    <xf numFmtId="0" fontId="0" fillId="5" borderId="1" xfId="0" applyFill="1" applyBorder="1" applyAlignment="1">
      <alignment horizontal="center" vertical="center" wrapText="1"/>
    </xf>
    <xf numFmtId="0" fontId="0" fillId="0" borderId="1" xfId="0" applyBorder="1"/>
    <xf numFmtId="0" fontId="56" fillId="0" borderId="1" xfId="0" applyFont="1" applyBorder="1"/>
    <xf numFmtId="0" fontId="55" fillId="0" borderId="0" xfId="0" applyFont="1"/>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0" fillId="0" borderId="0" xfId="0" applyAlignment="1">
      <alignment horizont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4" fillId="0" borderId="1" xfId="14" applyFont="1" applyBorder="1" applyAlignment="1">
      <alignment horizontal="left"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40" fillId="0" borderId="1" xfId="6" applyFont="1" applyFill="1" applyBorder="1" applyAlignment="1" applyProtection="1">
      <alignment horizontal="left" vertical="center"/>
    </xf>
    <xf numFmtId="0" fontId="13" fillId="0" borderId="4" xfId="14" applyFont="1" applyBorder="1" applyAlignment="1">
      <alignment horizontal="center"/>
    </xf>
    <xf numFmtId="0" fontId="13" fillId="0" borderId="3" xfId="14" applyFont="1" applyBorder="1" applyAlignment="1">
      <alignment horizontal="center"/>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0" fontId="12" fillId="2" borderId="46" xfId="0" applyFont="1" applyFill="1" applyBorder="1" applyAlignment="1">
      <alignment horizontal="center" vertical="center"/>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3" fontId="12" fillId="0" borderId="6" xfId="0" applyNumberFormat="1" applyFont="1" applyBorder="1" applyAlignment="1">
      <alignment horizontal="center"/>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0" fontId="50" fillId="21" borderId="38" xfId="0" applyFont="1" applyFill="1" applyBorder="1" applyAlignment="1">
      <alignment horizontal="center"/>
    </xf>
    <xf numFmtId="0" fontId="50" fillId="21" borderId="7" xfId="0" applyFont="1" applyFill="1" applyBorder="1" applyAlignment="1">
      <alignment horizontal="center"/>
    </xf>
    <xf numFmtId="0" fontId="50"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0" fontId="0" fillId="0" borderId="0" xfId="0" applyAlignment="1">
      <alignment horizontal="center" wrapText="1"/>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xf numFmtId="2" fontId="53" fillId="23" borderId="58" xfId="39" applyNumberFormat="1" applyFont="1" applyFill="1" applyBorder="1" applyAlignment="1">
      <alignment horizontal="center" vertical="center"/>
    </xf>
    <xf numFmtId="169" fontId="0" fillId="5" borderId="18" xfId="0" applyNumberFormat="1" applyFill="1" applyBorder="1" applyAlignment="1" applyProtection="1">
      <alignment horizontal="center" vertical="center"/>
      <protection locked="0"/>
    </xf>
  </cellXfs>
  <cellStyles count="41">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58 4 3 5" xfId="39" xr:uid="{EE033CC0-FDA0-461E-8A5D-74C9AA4D6F8D}"/>
    <cellStyle name="Normal 58 4 3 6" xfId="40" xr:uid="{560534FA-821A-4964-BC9D-D9BFC5C49AE0}"/>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0" defaultTableStyle="TableStyleMedium2" defaultPivotStyle="PivotStyleLight16"/>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3.5"/>
  <cols>
    <col min="1" max="16384" width="9" style="41"/>
  </cols>
  <sheetData>
    <row r="6" spans="1:10" ht="14" thickBot="1"/>
    <row r="7" spans="1:10" ht="14" thickTop="1">
      <c r="A7" s="334" t="s">
        <v>0</v>
      </c>
      <c r="B7" s="334"/>
      <c r="C7" s="334"/>
      <c r="D7" s="334"/>
      <c r="E7" s="334"/>
      <c r="F7" s="334"/>
      <c r="G7" s="334"/>
      <c r="H7" s="334"/>
      <c r="I7" s="334"/>
      <c r="J7" s="334"/>
    </row>
    <row r="8" spans="1:10">
      <c r="A8" s="335"/>
      <c r="B8" s="335"/>
      <c r="C8" s="335"/>
      <c r="D8" s="335"/>
      <c r="E8" s="335"/>
      <c r="F8" s="335"/>
      <c r="G8" s="335"/>
      <c r="H8" s="335"/>
      <c r="I8" s="335"/>
      <c r="J8" s="335"/>
    </row>
    <row r="9" spans="1:10">
      <c r="A9" s="336"/>
      <c r="B9" s="336"/>
      <c r="C9" s="336"/>
      <c r="D9" s="336"/>
      <c r="E9" s="336"/>
      <c r="F9" s="336"/>
      <c r="G9" s="336"/>
      <c r="H9" s="336"/>
      <c r="I9" s="336"/>
      <c r="J9" s="336"/>
    </row>
    <row r="10" spans="1:10">
      <c r="A10" s="337" t="s">
        <v>1</v>
      </c>
      <c r="B10" s="338"/>
      <c r="C10" s="340"/>
      <c r="D10" s="341"/>
      <c r="E10" s="343" t="s">
        <v>2</v>
      </c>
      <c r="F10" s="343"/>
      <c r="G10" s="345"/>
      <c r="H10" s="345"/>
      <c r="I10" s="345"/>
      <c r="J10" s="345"/>
    </row>
    <row r="11" spans="1:10">
      <c r="A11" s="339"/>
      <c r="B11" s="339"/>
      <c r="C11" s="342"/>
      <c r="D11" s="342"/>
      <c r="E11" s="344"/>
      <c r="F11" s="344"/>
      <c r="G11" s="332"/>
      <c r="H11" s="332"/>
      <c r="I11" s="332"/>
      <c r="J11" s="332"/>
    </row>
    <row r="12" spans="1:10">
      <c r="A12" s="339"/>
      <c r="B12" s="339"/>
      <c r="C12" s="342"/>
      <c r="D12" s="342"/>
      <c r="E12" s="344"/>
      <c r="F12" s="344"/>
      <c r="G12" s="332"/>
      <c r="H12" s="332"/>
      <c r="I12" s="332"/>
      <c r="J12" s="332"/>
    </row>
    <row r="13" spans="1:10">
      <c r="A13" s="339"/>
      <c r="B13" s="339"/>
      <c r="C13" s="342"/>
      <c r="D13" s="342"/>
      <c r="E13" s="344"/>
      <c r="F13" s="344"/>
      <c r="G13" s="332"/>
      <c r="H13" s="332"/>
      <c r="I13" s="332"/>
      <c r="J13" s="332"/>
    </row>
    <row r="14" spans="1:10">
      <c r="A14" s="339"/>
      <c r="B14" s="339"/>
      <c r="C14" s="342"/>
      <c r="D14" s="342"/>
      <c r="E14" s="344" t="s">
        <v>3</v>
      </c>
      <c r="F14" s="344"/>
      <c r="G14" s="332" t="s">
        <v>4</v>
      </c>
      <c r="H14" s="332"/>
      <c r="I14" s="332"/>
      <c r="J14" s="332"/>
    </row>
    <row r="15" spans="1:10">
      <c r="A15" s="339"/>
      <c r="B15" s="339"/>
      <c r="C15" s="342"/>
      <c r="D15" s="342"/>
      <c r="E15" s="344"/>
      <c r="F15" s="344"/>
      <c r="G15" s="332"/>
      <c r="H15" s="332"/>
      <c r="I15" s="332"/>
      <c r="J15" s="332"/>
    </row>
    <row r="16" spans="1:10">
      <c r="A16" s="339"/>
      <c r="B16" s="339"/>
      <c r="C16" s="342"/>
      <c r="D16" s="342"/>
      <c r="E16" s="344"/>
      <c r="F16" s="344"/>
      <c r="G16" s="332"/>
      <c r="H16" s="332"/>
      <c r="I16" s="332"/>
      <c r="J16" s="332"/>
    </row>
    <row r="17" spans="1:10">
      <c r="A17" s="339"/>
      <c r="B17" s="339"/>
      <c r="C17" s="342"/>
      <c r="D17" s="342"/>
      <c r="E17" s="344"/>
      <c r="F17" s="344"/>
      <c r="G17" s="332"/>
      <c r="H17" s="332"/>
      <c r="I17" s="332"/>
      <c r="J17" s="332"/>
    </row>
    <row r="18" spans="1:10">
      <c r="A18" s="339"/>
      <c r="B18" s="339"/>
      <c r="C18" s="342"/>
      <c r="D18" s="342"/>
      <c r="E18" s="344" t="s">
        <v>5</v>
      </c>
      <c r="F18" s="344"/>
      <c r="G18" s="332"/>
      <c r="H18" s="332"/>
      <c r="I18" s="332"/>
      <c r="J18" s="332"/>
    </row>
    <row r="19" spans="1:10">
      <c r="A19" s="339"/>
      <c r="B19" s="339"/>
      <c r="C19" s="342"/>
      <c r="D19" s="342"/>
      <c r="E19" s="344"/>
      <c r="F19" s="344"/>
      <c r="G19" s="332"/>
      <c r="H19" s="332"/>
      <c r="I19" s="332"/>
      <c r="J19" s="332"/>
    </row>
    <row r="20" spans="1:10">
      <c r="A20" s="339"/>
      <c r="B20" s="339"/>
      <c r="C20" s="342"/>
      <c r="D20" s="342"/>
      <c r="E20" s="344"/>
      <c r="F20" s="344"/>
      <c r="G20" s="332"/>
      <c r="H20" s="332"/>
      <c r="I20" s="332"/>
      <c r="J20" s="332"/>
    </row>
    <row r="21" spans="1:10">
      <c r="A21" s="339"/>
      <c r="B21" s="339"/>
      <c r="C21" s="342"/>
      <c r="D21" s="342"/>
      <c r="E21" s="344"/>
      <c r="F21" s="344"/>
      <c r="G21" s="332"/>
      <c r="H21" s="332"/>
      <c r="I21" s="332"/>
      <c r="J21" s="332"/>
    </row>
    <row r="22" spans="1:10">
      <c r="A22" s="339"/>
      <c r="B22" s="339"/>
      <c r="C22" s="342"/>
      <c r="D22" s="342"/>
      <c r="E22" s="344" t="s">
        <v>6</v>
      </c>
      <c r="F22" s="344"/>
      <c r="G22" s="333"/>
      <c r="H22" s="332"/>
      <c r="I22" s="332"/>
      <c r="J22" s="332"/>
    </row>
    <row r="23" spans="1:10">
      <c r="A23" s="339"/>
      <c r="B23" s="339"/>
      <c r="C23" s="342"/>
      <c r="D23" s="342"/>
      <c r="E23" s="344"/>
      <c r="F23" s="344"/>
      <c r="G23" s="332"/>
      <c r="H23" s="332"/>
      <c r="I23" s="332"/>
      <c r="J23" s="332"/>
    </row>
    <row r="24" spans="1:10">
      <c r="A24" s="339"/>
      <c r="B24" s="339"/>
      <c r="C24" s="342"/>
      <c r="D24" s="342"/>
      <c r="E24" s="344"/>
      <c r="F24" s="344"/>
      <c r="G24" s="332"/>
      <c r="H24" s="332"/>
      <c r="I24" s="332"/>
      <c r="J24" s="332"/>
    </row>
    <row r="25" spans="1:10">
      <c r="A25" s="339"/>
      <c r="B25" s="339"/>
      <c r="C25" s="342"/>
      <c r="D25" s="342"/>
      <c r="E25" s="344"/>
      <c r="F25" s="344"/>
      <c r="G25" s="332"/>
      <c r="H25" s="332"/>
      <c r="I25" s="332"/>
      <c r="J25" s="332"/>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2"/>
  <sheetViews>
    <sheetView workbookViewId="0">
      <selection activeCell="A6" sqref="A6"/>
    </sheetView>
  </sheetViews>
  <sheetFormatPr defaultRowHeight="13.5"/>
  <cols>
    <col min="1" max="1" width="22" customWidth="1"/>
  </cols>
  <sheetData>
    <row r="1" spans="1:19">
      <c r="A1" s="4" t="s">
        <v>509</v>
      </c>
    </row>
    <row r="2" spans="1:19">
      <c r="A2" s="472" t="s">
        <v>510</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6" spans="1:19">
      <c r="A6" s="4" t="s">
        <v>511</v>
      </c>
    </row>
    <row r="19" spans="1:19">
      <c r="A19" s="4" t="s">
        <v>512</v>
      </c>
    </row>
    <row r="20" spans="1:19">
      <c r="A20" s="472" t="s">
        <v>513</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494</v>
      </c>
      <c r="B23" s="406"/>
      <c r="C23" s="406"/>
      <c r="D23" s="406"/>
      <c r="E23" s="406"/>
      <c r="F23" s="406"/>
      <c r="G23" s="406"/>
      <c r="H23" s="406"/>
      <c r="I23" s="406"/>
      <c r="J23" s="406"/>
      <c r="K23" s="406"/>
      <c r="L23" s="406"/>
      <c r="M23" s="406"/>
      <c r="N23" s="406"/>
      <c r="O23" s="406"/>
      <c r="P23" s="406"/>
      <c r="Q23" s="406"/>
      <c r="R23" s="406"/>
      <c r="S23" s="406"/>
    </row>
    <row r="24" spans="1:19">
      <c r="A24" s="158" t="s">
        <v>495</v>
      </c>
      <c r="B24" s="406"/>
      <c r="C24" s="406"/>
      <c r="D24" s="406"/>
      <c r="E24" s="406"/>
      <c r="F24" s="406"/>
      <c r="G24" s="406"/>
      <c r="H24" s="406"/>
      <c r="I24" s="406"/>
      <c r="J24" s="406"/>
      <c r="K24" s="406"/>
      <c r="L24" s="406"/>
      <c r="M24" s="406"/>
      <c r="N24" s="406"/>
      <c r="O24" s="406"/>
      <c r="P24" s="406"/>
      <c r="Q24" s="406"/>
      <c r="R24" s="406"/>
      <c r="S24" s="406"/>
    </row>
    <row r="25" spans="1:19">
      <c r="A25" s="159" t="s">
        <v>397</v>
      </c>
      <c r="B25" s="406"/>
      <c r="C25" s="406"/>
      <c r="D25" s="406"/>
      <c r="E25" s="406"/>
      <c r="F25" s="406"/>
      <c r="G25" s="406"/>
      <c r="H25" s="406"/>
      <c r="I25" s="406"/>
      <c r="J25" s="406"/>
      <c r="K25" s="406"/>
      <c r="L25" s="406"/>
      <c r="M25" s="406"/>
      <c r="N25" s="406"/>
      <c r="O25" s="406"/>
      <c r="P25" s="406"/>
      <c r="Q25" s="406"/>
      <c r="R25" s="406"/>
      <c r="S25" s="406"/>
    </row>
    <row r="26" spans="1:19">
      <c r="A26" s="159" t="s">
        <v>473</v>
      </c>
      <c r="B26" s="406"/>
      <c r="C26" s="406"/>
      <c r="D26" s="406"/>
      <c r="E26" s="406"/>
      <c r="F26" s="406"/>
      <c r="G26" s="406"/>
      <c r="H26" s="406"/>
      <c r="I26" s="406"/>
      <c r="J26" s="406"/>
      <c r="K26" s="406"/>
      <c r="L26" s="406"/>
      <c r="M26" s="406"/>
      <c r="N26" s="406"/>
      <c r="O26" s="406"/>
      <c r="P26" s="406"/>
      <c r="Q26" s="406"/>
      <c r="R26" s="406"/>
      <c r="S26" s="406"/>
    </row>
    <row r="27" spans="1:19">
      <c r="A27" s="159" t="s">
        <v>474</v>
      </c>
      <c r="B27" s="406"/>
      <c r="C27" s="406"/>
      <c r="D27" s="406"/>
      <c r="E27" s="406"/>
      <c r="F27" s="406"/>
      <c r="G27" s="406"/>
      <c r="H27" s="406"/>
      <c r="I27" s="406"/>
      <c r="J27" s="406"/>
      <c r="K27" s="406"/>
      <c r="L27" s="406"/>
      <c r="M27" s="406"/>
      <c r="N27" s="406"/>
      <c r="O27" s="406"/>
      <c r="P27" s="406"/>
      <c r="Q27" s="406"/>
      <c r="R27" s="406"/>
      <c r="S27" s="406"/>
    </row>
    <row r="31" spans="1:19">
      <c r="A31" s="4" t="s">
        <v>514</v>
      </c>
    </row>
    <row r="32" spans="1:19">
      <c r="A32" t="s">
        <v>515</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opLeftCell="A130" zoomScale="70" zoomScaleNormal="70" workbookViewId="0">
      <selection activeCell="C143" sqref="C143:C163"/>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37" t="s">
        <v>344</v>
      </c>
      <c r="J2" s="438"/>
      <c r="K2" s="438"/>
      <c r="L2" s="438"/>
      <c r="M2" s="438"/>
      <c r="N2" s="438"/>
      <c r="O2" s="438"/>
      <c r="P2" s="438"/>
      <c r="Q2" s="438"/>
      <c r="R2" s="438"/>
      <c r="S2" s="438"/>
      <c r="T2" s="438"/>
      <c r="U2" s="439"/>
    </row>
    <row r="3" spans="1:21" ht="13.5" customHeight="1" outlineLevel="1" thickBot="1">
      <c r="A3" s="3"/>
      <c r="B3" s="7"/>
      <c r="F3" s="24"/>
      <c r="G3" s="10"/>
      <c r="I3" s="440" t="s">
        <v>345</v>
      </c>
      <c r="J3" s="441"/>
      <c r="K3" s="441"/>
      <c r="L3" s="441"/>
      <c r="M3" s="441"/>
      <c r="N3" s="442"/>
      <c r="O3" s="1"/>
      <c r="P3" s="446" t="s">
        <v>346</v>
      </c>
      <c r="Q3" s="447"/>
      <c r="R3" s="447"/>
      <c r="S3" s="447"/>
      <c r="T3" s="447"/>
      <c r="U3" s="448"/>
    </row>
    <row r="4" spans="1:21" ht="56.25" customHeight="1" outlineLevel="1">
      <c r="A4" s="31" t="s">
        <v>163</v>
      </c>
      <c r="B4" s="325" t="s">
        <v>170</v>
      </c>
      <c r="E4" s="53" t="s">
        <v>347</v>
      </c>
      <c r="F4" s="91">
        <v>45632</v>
      </c>
      <c r="G4" s="28"/>
      <c r="H4" s="10"/>
      <c r="I4" s="443"/>
      <c r="J4" s="444"/>
      <c r="K4" s="444"/>
      <c r="L4" s="444"/>
      <c r="M4" s="444"/>
      <c r="N4" s="445"/>
      <c r="P4" s="449"/>
      <c r="Q4" s="450"/>
      <c r="R4" s="450"/>
      <c r="S4" s="450"/>
      <c r="T4" s="450"/>
      <c r="U4" s="451"/>
    </row>
    <row r="5" spans="1:21" outlineLevel="1">
      <c r="A5" s="13" t="s">
        <v>348</v>
      </c>
      <c r="B5" s="88" t="s">
        <v>349</v>
      </c>
      <c r="E5" s="14"/>
      <c r="H5" s="10"/>
      <c r="I5" s="452" t="s">
        <v>171</v>
      </c>
      <c r="J5" s="464"/>
      <c r="K5" s="464"/>
      <c r="L5" s="464"/>
      <c r="M5" s="464"/>
      <c r="N5" s="465"/>
      <c r="P5" s="452" t="s">
        <v>516</v>
      </c>
      <c r="Q5" s="464"/>
      <c r="R5" s="464"/>
      <c r="S5" s="464"/>
      <c r="T5" s="464"/>
      <c r="U5" s="465"/>
    </row>
    <row r="6" spans="1:21" outlineLevel="1">
      <c r="A6" s="13" t="s">
        <v>351</v>
      </c>
      <c r="B6" s="88" t="s">
        <v>352</v>
      </c>
      <c r="E6" s="53" t="s">
        <v>353</v>
      </c>
      <c r="F6" s="90" t="s">
        <v>354</v>
      </c>
      <c r="H6" s="10"/>
      <c r="I6" s="466"/>
      <c r="J6" s="467"/>
      <c r="K6" s="467"/>
      <c r="L6" s="467"/>
      <c r="M6" s="467"/>
      <c r="N6" s="468"/>
      <c r="P6" s="466"/>
      <c r="Q6" s="467"/>
      <c r="R6" s="467"/>
      <c r="S6" s="467"/>
      <c r="T6" s="467"/>
      <c r="U6" s="468"/>
    </row>
    <row r="7" spans="1:21" outlineLevel="1">
      <c r="A7" s="13" t="s">
        <v>355</v>
      </c>
      <c r="B7" s="88" t="s">
        <v>166</v>
      </c>
      <c r="E7" s="14"/>
      <c r="H7" s="10"/>
      <c r="I7" s="466"/>
      <c r="J7" s="467"/>
      <c r="K7" s="467"/>
      <c r="L7" s="467"/>
      <c r="M7" s="467"/>
      <c r="N7" s="468"/>
      <c r="P7" s="466"/>
      <c r="Q7" s="467"/>
      <c r="R7" s="467"/>
      <c r="S7" s="467"/>
      <c r="T7" s="467"/>
      <c r="U7" s="468"/>
    </row>
    <row r="8" spans="1:21" ht="41" outlineLevel="1" thickBot="1">
      <c r="A8" s="34" t="s">
        <v>357</v>
      </c>
      <c r="B8" s="89" t="s">
        <v>358</v>
      </c>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359</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360</v>
      </c>
      <c r="B12" s="26" t="s">
        <v>361</v>
      </c>
      <c r="C12" s="26" t="s">
        <v>362</v>
      </c>
      <c r="D12" s="26" t="s">
        <v>363</v>
      </c>
      <c r="E12" s="26" t="s">
        <v>364</v>
      </c>
      <c r="F12" s="26" t="s">
        <v>365</v>
      </c>
      <c r="G12" s="26" t="s">
        <v>366</v>
      </c>
      <c r="I12" s="466"/>
      <c r="J12" s="467"/>
      <c r="K12" s="467"/>
      <c r="L12" s="467"/>
      <c r="M12" s="467"/>
      <c r="N12" s="468"/>
      <c r="P12" s="466"/>
      <c r="Q12" s="467"/>
      <c r="R12" s="467"/>
      <c r="S12" s="467"/>
      <c r="T12" s="467"/>
      <c r="U12" s="468"/>
    </row>
    <row r="13" spans="1:21" outlineLevel="1">
      <c r="A13" s="58">
        <v>2035</v>
      </c>
      <c r="B13" s="21">
        <f t="shared" ref="B13:B18" si="0">INDEX($E$204:$AW$204,1,MATCH($A13,$E$53:$BB$53,0))</f>
        <v>-196.35731321344414</v>
      </c>
      <c r="C13" s="21">
        <f>B13-Baseline!B13</f>
        <v>-3.3377387392426385</v>
      </c>
      <c r="D13" s="21">
        <f t="shared" ref="D13:D18" si="1">INDEX($E$205:$AW$205,1,MATCH($A13,$E$53:$BB$53,0))</f>
        <v>-181.55989992190138</v>
      </c>
      <c r="E13" s="21">
        <f>D13-Baseline!D13</f>
        <v>-11.158326913333184</v>
      </c>
      <c r="F13" s="21">
        <f t="shared" ref="F13:F18" si="2">INDEX($E$206:$AW$206,1,MATCH($A13,$E$53:$BB$53,0))</f>
        <v>-223.05486733088284</v>
      </c>
      <c r="G13" s="21">
        <f>F13-Baseline!F13</f>
        <v>-7.4177755170529451</v>
      </c>
      <c r="I13" s="466"/>
      <c r="J13" s="467"/>
      <c r="K13" s="467"/>
      <c r="L13" s="467"/>
      <c r="M13" s="467"/>
      <c r="N13" s="468"/>
      <c r="P13" s="466"/>
      <c r="Q13" s="467"/>
      <c r="R13" s="467"/>
      <c r="S13" s="467"/>
      <c r="T13" s="467"/>
      <c r="U13" s="468"/>
    </row>
    <row r="14" spans="1:21" outlineLevel="1">
      <c r="A14" s="58">
        <v>2040</v>
      </c>
      <c r="B14" s="21">
        <f t="shared" si="0"/>
        <v>-291.86214951550431</v>
      </c>
      <c r="C14" s="21">
        <f>B14-Baseline!B14</f>
        <v>4.7443428438813839</v>
      </c>
      <c r="D14" s="21">
        <f t="shared" si="1"/>
        <v>-271.31617905019215</v>
      </c>
      <c r="E14" s="21">
        <f>D14-Baseline!D14</f>
        <v>-9.3777969520068609</v>
      </c>
      <c r="F14" s="21">
        <f t="shared" si="2"/>
        <v>-333.92739946861423</v>
      </c>
      <c r="G14" s="21">
        <f>F14-Baseline!F14</f>
        <v>-2.6195345177686136</v>
      </c>
      <c r="I14" s="466"/>
      <c r="J14" s="467"/>
      <c r="K14" s="467"/>
      <c r="L14" s="467"/>
      <c r="M14" s="467"/>
      <c r="N14" s="468"/>
      <c r="P14" s="466"/>
      <c r="Q14" s="467"/>
      <c r="R14" s="467"/>
      <c r="S14" s="467"/>
      <c r="T14" s="467"/>
      <c r="U14" s="468"/>
    </row>
    <row r="15" spans="1:21" outlineLevel="1">
      <c r="A15" s="58">
        <v>2045</v>
      </c>
      <c r="B15" s="21">
        <f t="shared" si="0"/>
        <v>-378.68316599420484</v>
      </c>
      <c r="C15" s="21">
        <f>B15-Baseline!B15</f>
        <v>19.267468880005822</v>
      </c>
      <c r="D15" s="21">
        <f t="shared" si="1"/>
        <v>-352.52673274282245</v>
      </c>
      <c r="E15" s="21">
        <f>D15-Baseline!D15</f>
        <v>-0.99455874129381527</v>
      </c>
      <c r="F15" s="21">
        <f t="shared" si="2"/>
        <v>-435.68561451838019</v>
      </c>
      <c r="G15" s="21">
        <f>F15-Baseline!F15</f>
        <v>8.7001645718713689</v>
      </c>
      <c r="I15" s="466"/>
      <c r="J15" s="467"/>
      <c r="K15" s="467"/>
      <c r="L15" s="467"/>
      <c r="M15" s="467"/>
      <c r="N15" s="468"/>
      <c r="P15" s="466"/>
      <c r="Q15" s="467"/>
      <c r="R15" s="467"/>
      <c r="S15" s="467"/>
      <c r="T15" s="467"/>
      <c r="U15" s="468"/>
    </row>
    <row r="16" spans="1:21" outlineLevel="1">
      <c r="A16" s="58">
        <v>2050</v>
      </c>
      <c r="B16" s="21">
        <f t="shared" si="0"/>
        <v>-459.44143572106384</v>
      </c>
      <c r="C16" s="21">
        <f>B16-Baseline!B16</f>
        <v>37.846929366150846</v>
      </c>
      <c r="D16" s="21">
        <f t="shared" si="1"/>
        <v>-427.81335033373944</v>
      </c>
      <c r="E16" s="21">
        <f>D16-Baseline!D16</f>
        <v>11.59940408466997</v>
      </c>
      <c r="F16" s="21">
        <f t="shared" si="2"/>
        <v>-530.99704133514228</v>
      </c>
      <c r="G16" s="21">
        <f>F16-Baseline!F16</f>
        <v>24.155850567616653</v>
      </c>
      <c r="I16" s="466"/>
      <c r="J16" s="467"/>
      <c r="K16" s="467"/>
      <c r="L16" s="467"/>
      <c r="M16" s="467"/>
      <c r="N16" s="468"/>
      <c r="P16" s="466"/>
      <c r="Q16" s="467"/>
      <c r="R16" s="467"/>
      <c r="S16" s="467"/>
      <c r="T16" s="467"/>
      <c r="U16" s="468"/>
    </row>
    <row r="17" spans="1:21" outlineLevel="1">
      <c r="A17" s="58">
        <v>2060</v>
      </c>
      <c r="B17" s="21">
        <f t="shared" si="0"/>
        <v>-613.74623217470014</v>
      </c>
      <c r="C17" s="21">
        <f>B17-Baseline!B17</f>
        <v>77.61022386868774</v>
      </c>
      <c r="D17" s="21">
        <f t="shared" si="1"/>
        <v>-571.52357138869309</v>
      </c>
      <c r="E17" s="21">
        <f>D17-Baseline!D17</f>
        <v>39.805387829279994</v>
      </c>
      <c r="F17" s="21">
        <f t="shared" si="2"/>
        <v>-713.29136910509965</v>
      </c>
      <c r="G17" s="21">
        <f>F17-Baseline!F17</f>
        <v>57.875704102752479</v>
      </c>
      <c r="I17" s="466"/>
      <c r="J17" s="467"/>
      <c r="K17" s="467"/>
      <c r="L17" s="467"/>
      <c r="M17" s="467"/>
      <c r="N17" s="468"/>
      <c r="P17" s="466"/>
      <c r="Q17" s="467"/>
      <c r="R17" s="467"/>
      <c r="S17" s="467"/>
      <c r="T17" s="467"/>
      <c r="U17" s="468"/>
    </row>
    <row r="18" spans="1:21" outlineLevel="1">
      <c r="A18" s="58">
        <v>2070</v>
      </c>
      <c r="B18" s="21">
        <f t="shared" si="0"/>
        <v>-769.70685873625678</v>
      </c>
      <c r="C18" s="21">
        <f>B18-Baseline!B18</f>
        <v>117.20327837485365</v>
      </c>
      <c r="D18" s="21">
        <f t="shared" si="1"/>
        <v>-717.0567648527234</v>
      </c>
      <c r="E18" s="21">
        <f>D18-Baseline!D18</f>
        <v>68.060457662819317</v>
      </c>
      <c r="F18" s="21">
        <f t="shared" si="2"/>
        <v>-896.58559272229138</v>
      </c>
      <c r="G18" s="21">
        <f>F18-Baseline!F18</f>
        <v>91.526680890735747</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367</v>
      </c>
      <c r="B20" s="55">
        <f>Baseline!B20</f>
        <v>1</v>
      </c>
      <c r="E20" s="154"/>
      <c r="I20" s="461" t="s">
        <v>368</v>
      </c>
      <c r="J20" s="462"/>
      <c r="K20" s="462"/>
      <c r="L20" s="462"/>
      <c r="M20" s="462"/>
      <c r="N20" s="463"/>
      <c r="P20" s="461" t="s">
        <v>369</v>
      </c>
      <c r="Q20" s="462"/>
      <c r="R20" s="462"/>
      <c r="S20" s="462"/>
      <c r="T20" s="462"/>
      <c r="U20" s="463"/>
    </row>
    <row r="21" spans="1:21" ht="12.75" customHeight="1" outlineLevel="1">
      <c r="A21" s="154"/>
      <c r="B21" s="155"/>
      <c r="I21" s="452" t="s">
        <v>370</v>
      </c>
      <c r="J21" s="464"/>
      <c r="K21" s="464"/>
      <c r="L21" s="464"/>
      <c r="M21" s="464"/>
      <c r="N21" s="465"/>
      <c r="P21" s="452" t="s">
        <v>172</v>
      </c>
      <c r="Q21" s="453"/>
      <c r="R21" s="453"/>
      <c r="S21" s="453"/>
      <c r="T21" s="453"/>
      <c r="U21" s="454"/>
    </row>
    <row r="22" spans="1:21" ht="12.75" customHeight="1" outlineLevel="1">
      <c r="A22" s="154"/>
      <c r="B22" s="155"/>
      <c r="I22" s="466"/>
      <c r="J22" s="467"/>
      <c r="K22" s="467"/>
      <c r="L22" s="467"/>
      <c r="M22" s="467"/>
      <c r="N22" s="468"/>
      <c r="P22" s="455"/>
      <c r="Q22" s="456"/>
      <c r="R22" s="456"/>
      <c r="S22" s="456"/>
      <c r="T22" s="456"/>
      <c r="U22" s="457"/>
    </row>
    <row r="23" spans="1:21" outlineLevel="1">
      <c r="A23" s="154"/>
      <c r="B23" s="409" t="s">
        <v>371</v>
      </c>
      <c r="C23" s="410"/>
      <c r="D23" s="410"/>
      <c r="E23" s="410"/>
      <c r="F23" s="410"/>
      <c r="G23" s="411"/>
      <c r="I23" s="466"/>
      <c r="J23" s="467"/>
      <c r="K23" s="467"/>
      <c r="L23" s="467"/>
      <c r="M23" s="467"/>
      <c r="N23" s="468"/>
      <c r="P23" s="455"/>
      <c r="Q23" s="456"/>
      <c r="R23" s="456"/>
      <c r="S23" s="456"/>
      <c r="T23" s="456"/>
      <c r="U23" s="457"/>
    </row>
    <row r="24" spans="1:21" outlineLevel="1">
      <c r="B24" s="17">
        <v>2027</v>
      </c>
      <c r="C24" s="17">
        <v>2028</v>
      </c>
      <c r="D24" s="17">
        <v>2029</v>
      </c>
      <c r="E24" s="17">
        <v>2030</v>
      </c>
      <c r="F24" s="17">
        <v>2031</v>
      </c>
      <c r="G24" s="17" t="s">
        <v>372</v>
      </c>
      <c r="I24" s="466"/>
      <c r="J24" s="467"/>
      <c r="K24" s="467"/>
      <c r="L24" s="467"/>
      <c r="M24" s="467"/>
      <c r="N24" s="468"/>
      <c r="P24" s="455"/>
      <c r="Q24" s="456"/>
      <c r="R24" s="456"/>
      <c r="S24" s="456"/>
      <c r="T24" s="456"/>
      <c r="U24" s="457"/>
    </row>
    <row r="25" spans="1:21" ht="14" outlineLevel="1" thickBot="1">
      <c r="B25" s="30" t="s">
        <v>373</v>
      </c>
      <c r="C25" s="30" t="s">
        <v>373</v>
      </c>
      <c r="D25" s="30" t="s">
        <v>373</v>
      </c>
      <c r="E25" s="30" t="s">
        <v>373</v>
      </c>
      <c r="F25" s="30" t="s">
        <v>373</v>
      </c>
      <c r="G25" s="30" t="s">
        <v>373</v>
      </c>
      <c r="I25" s="466"/>
      <c r="J25" s="467"/>
      <c r="K25" s="467"/>
      <c r="L25" s="467"/>
      <c r="M25" s="467"/>
      <c r="N25" s="468"/>
      <c r="P25" s="455"/>
      <c r="Q25" s="456"/>
      <c r="R25" s="456"/>
      <c r="S25" s="456"/>
      <c r="T25" s="456"/>
      <c r="U25" s="457"/>
    </row>
    <row r="26" spans="1:21" outlineLevel="1">
      <c r="A26" s="54" t="s">
        <v>374</v>
      </c>
      <c r="B26" s="21">
        <f>E64</f>
        <v>-9.6275142169699599</v>
      </c>
      <c r="C26" s="21">
        <f>F64</f>
        <v>-10.150351740409047</v>
      </c>
      <c r="D26" s="21">
        <f>G64</f>
        <v>-10.752925311716256</v>
      </c>
      <c r="E26" s="21">
        <f>H64</f>
        <v>-11.366016199475714</v>
      </c>
      <c r="F26" s="21">
        <f>I64</f>
        <v>-11.903758976566506</v>
      </c>
      <c r="G26" s="21">
        <f>SUM(J64:BB64)</f>
        <v>0</v>
      </c>
      <c r="I26" s="466"/>
      <c r="J26" s="467"/>
      <c r="K26" s="467"/>
      <c r="L26" s="467"/>
      <c r="M26" s="467"/>
      <c r="N26" s="468"/>
      <c r="P26" s="455"/>
      <c r="Q26" s="456"/>
      <c r="R26" s="456"/>
      <c r="S26" s="456"/>
      <c r="T26" s="456"/>
      <c r="U26" s="457"/>
    </row>
    <row r="27" spans="1:21" outlineLevel="1">
      <c r="A27" s="54" t="s">
        <v>375</v>
      </c>
      <c r="B27" s="21">
        <f>E71+E77</f>
        <v>-0.86212766566576804</v>
      </c>
      <c r="C27" s="21">
        <f>F71+F77</f>
        <v>-0.85164911823970113</v>
      </c>
      <c r="D27" s="21">
        <f>G71+G77</f>
        <v>-0.84079399258164444</v>
      </c>
      <c r="E27" s="21">
        <f>H71+H77</f>
        <v>-0.8295518391413168</v>
      </c>
      <c r="F27" s="21">
        <f>I71+I77</f>
        <v>-0.81791184925670857</v>
      </c>
      <c r="G27" s="21">
        <f>SUM(J71:BB71)+SUM(J77:BB77)</f>
        <v>-50.94206248462342</v>
      </c>
      <c r="I27" s="466"/>
      <c r="J27" s="467"/>
      <c r="K27" s="467"/>
      <c r="L27" s="467"/>
      <c r="M27" s="467"/>
      <c r="N27" s="468"/>
      <c r="P27" s="455"/>
      <c r="Q27" s="456"/>
      <c r="R27" s="456"/>
      <c r="S27" s="456"/>
      <c r="T27" s="456"/>
      <c r="U27" s="457"/>
    </row>
    <row r="28" spans="1:21" outlineLevel="1">
      <c r="A28" s="154"/>
      <c r="B28" s="248"/>
      <c r="C28" s="248"/>
      <c r="D28" s="248"/>
      <c r="E28" s="248"/>
      <c r="F28" s="248"/>
      <c r="G28" s="248"/>
      <c r="I28" s="466"/>
      <c r="J28" s="467"/>
      <c r="K28" s="467"/>
      <c r="L28" s="467"/>
      <c r="M28" s="467"/>
      <c r="N28" s="468"/>
      <c r="P28" s="455"/>
      <c r="Q28" s="456"/>
      <c r="R28" s="456"/>
      <c r="S28" s="456"/>
      <c r="T28" s="456"/>
      <c r="U28" s="457"/>
    </row>
    <row r="29" spans="1:21" ht="14" outlineLevel="1" thickBot="1">
      <c r="A29" s="154"/>
      <c r="B29" s="248"/>
      <c r="C29" s="248"/>
      <c r="D29" s="248"/>
      <c r="E29" s="248"/>
      <c r="F29" s="248"/>
      <c r="G29" s="248"/>
      <c r="I29" s="466"/>
      <c r="J29" s="467"/>
      <c r="K29" s="467"/>
      <c r="L29" s="467"/>
      <c r="M29" s="467"/>
      <c r="N29" s="468"/>
      <c r="P29" s="455"/>
      <c r="Q29" s="456"/>
      <c r="R29" s="456"/>
      <c r="S29" s="456"/>
      <c r="T29" s="456"/>
      <c r="U29" s="457"/>
    </row>
    <row r="30" spans="1:21" ht="14" outlineLevel="1" thickBot="1">
      <c r="A30" s="308"/>
      <c r="B30" s="309" t="s">
        <v>376</v>
      </c>
      <c r="C30" s="310" t="s">
        <v>377</v>
      </c>
      <c r="D30" s="413" t="s">
        <v>330</v>
      </c>
      <c r="E30" s="414"/>
      <c r="F30" s="414"/>
      <c r="G30" s="415"/>
      <c r="I30" s="466"/>
      <c r="J30" s="467"/>
      <c r="K30" s="467"/>
      <c r="L30" s="467"/>
      <c r="M30" s="467"/>
      <c r="N30" s="468"/>
      <c r="P30" s="455"/>
      <c r="Q30" s="456"/>
      <c r="R30" s="456"/>
      <c r="S30" s="456"/>
      <c r="T30" s="456"/>
      <c r="U30" s="457"/>
    </row>
    <row r="31" spans="1:21" outlineLevel="1">
      <c r="A31" s="433" t="s">
        <v>378</v>
      </c>
      <c r="B31" s="326" t="s">
        <v>379</v>
      </c>
      <c r="C31" s="307">
        <f>5.8*5</f>
        <v>29</v>
      </c>
      <c r="D31" s="435" t="s">
        <v>517</v>
      </c>
      <c r="E31" s="435"/>
      <c r="F31" s="435"/>
      <c r="G31" s="436"/>
      <c r="I31" s="466"/>
      <c r="J31" s="467"/>
      <c r="K31" s="467"/>
      <c r="L31" s="467"/>
      <c r="M31" s="467"/>
      <c r="N31" s="468"/>
      <c r="P31" s="455"/>
      <c r="Q31" s="456"/>
      <c r="R31" s="456"/>
      <c r="S31" s="456"/>
      <c r="T31" s="456"/>
      <c r="U31" s="457"/>
    </row>
    <row r="32" spans="1:21" outlineLevel="1">
      <c r="A32" s="433"/>
      <c r="B32" s="312"/>
      <c r="C32" s="252"/>
      <c r="D32" s="418"/>
      <c r="E32" s="418"/>
      <c r="F32" s="418"/>
      <c r="G32" s="419"/>
      <c r="I32" s="466"/>
      <c r="J32" s="467"/>
      <c r="K32" s="467"/>
      <c r="L32" s="467"/>
      <c r="M32" s="467"/>
      <c r="N32" s="468"/>
      <c r="P32" s="455"/>
      <c r="Q32" s="456"/>
      <c r="R32" s="456"/>
      <c r="S32" s="456"/>
      <c r="T32" s="456"/>
      <c r="U32" s="457"/>
    </row>
    <row r="33" spans="1:21" outlineLevel="1">
      <c r="A33" s="433"/>
      <c r="B33" s="312"/>
      <c r="C33" s="252"/>
      <c r="D33" s="418"/>
      <c r="E33" s="418"/>
      <c r="F33" s="418"/>
      <c r="G33" s="419"/>
      <c r="I33" s="466"/>
      <c r="J33" s="467"/>
      <c r="K33" s="467"/>
      <c r="L33" s="467"/>
      <c r="M33" s="467"/>
      <c r="N33" s="468"/>
      <c r="P33" s="455"/>
      <c r="Q33" s="456"/>
      <c r="R33" s="456"/>
      <c r="S33" s="456"/>
      <c r="T33" s="456"/>
      <c r="U33" s="457"/>
    </row>
    <row r="34" spans="1:21" outlineLevel="1">
      <c r="A34" s="433"/>
      <c r="B34" s="312"/>
      <c r="C34" s="252"/>
      <c r="D34" s="418"/>
      <c r="E34" s="418"/>
      <c r="F34" s="418"/>
      <c r="G34" s="419"/>
      <c r="I34" s="466"/>
      <c r="J34" s="467"/>
      <c r="K34" s="467"/>
      <c r="L34" s="467"/>
      <c r="M34" s="467"/>
      <c r="N34" s="468"/>
      <c r="P34" s="455"/>
      <c r="Q34" s="456"/>
      <c r="R34" s="456"/>
      <c r="S34" s="456"/>
      <c r="T34" s="456"/>
      <c r="U34" s="457"/>
    </row>
    <row r="35" spans="1:21" outlineLevel="1">
      <c r="A35" s="433"/>
      <c r="B35" s="312"/>
      <c r="C35" s="252"/>
      <c r="D35" s="418"/>
      <c r="E35" s="418"/>
      <c r="F35" s="418"/>
      <c r="G35" s="419"/>
      <c r="I35" s="466"/>
      <c r="J35" s="467"/>
      <c r="K35" s="467"/>
      <c r="L35" s="467"/>
      <c r="M35" s="467"/>
      <c r="N35" s="468"/>
      <c r="P35" s="455"/>
      <c r="Q35" s="456"/>
      <c r="R35" s="456"/>
      <c r="S35" s="456"/>
      <c r="T35" s="456"/>
      <c r="U35" s="457"/>
    </row>
    <row r="36" spans="1:21" outlineLevel="1">
      <c r="A36" s="433"/>
      <c r="B36" s="312"/>
      <c r="C36" s="252"/>
      <c r="D36" s="418"/>
      <c r="E36" s="418"/>
      <c r="F36" s="418"/>
      <c r="G36" s="419"/>
      <c r="I36" s="466"/>
      <c r="J36" s="467"/>
      <c r="K36" s="467"/>
      <c r="L36" s="467"/>
      <c r="M36" s="467"/>
      <c r="N36" s="468"/>
      <c r="P36" s="455"/>
      <c r="Q36" s="456"/>
      <c r="R36" s="456"/>
      <c r="S36" s="456"/>
      <c r="T36" s="456"/>
      <c r="U36" s="457"/>
    </row>
    <row r="37" spans="1:21" outlineLevel="1">
      <c r="A37" s="433"/>
      <c r="B37" s="312"/>
      <c r="C37" s="252"/>
      <c r="D37" s="418"/>
      <c r="E37" s="418"/>
      <c r="F37" s="418"/>
      <c r="G37" s="419"/>
      <c r="I37" s="466"/>
      <c r="J37" s="467"/>
      <c r="K37" s="467"/>
      <c r="L37" s="467"/>
      <c r="M37" s="467"/>
      <c r="N37" s="468"/>
      <c r="P37" s="455"/>
      <c r="Q37" s="456"/>
      <c r="R37" s="456"/>
      <c r="S37" s="456"/>
      <c r="T37" s="456"/>
      <c r="U37" s="457"/>
    </row>
    <row r="38" spans="1:21" outlineLevel="1">
      <c r="A38" s="433"/>
      <c r="B38" s="312"/>
      <c r="C38" s="252"/>
      <c r="D38" s="418"/>
      <c r="E38" s="418"/>
      <c r="F38" s="418"/>
      <c r="G38" s="419"/>
      <c r="I38" s="466"/>
      <c r="J38" s="467"/>
      <c r="K38" s="467"/>
      <c r="L38" s="467"/>
      <c r="M38" s="467"/>
      <c r="N38" s="468"/>
      <c r="P38" s="455"/>
      <c r="Q38" s="456"/>
      <c r="R38" s="456"/>
      <c r="S38" s="456"/>
      <c r="T38" s="456"/>
      <c r="U38" s="457"/>
    </row>
    <row r="39" spans="1:21" outlineLevel="1">
      <c r="A39" s="433"/>
      <c r="B39" s="312"/>
      <c r="C39" s="252"/>
      <c r="D39" s="418"/>
      <c r="E39" s="418"/>
      <c r="F39" s="418"/>
      <c r="G39" s="419"/>
      <c r="I39" s="466"/>
      <c r="J39" s="467"/>
      <c r="K39" s="467"/>
      <c r="L39" s="467"/>
      <c r="M39" s="467"/>
      <c r="N39" s="468"/>
      <c r="P39" s="455"/>
      <c r="Q39" s="456"/>
      <c r="R39" s="456"/>
      <c r="S39" s="456"/>
      <c r="T39" s="456"/>
      <c r="U39" s="457"/>
    </row>
    <row r="40" spans="1:21" ht="14" outlineLevel="1" thickBot="1">
      <c r="A40" s="434"/>
      <c r="B40" s="313"/>
      <c r="C40" s="314"/>
      <c r="D40" s="416"/>
      <c r="E40" s="416"/>
      <c r="F40" s="416"/>
      <c r="G40" s="417"/>
      <c r="I40" s="466"/>
      <c r="J40" s="467"/>
      <c r="K40" s="467"/>
      <c r="L40" s="467"/>
      <c r="M40" s="467"/>
      <c r="N40" s="468"/>
      <c r="P40" s="455"/>
      <c r="Q40" s="456"/>
      <c r="R40" s="456"/>
      <c r="S40" s="456"/>
      <c r="T40" s="456"/>
      <c r="U40" s="457"/>
    </row>
    <row r="41" spans="1:21" outlineLevel="1">
      <c r="A41" s="154"/>
      <c r="B41" s="248"/>
      <c r="C41" s="248"/>
      <c r="D41" s="248"/>
      <c r="E41" s="248"/>
      <c r="F41" s="248"/>
      <c r="G41" s="248"/>
      <c r="I41" s="466"/>
      <c r="J41" s="467"/>
      <c r="K41" s="467"/>
      <c r="L41" s="467"/>
      <c r="M41" s="467"/>
      <c r="N41" s="468"/>
      <c r="P41" s="455"/>
      <c r="Q41" s="456"/>
      <c r="R41" s="456"/>
      <c r="S41" s="456"/>
      <c r="T41" s="456"/>
      <c r="U41" s="457"/>
    </row>
    <row r="42" spans="1:21" outlineLevel="1">
      <c r="A42" s="154"/>
      <c r="B42" s="248"/>
      <c r="C42" s="248"/>
      <c r="D42" s="248"/>
      <c r="E42" s="248"/>
      <c r="F42" s="248"/>
      <c r="G42" s="248"/>
      <c r="I42" s="466"/>
      <c r="J42" s="467"/>
      <c r="K42" s="467"/>
      <c r="L42" s="467"/>
      <c r="M42" s="467"/>
      <c r="N42" s="468"/>
      <c r="P42" s="455"/>
      <c r="Q42" s="456"/>
      <c r="R42" s="456"/>
      <c r="S42" s="456"/>
      <c r="T42" s="456"/>
      <c r="U42" s="457"/>
    </row>
    <row r="43" spans="1:21" outlineLevel="1">
      <c r="A43" s="154"/>
      <c r="B43" s="248"/>
      <c r="C43" s="248"/>
      <c r="D43" s="248"/>
      <c r="E43" s="248"/>
      <c r="F43" s="248"/>
      <c r="G43" s="248"/>
      <c r="I43" s="466"/>
      <c r="J43" s="467"/>
      <c r="K43" s="467"/>
      <c r="L43" s="467"/>
      <c r="M43" s="467"/>
      <c r="N43" s="468"/>
      <c r="P43" s="455"/>
      <c r="Q43" s="456"/>
      <c r="R43" s="456"/>
      <c r="S43" s="456"/>
      <c r="T43" s="456"/>
      <c r="U43" s="457"/>
    </row>
    <row r="44" spans="1:21" outlineLevel="1">
      <c r="A44" s="154"/>
      <c r="B44" s="248"/>
      <c r="C44" s="248"/>
      <c r="D44" s="248"/>
      <c r="E44" s="248"/>
      <c r="F44" s="248"/>
      <c r="G44" s="248"/>
      <c r="I44" s="466"/>
      <c r="J44" s="467"/>
      <c r="K44" s="467"/>
      <c r="L44" s="467"/>
      <c r="M44" s="467"/>
      <c r="N44" s="468"/>
      <c r="P44" s="455"/>
      <c r="Q44" s="456"/>
      <c r="R44" s="456"/>
      <c r="S44" s="456"/>
      <c r="T44" s="456"/>
      <c r="U44" s="457"/>
    </row>
    <row r="45" spans="1:21" outlineLevel="1">
      <c r="A45" s="154"/>
      <c r="B45" s="248"/>
      <c r="C45" s="248"/>
      <c r="D45" s="248"/>
      <c r="E45" s="248"/>
      <c r="F45" s="248"/>
      <c r="G45" s="248"/>
      <c r="I45" s="469"/>
      <c r="J45" s="470"/>
      <c r="K45" s="470"/>
      <c r="L45" s="470"/>
      <c r="M45" s="470"/>
      <c r="N45" s="471"/>
      <c r="P45" s="458"/>
      <c r="Q45" s="459"/>
      <c r="R45" s="459"/>
      <c r="S45" s="459"/>
      <c r="T45" s="459"/>
      <c r="U45" s="460"/>
    </row>
    <row r="46" spans="1:21" outlineLevel="1">
      <c r="A46" s="154"/>
      <c r="B46" s="248"/>
      <c r="C46" s="248"/>
      <c r="D46" s="248"/>
      <c r="E46" s="248"/>
      <c r="F46" s="248"/>
      <c r="G46" s="248"/>
    </row>
    <row r="47" spans="1:21">
      <c r="A47" s="154"/>
      <c r="B47" s="155"/>
    </row>
    <row r="48" spans="1:21" ht="15">
      <c r="A48" s="12" t="s">
        <v>381</v>
      </c>
    </row>
    <row r="49" spans="1:54" ht="15" outlineLevel="1">
      <c r="A49" s="12"/>
      <c r="AV49" s="295">
        <f>100*AW49</f>
        <v>9.6618357487922718E-2</v>
      </c>
      <c r="AW49" s="294">
        <f>1/45/23</f>
        <v>9.6618357487922714E-4</v>
      </c>
    </row>
    <row r="50" spans="1:54" ht="14" outlineLevel="1" thickBot="1">
      <c r="A50" s="4" t="s">
        <v>382</v>
      </c>
    </row>
    <row r="51" spans="1:54" outlineLevel="2">
      <c r="B51" s="19"/>
      <c r="C51" s="19"/>
      <c r="D51" s="19"/>
      <c r="E51" s="420" t="s">
        <v>277</v>
      </c>
      <c r="F51" s="408"/>
      <c r="G51" s="408"/>
      <c r="H51" s="408"/>
      <c r="I51" s="408"/>
      <c r="J51" s="408" t="s">
        <v>278</v>
      </c>
      <c r="K51" s="408"/>
      <c r="L51" s="408"/>
      <c r="M51" s="408"/>
      <c r="N51" s="408"/>
      <c r="O51" s="408" t="s">
        <v>279</v>
      </c>
      <c r="P51" s="408"/>
      <c r="Q51" s="408"/>
      <c r="R51" s="408"/>
      <c r="S51" s="408"/>
      <c r="T51" s="408" t="s">
        <v>280</v>
      </c>
      <c r="U51" s="408"/>
      <c r="V51" s="408"/>
      <c r="W51" s="408"/>
      <c r="X51" s="408"/>
      <c r="Y51" s="408" t="s">
        <v>383</v>
      </c>
      <c r="Z51" s="408"/>
      <c r="AA51" s="408"/>
      <c r="AB51" s="408"/>
      <c r="AC51" s="408"/>
      <c r="AD51" s="408" t="s">
        <v>384</v>
      </c>
      <c r="AE51" s="408"/>
      <c r="AF51" s="408"/>
      <c r="AG51" s="408"/>
      <c r="AH51" s="408"/>
      <c r="AI51" s="408" t="s">
        <v>385</v>
      </c>
      <c r="AJ51" s="408"/>
      <c r="AK51" s="408"/>
      <c r="AL51" s="408"/>
      <c r="AM51" s="408"/>
      <c r="AN51" s="408" t="s">
        <v>386</v>
      </c>
      <c r="AO51" s="408"/>
      <c r="AP51" s="408"/>
      <c r="AQ51" s="408"/>
      <c r="AR51" s="408"/>
      <c r="AS51" s="408" t="s">
        <v>387</v>
      </c>
      <c r="AT51" s="408"/>
      <c r="AU51" s="408"/>
      <c r="AV51" s="408"/>
      <c r="AW51" s="408"/>
      <c r="AX51" s="408" t="s">
        <v>388</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390</v>
      </c>
      <c r="B54" s="127" t="s">
        <v>293</v>
      </c>
      <c r="C54" s="127" t="s">
        <v>288</v>
      </c>
      <c r="D54" s="124" t="s">
        <v>391</v>
      </c>
      <c r="E54" s="242">
        <f>'Option_1 Workings'!G8*-1</f>
        <v>-9.607569918337191</v>
      </c>
      <c r="F54" s="242">
        <f>'Option_1 Workings'!H8*-1</f>
        <v>-10.128289462466707</v>
      </c>
      <c r="G54" s="242">
        <f>'Option_1 Workings'!I8*-1</f>
        <v>-10.728497601207346</v>
      </c>
      <c r="H54" s="242">
        <f>'Option_1 Workings'!J8*-1</f>
        <v>-11.339217145336862</v>
      </c>
      <c r="I54" s="242">
        <f>'Option_1 Workings'!K8*-1</f>
        <v>-11.874724867950476</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29"/>
      <c r="B55" s="36" t="s">
        <v>308</v>
      </c>
      <c r="C55" s="121" t="s">
        <v>288</v>
      </c>
      <c r="D55" s="2" t="s">
        <v>391</v>
      </c>
      <c r="E55" s="241">
        <f>'Option_1 Workings'!G9*-1</f>
        <v>-1.9944298632769777E-2</v>
      </c>
      <c r="F55" s="241">
        <f>'Option_1 Workings'!H9*-1</f>
        <v>-2.2062277942339285E-2</v>
      </c>
      <c r="G55" s="241">
        <f>'Option_1 Workings'!I9*-1</f>
        <v>-2.4427710508908893E-2</v>
      </c>
      <c r="H55" s="241">
        <f>'Option_1 Workings'!J9*-1</f>
        <v>-2.6799054138852172E-2</v>
      </c>
      <c r="I55" s="241">
        <f>'Option_1 Workings'!K9*-1</f>
        <v>-2.9034108616030153E-2</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392</v>
      </c>
      <c r="C64" s="296" t="s">
        <v>393</v>
      </c>
      <c r="D64" s="123" t="s">
        <v>391</v>
      </c>
      <c r="E64" s="23">
        <f>SUM(E54:E63)</f>
        <v>-9.6275142169699599</v>
      </c>
      <c r="F64" s="23">
        <f t="shared" ref="F64:BB64" si="3">SUM(F54:F63)</f>
        <v>-10.150351740409047</v>
      </c>
      <c r="G64" s="23">
        <f t="shared" si="3"/>
        <v>-10.752925311716256</v>
      </c>
      <c r="H64" s="23">
        <f t="shared" si="3"/>
        <v>-11.366016199475714</v>
      </c>
      <c r="I64" s="23">
        <f t="shared" si="3"/>
        <v>-11.903758976566506</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396</v>
      </c>
      <c r="B75" s="127" t="s">
        <v>397</v>
      </c>
      <c r="C75" s="274"/>
      <c r="D75" s="124" t="s">
        <v>391</v>
      </c>
      <c r="E75" s="275">
        <f>-E158*'Fixed Data'!$B$27/10^2</f>
        <v>-0.86212766566576804</v>
      </c>
      <c r="F75" s="275">
        <f>-F158*'Fixed Data'!$B$27/10^2</f>
        <v>-0.85164911823970113</v>
      </c>
      <c r="G75" s="275">
        <f>-G158*'Fixed Data'!$B$27/10^2</f>
        <v>-0.84079399258164444</v>
      </c>
      <c r="H75" s="275">
        <f>-H158*'Fixed Data'!$B$27/10^2</f>
        <v>-0.8295518391413168</v>
      </c>
      <c r="I75" s="275">
        <f>-I158*'Fixed Data'!$B$27/10^2</f>
        <v>-0.81791184925670857</v>
      </c>
      <c r="J75" s="275">
        <f>-J158*'Fixed Data'!$B$27/10^2</f>
        <v>-0.80586284313360568</v>
      </c>
      <c r="K75" s="275">
        <f>-K158*'Fixed Data'!$B$27/10^2</f>
        <v>-0.81673688751875806</v>
      </c>
      <c r="L75" s="275">
        <f>-L158*'Fixed Data'!$B$27/10^2</f>
        <v>-0.8278115611657203</v>
      </c>
      <c r="M75" s="275">
        <f>-M158*'Fixed Data'!$B$27/10^2</f>
        <v>-0.83909209824063002</v>
      </c>
      <c r="N75" s="275">
        <f>-N158*'Fixed Data'!$B$27/10^2</f>
        <v>-0.85058390570397113</v>
      </c>
      <c r="O75" s="275">
        <f>-O158*'Fixed Data'!$B$27/10^2</f>
        <v>-0.86229257533105008</v>
      </c>
      <c r="P75" s="275">
        <f>-P158*'Fixed Data'!$B$27/10^2</f>
        <v>-0.87422388671711559</v>
      </c>
      <c r="Q75" s="275">
        <f>-Q158*'Fixed Data'!$B$27/10^2</f>
        <v>-0.8863838155414353</v>
      </c>
      <c r="R75" s="275">
        <f>-R158*'Fixed Data'!$B$27/10^2</f>
        <v>-0.89877854258265333</v>
      </c>
      <c r="S75" s="275">
        <f>-S158*'Fixed Data'!$B$27/10^2</f>
        <v>-0.91141446123158787</v>
      </c>
      <c r="T75" s="275">
        <f>-T158*'Fixed Data'!$B$27/10^2</f>
        <v>-0.92429818650658835</v>
      </c>
      <c r="U75" s="275">
        <f>-U158*'Fixed Data'!$B$27/10^2</f>
        <v>-0.93743656031249412</v>
      </c>
      <c r="V75" s="275">
        <f>-V158*'Fixed Data'!$B$27/10^2</f>
        <v>-0.95083666646622933</v>
      </c>
      <c r="W75" s="275">
        <f>-W158*'Fixed Data'!$B$27/10^2</f>
        <v>-0.96450583520448163</v>
      </c>
      <c r="X75" s="275">
        <f>-X158*'Fixed Data'!$B$27/10^2</f>
        <v>-0.97845165595545869</v>
      </c>
      <c r="Y75" s="275">
        <f>-Y158*'Fixed Data'!$B$27/10^2</f>
        <v>-0.99268198635424454</v>
      </c>
      <c r="Z75" s="275">
        <f>-Z158*'Fixed Data'!$B$27/10^2</f>
        <v>-1.0072049650145567</v>
      </c>
      <c r="AA75" s="275">
        <f>-AA158*'Fixed Data'!$B$27/10^2</f>
        <v>-1.0220290197928226</v>
      </c>
      <c r="AB75" s="275">
        <f>-AB158*'Fixed Data'!$B$27/10^2</f>
        <v>-1.0371628820624956</v>
      </c>
      <c r="AC75" s="275">
        <f>-AC158*'Fixed Data'!$B$27/10^2</f>
        <v>-1.0526156002370912</v>
      </c>
      <c r="AD75" s="275">
        <f>-AD158*'Fixed Data'!$B$27/10^2</f>
        <v>-1.0683965480342639</v>
      </c>
      <c r="AE75" s="275">
        <f>-AE158*'Fixed Data'!$B$27/10^2</f>
        <v>-1.0845154425065211</v>
      </c>
      <c r="AF75" s="275">
        <f>-AF158*'Fixed Data'!$B$27/10^2</f>
        <v>-1.1009823568129808</v>
      </c>
      <c r="AG75" s="275">
        <f>-AG158*'Fixed Data'!$B$27/10^2</f>
        <v>-1.1178077337424059</v>
      </c>
      <c r="AH75" s="275">
        <f>-AH158*'Fixed Data'!$B$27/10^2</f>
        <v>-1.135002403743919</v>
      </c>
      <c r="AI75" s="275">
        <f>-AI158*'Fixed Data'!$B$27/10^2</f>
        <v>-1.1525775961961995</v>
      </c>
      <c r="AJ75" s="275">
        <f>-AJ158*'Fixed Data'!$B$27/10^2</f>
        <v>-1.1705449634484355</v>
      </c>
      <c r="AK75" s="275">
        <f>-AK158*'Fixed Data'!$B$27/10^2</f>
        <v>-1.1889165913382407</v>
      </c>
      <c r="AL75" s="275">
        <f>-AL158*'Fixed Data'!$B$27/10^2</f>
        <v>-1.2077050209787674</v>
      </c>
      <c r="AM75" s="275">
        <f>-AM158*'Fixed Data'!$B$27/10^2</f>
        <v>-1.2269232682919813</v>
      </c>
      <c r="AN75" s="275">
        <f>-AN158*'Fixed Data'!$B$27/10^2</f>
        <v>-1.2465848435419342</v>
      </c>
      <c r="AO75" s="275">
        <f>-AO158*'Fixed Data'!$B$27/10^2</f>
        <v>-1.2667037708680393</v>
      </c>
      <c r="AP75" s="275">
        <f>-AP158*'Fixed Data'!$B$27/10^2</f>
        <v>-1.2872946123260223</v>
      </c>
      <c r="AQ75" s="275">
        <f>-AQ158*'Fixed Data'!$B$27/10^2</f>
        <v>-1.3083724889237567</v>
      </c>
      <c r="AR75" s="275">
        <f>-AR158*'Fixed Data'!$B$27/10^2</f>
        <v>-1.3299531069160535</v>
      </c>
      <c r="AS75" s="275">
        <f>-AS158*'Fixed Data'!$B$27/10^2</f>
        <v>-1.3520527810943352</v>
      </c>
      <c r="AT75" s="275">
        <f>-AT158*'Fixed Data'!$B$27/10^2</f>
        <v>-1.3746884610814285</v>
      </c>
      <c r="AU75" s="275">
        <f>-AU158*'Fixed Data'!$B$27/10^2</f>
        <v>-1.3978777583776341</v>
      </c>
      <c r="AV75" s="275">
        <f>-AV158*'Fixed Data'!$B$27/10^2</f>
        <v>-1.4216389779144776</v>
      </c>
      <c r="AW75" s="275">
        <f>-AW158*'Fixed Data'!$B$27/10^2</f>
        <v>-1.4459911443495022</v>
      </c>
      <c r="AX75" s="275">
        <f>-AX158*'Fixed Data'!$B$27/10^2</f>
        <v>-1.4709540351225769</v>
      </c>
      <c r="AY75" s="275">
        <f>-AY158*'Fixed Data'!$B$27/10^2</f>
        <v>-1.4965482142634883</v>
      </c>
      <c r="AZ75" s="275">
        <f>-AZ158*'Fixed Data'!$B$27/10^2</f>
        <v>-1.5227950646969672</v>
      </c>
      <c r="BA75" s="275">
        <f>-BA158*'Fixed Data'!$B$27/10^2</f>
        <v>-1.5497168250554003</v>
      </c>
      <c r="BB75" s="275">
        <f>-BB158*'Fixed Data'!$B$27/10^2</f>
        <v>-1.5771145399251134</v>
      </c>
    </row>
    <row r="76" spans="1:54" ht="19.5" customHeight="1" outlineLevel="2">
      <c r="A76" s="422"/>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398</v>
      </c>
      <c r="C77" s="271"/>
      <c r="D77" s="123" t="s">
        <v>391</v>
      </c>
      <c r="E77" s="23">
        <f t="shared" ref="E77:AJ77" si="5">SUM(E75:E76)</f>
        <v>-0.86212766566576804</v>
      </c>
      <c r="F77" s="23">
        <f t="shared" si="5"/>
        <v>-0.85164911823970113</v>
      </c>
      <c r="G77" s="23">
        <f t="shared" si="5"/>
        <v>-0.84079399258164444</v>
      </c>
      <c r="H77" s="23">
        <f t="shared" si="5"/>
        <v>-0.8295518391413168</v>
      </c>
      <c r="I77" s="23">
        <f t="shared" si="5"/>
        <v>-0.81791184925670857</v>
      </c>
      <c r="J77" s="23">
        <f t="shared" si="5"/>
        <v>-0.80586284313360568</v>
      </c>
      <c r="K77" s="23">
        <f t="shared" si="5"/>
        <v>-0.81673688751875806</v>
      </c>
      <c r="L77" s="23">
        <f t="shared" si="5"/>
        <v>-0.8278115611657203</v>
      </c>
      <c r="M77" s="23">
        <f t="shared" si="5"/>
        <v>-0.83909209824063002</v>
      </c>
      <c r="N77" s="23">
        <f t="shared" si="5"/>
        <v>-0.85058390570397113</v>
      </c>
      <c r="O77" s="23">
        <f t="shared" si="5"/>
        <v>-0.86229257533105008</v>
      </c>
      <c r="P77" s="23">
        <f t="shared" si="5"/>
        <v>-0.87422388671711559</v>
      </c>
      <c r="Q77" s="23">
        <f t="shared" si="5"/>
        <v>-0.8863838155414353</v>
      </c>
      <c r="R77" s="23">
        <f t="shared" si="5"/>
        <v>-0.89877854258265333</v>
      </c>
      <c r="S77" s="23">
        <f t="shared" si="5"/>
        <v>-0.91141446123158787</v>
      </c>
      <c r="T77" s="23">
        <f t="shared" si="5"/>
        <v>-0.92429818650658835</v>
      </c>
      <c r="U77" s="23">
        <f t="shared" si="5"/>
        <v>-0.93743656031249412</v>
      </c>
      <c r="V77" s="23">
        <f t="shared" si="5"/>
        <v>-0.95083666646622933</v>
      </c>
      <c r="W77" s="23">
        <f t="shared" si="5"/>
        <v>-0.96450583520448163</v>
      </c>
      <c r="X77" s="23">
        <f t="shared" si="5"/>
        <v>-0.97845165595545869</v>
      </c>
      <c r="Y77" s="23">
        <f t="shared" si="5"/>
        <v>-0.99268198635424454</v>
      </c>
      <c r="Z77" s="23">
        <f t="shared" si="5"/>
        <v>-1.0072049650145567</v>
      </c>
      <c r="AA77" s="23">
        <f t="shared" si="5"/>
        <v>-1.0220290197928226</v>
      </c>
      <c r="AB77" s="23">
        <f t="shared" si="5"/>
        <v>-1.0371628820624956</v>
      </c>
      <c r="AC77" s="23">
        <f t="shared" si="5"/>
        <v>-1.0526156002370912</v>
      </c>
      <c r="AD77" s="23">
        <f t="shared" si="5"/>
        <v>-1.0683965480342639</v>
      </c>
      <c r="AE77" s="23">
        <f t="shared" si="5"/>
        <v>-1.0845154425065211</v>
      </c>
      <c r="AF77" s="23">
        <f t="shared" si="5"/>
        <v>-1.1009823568129808</v>
      </c>
      <c r="AG77" s="23">
        <f t="shared" si="5"/>
        <v>-1.1178077337424059</v>
      </c>
      <c r="AH77" s="23">
        <f t="shared" si="5"/>
        <v>-1.135002403743919</v>
      </c>
      <c r="AI77" s="23">
        <f t="shared" si="5"/>
        <v>-1.1525775961961995</v>
      </c>
      <c r="AJ77" s="23">
        <f t="shared" si="5"/>
        <v>-1.1705449634484355</v>
      </c>
      <c r="AK77" s="23">
        <f t="shared" ref="AK77:BB77" si="6">SUM(AK75:AK76)</f>
        <v>-1.1889165913382407</v>
      </c>
      <c r="AL77" s="23">
        <f t="shared" si="6"/>
        <v>-1.2077050209787674</v>
      </c>
      <c r="AM77" s="23">
        <f t="shared" si="6"/>
        <v>-1.2269232682919813</v>
      </c>
      <c r="AN77" s="23">
        <f t="shared" si="6"/>
        <v>-1.2465848435419342</v>
      </c>
      <c r="AO77" s="23">
        <f t="shared" si="6"/>
        <v>-1.2667037708680393</v>
      </c>
      <c r="AP77" s="23">
        <f t="shared" si="6"/>
        <v>-1.2872946123260223</v>
      </c>
      <c r="AQ77" s="23">
        <f t="shared" si="6"/>
        <v>-1.3083724889237567</v>
      </c>
      <c r="AR77" s="23">
        <f t="shared" si="6"/>
        <v>-1.3299531069160535</v>
      </c>
      <c r="AS77" s="23">
        <f t="shared" si="6"/>
        <v>-1.3520527810943352</v>
      </c>
      <c r="AT77" s="23">
        <f t="shared" si="6"/>
        <v>-1.3746884610814285</v>
      </c>
      <c r="AU77" s="23">
        <f t="shared" si="6"/>
        <v>-1.3978777583776341</v>
      </c>
      <c r="AV77" s="23">
        <f t="shared" si="6"/>
        <v>-1.4216389779144776</v>
      </c>
      <c r="AW77" s="23">
        <f t="shared" si="6"/>
        <v>-1.4459911443495022</v>
      </c>
      <c r="AX77" s="23">
        <f t="shared" si="6"/>
        <v>-1.4709540351225769</v>
      </c>
      <c r="AY77" s="23">
        <f t="shared" si="6"/>
        <v>-1.4965482142634883</v>
      </c>
      <c r="AZ77" s="23">
        <f t="shared" si="6"/>
        <v>-1.5227950646969672</v>
      </c>
      <c r="BA77" s="23">
        <f t="shared" si="6"/>
        <v>-1.5497168250554003</v>
      </c>
      <c r="BB77" s="255">
        <f t="shared" si="6"/>
        <v>-1.5771145399251134</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-9.6275142169699599</v>
      </c>
      <c r="F82" s="21">
        <f t="shared" si="8"/>
        <v>-10.150351740409047</v>
      </c>
      <c r="G82" s="21">
        <f t="shared" si="8"/>
        <v>-10.752925311716256</v>
      </c>
      <c r="H82" s="21">
        <f t="shared" si="8"/>
        <v>-11.366016199475714</v>
      </c>
      <c r="I82" s="21">
        <f t="shared" si="8"/>
        <v>-11.903758976566506</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-0.80229285141416329</v>
      </c>
      <c r="G84" s="21">
        <f>IF($E$82&lt;0,(IF(2050-F$80&lt;=0,0,(2/(2050-F$80+1))*(1-(SUM($E84:F84)/$E$82))*$E$82*'Fixed Data'!D$52)),0)</f>
        <v>-0.76741055352659093</v>
      </c>
      <c r="H84" s="21">
        <f>IF($E$82&lt;0,(IF(2050-G$80&lt;=0,0,(2/(2050-G$80+1))*(1-(SUM($E84:G84)/$E$82))*$E$82*'Fixed Data'!E$52)),0)</f>
        <v>-0.73252825563901858</v>
      </c>
      <c r="I84" s="21">
        <f>IF($E$82&lt;0,(IF(2050-H$80&lt;=0,0,(2/(2050-H$80+1))*(1-(SUM($E84:H84)/$E$82))*$E$82*'Fixed Data'!F$52)),0)</f>
        <v>-0.69764595775144644</v>
      </c>
      <c r="J84" s="21">
        <f>IF($E$82&lt;0,(IF(2050-I$80&lt;=0,0,(2/(2050-I$80+1))*(1-(SUM($E84:I84)/$E$82))*$E$82*'Fixed Data'!G$52)),0)</f>
        <v>-0.66276365986387409</v>
      </c>
      <c r="K84" s="21">
        <f>IF($E$82&lt;0,(IF(2050-J$80&lt;=0,0,(2/(2050-J$80+1))*(1-(SUM($E84:J84)/$E$82))*$E$82*'Fixed Data'!H$52)),0)</f>
        <v>-0.62788136197630173</v>
      </c>
      <c r="L84" s="21">
        <f>IF($E$82&lt;0,(IF(2050-K$80&lt;=0,0,(2/(2050-K$80+1))*(1-(SUM($E84:K84)/$E$82))*$E$82*'Fixed Data'!I$52)),0)</f>
        <v>-0.59299906408872927</v>
      </c>
      <c r="M84" s="21">
        <f>IF($E$82&lt;0,(IF(2050-L$80&lt;=0,0,(2/(2050-L$80+1))*(1-(SUM($E84:L84)/$E$82))*$E$82*'Fixed Data'!J$52)),0)</f>
        <v>-0.55811676620115691</v>
      </c>
      <c r="N84" s="21">
        <f>IF($E$82&lt;0,(IF(2050-M$80&lt;=0,0,(2/(2050-M$80+1))*(1-(SUM($E84:M84)/$E$82))*$E$82*'Fixed Data'!K$52)),0)</f>
        <v>-0.52323446831358467</v>
      </c>
      <c r="O84" s="21">
        <f>IF($E$82&lt;0,(IF(2050-N$80&lt;=0,0,(2/(2050-N$80+1))*(1-(SUM($E84:N84)/$E$82))*$E$82*'Fixed Data'!L$52)),0)</f>
        <v>-0.48835217042601237</v>
      </c>
      <c r="P84" s="21">
        <f>IF($E$82&lt;0,(IF(2050-O$80&lt;=0,0,(2/(2050-O$80+1))*(1-(SUM($E84:O84)/$E$82))*$E$82*'Fixed Data'!M$52)),0)</f>
        <v>-0.45346987253844001</v>
      </c>
      <c r="Q84" s="21">
        <f>IF($E$82&lt;0,(IF(2050-P$80&lt;=0,0,(2/(2050-P$80+1))*(1-(SUM($E84:P84)/$E$82))*$E$82*'Fixed Data'!N$52)),0)</f>
        <v>-0.41858757465086777</v>
      </c>
      <c r="R84" s="21">
        <f>IF($E$82&lt;0,(IF(2050-Q$80&lt;=0,0,(2/(2050-Q$80+1))*(1-(SUM($E84:Q84)/$E$82))*$E$82*'Fixed Data'!O$52)),0)</f>
        <v>-0.38370527676329541</v>
      </c>
      <c r="S84" s="21">
        <f>IF($E$82&lt;0,(IF(2050-R$80&lt;=0,0,(2/(2050-R$80+1))*(1-(SUM($E84:R84)/$E$82))*$E$82*'Fixed Data'!P$52)),0)</f>
        <v>-0.348822978875723</v>
      </c>
      <c r="T84" s="21">
        <f>IF($E$82&lt;0,(IF(2050-S$80&lt;=0,0,(2/(2050-S$80+1))*(1-(SUM($E84:S84)/$E$82))*$E$82*'Fixed Data'!Q$52)),0)</f>
        <v>-0.31394068098815081</v>
      </c>
      <c r="U84" s="21">
        <f>IF($E$82&lt;0,(IF(2050-T$80&lt;=0,0,(2/(2050-T$80+1))*(1-(SUM($E84:T84)/$E$82))*$E$82*'Fixed Data'!R$52)),0)</f>
        <v>-0.27905838310057857</v>
      </c>
      <c r="V84" s="21">
        <f>IF($E$82&lt;0,(IF(2050-U$80&lt;=0,0,(2/(2050-U$80+1))*(1-(SUM($E84:U84)/$E$82))*$E$82*'Fixed Data'!S$52)),0)</f>
        <v>-0.24417608521300624</v>
      </c>
      <c r="W84" s="21">
        <f>IF($E$82&lt;0,(IF(2050-V$80&lt;=0,0,(2/(2050-V$80+1))*(1-(SUM($E84:V84)/$E$82))*$E$82*'Fixed Data'!T$52)),0)</f>
        <v>-0.20929378732543422</v>
      </c>
      <c r="X84" s="21">
        <f>IF($E$82&lt;0,(IF(2050-W$80&lt;=0,0,(2/(2050-W$80+1))*(1-(SUM($E84:W84)/$E$82))*$E$82*'Fixed Data'!U$52)),0)</f>
        <v>-0.174411489437862</v>
      </c>
      <c r="Y84" s="21">
        <f>IF($E$82&lt;0,(IF(2050-X$80&lt;=0,0,(2/(2050-X$80+1))*(1-(SUM($E84:X84)/$E$82))*$E$82*'Fixed Data'!V$52)),0)</f>
        <v>-0.13952919155028948</v>
      </c>
      <c r="Z84" s="21">
        <f>IF($E$82&lt;0,(IF(2050-Y$80&lt;=0,0,(2/(2050-Y$80+1))*(1-(SUM($E84:Y84)/$E$82))*$E$82*'Fixed Data'!W$52)),0)</f>
        <v>-0.10464689366271689</v>
      </c>
      <c r="AA84" s="21">
        <f>IF($E$82&lt;0,(IF(2050-Z$80&lt;=0,0,(2/(2050-Z$80+1))*(1-(SUM($E84:Z84)/$E$82))*$E$82*'Fixed Data'!X$52)),0)</f>
        <v>-6.9764595775144947E-2</v>
      </c>
      <c r="AB84" s="21">
        <f>IF($E$82&lt;0,(IF(2050-AA$80&lt;=0,0,(2/(2050-AA$80+1))*(1-(SUM($E84:AA84)/$E$82))*$E$82*'Fixed Data'!Y$52)),0)</f>
        <v>-3.4882297887572473E-2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-0.88263928177469964</v>
      </c>
      <c r="H85" s="21">
        <f>IF($F$82&lt;0,(IF(2050-G$80&lt;=0,0,(2/(2050-G$80+1))*(1-(SUM($E85:G85)/$F$82))*$F$82*'Fixed Data'!E$52)),0)</f>
        <v>-0.84251931442130434</v>
      </c>
      <c r="I85" s="21">
        <f>IF($F$82&lt;0,(IF(2050-H$80&lt;=0,0,(2/(2050-H$80+1))*(1-(SUM($E85:H85)/$F$82))*$F$82*'Fixed Data'!F$52)),0)</f>
        <v>-0.80239934706790872</v>
      </c>
      <c r="J85" s="21">
        <f>IF($F$82&lt;0,(IF(2050-I$80&lt;=0,0,(2/(2050-I$80+1))*(1-(SUM($E85:I85)/$F$82))*$F$82*'Fixed Data'!G$52)),0)</f>
        <v>-0.76227937971451354</v>
      </c>
      <c r="K85" s="21">
        <f>IF($F$82&lt;0,(IF(2050-J$80&lt;=0,0,(2/(2050-J$80+1))*(1-(SUM($E85:J85)/$F$82))*$F$82*'Fixed Data'!H$52)),0)</f>
        <v>-0.72215941236111791</v>
      </c>
      <c r="L85" s="21">
        <f>IF($F$82&lt;0,(IF(2050-K$80&lt;=0,0,(2/(2050-K$80+1))*(1-(SUM($E85:K85)/$F$82))*$F$82*'Fixed Data'!I$52)),0)</f>
        <v>-0.6820394450077224</v>
      </c>
      <c r="M85" s="21">
        <f>IF($F$82&lt;0,(IF(2050-L$80&lt;=0,0,(2/(2050-L$80+1))*(1-(SUM($E85:L85)/$F$82))*$F$82*'Fixed Data'!J$52)),0)</f>
        <v>-0.64191947765432689</v>
      </c>
      <c r="N85" s="21">
        <f>IF($F$82&lt;0,(IF(2050-M$80&lt;=0,0,(2/(2050-M$80+1))*(1-(SUM($E85:M85)/$F$82))*$F$82*'Fixed Data'!K$52)),0)</f>
        <v>-0.60179951030093148</v>
      </c>
      <c r="O85" s="21">
        <f>IF($F$82&lt;0,(IF(2050-N$80&lt;=0,0,(2/(2050-N$80+1))*(1-(SUM($E85:N85)/$F$82))*$F$82*'Fixed Data'!L$52)),0)</f>
        <v>-0.56167954294753597</v>
      </c>
      <c r="P85" s="21">
        <f>IF($F$82&lt;0,(IF(2050-O$80&lt;=0,0,(2/(2050-O$80+1))*(1-(SUM($E85:O85)/$F$82))*$F$82*'Fixed Data'!M$52)),0)</f>
        <v>-0.52155957559414057</v>
      </c>
      <c r="Q85" s="21">
        <f>IF($F$82&lt;0,(IF(2050-P$80&lt;=0,0,(2/(2050-P$80+1))*(1-(SUM($E85:P85)/$F$82))*$F$82*'Fixed Data'!N$52)),0)</f>
        <v>-0.48143960824074533</v>
      </c>
      <c r="R85" s="21">
        <f>IF($F$82&lt;0,(IF(2050-Q$80&lt;=0,0,(2/(2050-Q$80+1))*(1-(SUM($E85:Q85)/$F$82))*$F$82*'Fixed Data'!O$52)),0)</f>
        <v>-0.44131964088734971</v>
      </c>
      <c r="S85" s="21">
        <f>IF($F$82&lt;0,(IF(2050-R$80&lt;=0,0,(2/(2050-R$80+1))*(1-(SUM($E85:R85)/$F$82))*$F$82*'Fixed Data'!P$52)),0)</f>
        <v>-0.40119967353395436</v>
      </c>
      <c r="T85" s="21">
        <f>IF($F$82&lt;0,(IF(2050-S$80&lt;=0,0,(2/(2050-S$80+1))*(1-(SUM($E85:S85)/$F$82))*$F$82*'Fixed Data'!Q$52)),0)</f>
        <v>-0.36107970618055873</v>
      </c>
      <c r="U85" s="21">
        <f>IF($F$82&lt;0,(IF(2050-T$80&lt;=0,0,(2/(2050-T$80+1))*(1-(SUM($E85:T85)/$F$82))*$F$82*'Fixed Data'!R$52)),0)</f>
        <v>-0.32095973882716317</v>
      </c>
      <c r="V85" s="21">
        <f>IF($F$82&lt;0,(IF(2050-U$80&lt;=0,0,(2/(2050-U$80+1))*(1-(SUM($E85:U85)/$F$82))*$F$82*'Fixed Data'!S$52)),0)</f>
        <v>-0.28083977147376787</v>
      </c>
      <c r="W85" s="21">
        <f>IF($F$82&lt;0,(IF(2050-V$80&lt;=0,0,(2/(2050-V$80+1))*(1-(SUM($E85:V85)/$F$82))*$F$82*'Fixed Data'!T$52)),0)</f>
        <v>-0.24071980412037222</v>
      </c>
      <c r="X85" s="21">
        <f>IF($F$82&lt;0,(IF(2050-W$80&lt;=0,0,(2/(2050-W$80+1))*(1-(SUM($E85:W85)/$F$82))*$F$82*'Fixed Data'!U$52)),0)</f>
        <v>-0.20059983676697679</v>
      </c>
      <c r="Y85" s="21">
        <f>IF($F$82&lt;0,(IF(2050-X$80&lt;=0,0,(2/(2050-X$80+1))*(1-(SUM($E85:X85)/$F$82))*$F$82*'Fixed Data'!V$52)),0)</f>
        <v>-0.16047986941358175</v>
      </c>
      <c r="Z85" s="21">
        <f>IF($F$82&lt;0,(IF(2050-Y$80&lt;=0,0,(2/(2050-Y$80+1))*(1-(SUM($E85:Y85)/$F$82))*$F$82*'Fixed Data'!W$52)),0)</f>
        <v>-0.12035990206018619</v>
      </c>
      <c r="AA85" s="21">
        <f>IF($F$82&lt;0,(IF(2050-Z$80&lt;=0,0,(2/(2050-Z$80+1))*(1-(SUM($E85:Z85)/$F$82))*$F$82*'Fixed Data'!X$52)),0)</f>
        <v>-8.0239934706791152E-2</v>
      </c>
      <c r="AB85" s="21">
        <f>IF($F$82&lt;0,(IF(2050-AA$80&lt;=0,0,(2/(2050-AA$80+1))*(1-(SUM($E85:AA85)/$F$82))*$F$82*'Fixed Data'!Y$52)),0)</f>
        <v>-4.0119967353396339E-2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-0.97753866470147788</v>
      </c>
      <c r="I86" s="21">
        <f>IF($G$82&lt;0,(IF(2050-H$80&lt;=0,0,(2/(2050-H$80+1))*(1-(SUM($E86:H86)/$G$82))*$G$82*'Fixed Data'!F$52)),0)</f>
        <v>-0.93098920447759781</v>
      </c>
      <c r="J86" s="21">
        <f>IF($G$82&lt;0,(IF(2050-I$80&lt;=0,0,(2/(2050-I$80+1))*(1-(SUM($E86:I86)/$G$82))*$G$82*'Fixed Data'!G$52)),0)</f>
        <v>-0.88443974425371807</v>
      </c>
      <c r="K86" s="21">
        <f>IF($G$82&lt;0,(IF(2050-J$80&lt;=0,0,(2/(2050-J$80+1))*(1-(SUM($E86:J86)/$G$82))*$G$82*'Fixed Data'!H$52)),0)</f>
        <v>-0.8378902840298379</v>
      </c>
      <c r="L86" s="21">
        <f>IF($G$82&lt;0,(IF(2050-K$80&lt;=0,0,(2/(2050-K$80+1))*(1-(SUM($E86:K86)/$G$82))*$G$82*'Fixed Data'!I$52)),0)</f>
        <v>-0.79134082380595816</v>
      </c>
      <c r="M86" s="21">
        <f>IF($G$82&lt;0,(IF(2050-L$80&lt;=0,0,(2/(2050-L$80+1))*(1-(SUM($E86:L86)/$G$82))*$G$82*'Fixed Data'!J$52)),0)</f>
        <v>-0.7447913635820782</v>
      </c>
      <c r="N86" s="21">
        <f>IF($G$82&lt;0,(IF(2050-M$80&lt;=0,0,(2/(2050-M$80+1))*(1-(SUM($E86:M86)/$G$82))*$G$82*'Fixed Data'!K$52)),0)</f>
        <v>-0.69824190335819836</v>
      </c>
      <c r="O86" s="21">
        <f>IF($G$82&lt;0,(IF(2050-N$80&lt;=0,0,(2/(2050-N$80+1))*(1-(SUM($E86:N86)/$G$82))*$G$82*'Fixed Data'!L$52)),0)</f>
        <v>-0.6516924431343184</v>
      </c>
      <c r="P86" s="21">
        <f>IF($G$82&lt;0,(IF(2050-O$80&lt;=0,0,(2/(2050-O$80+1))*(1-(SUM($E86:O86)/$G$82))*$G$82*'Fixed Data'!M$52)),0)</f>
        <v>-0.60514298291043855</v>
      </c>
      <c r="Q86" s="21">
        <f>IF($G$82&lt;0,(IF(2050-P$80&lt;=0,0,(2/(2050-P$80+1))*(1-(SUM($E86:P86)/$G$82))*$G$82*'Fixed Data'!N$52)),0)</f>
        <v>-0.55859352268655882</v>
      </c>
      <c r="R86" s="21">
        <f>IF($G$82&lt;0,(IF(2050-Q$80&lt;=0,0,(2/(2050-Q$80+1))*(1-(SUM($E86:Q86)/$G$82))*$G$82*'Fixed Data'!O$52)),0)</f>
        <v>-0.51204406246267886</v>
      </c>
      <c r="S86" s="21">
        <f>IF($G$82&lt;0,(IF(2050-R$80&lt;=0,0,(2/(2050-R$80+1))*(1-(SUM($E86:R86)/$G$82))*$G$82*'Fixed Data'!P$52)),0)</f>
        <v>-0.46549460223879885</v>
      </c>
      <c r="T86" s="21">
        <f>IF($G$82&lt;0,(IF(2050-S$80&lt;=0,0,(2/(2050-S$80+1))*(1-(SUM($E86:S86)/$G$82))*$G$82*'Fixed Data'!Q$52)),0)</f>
        <v>-0.41894514201491895</v>
      </c>
      <c r="U86" s="21">
        <f>IF($G$82&lt;0,(IF(2050-T$80&lt;=0,0,(2/(2050-T$80+1))*(1-(SUM($E86:T86)/$G$82))*$G$82*'Fixed Data'!R$52)),0)</f>
        <v>-0.37239568179103899</v>
      </c>
      <c r="V86" s="21">
        <f>IF($G$82&lt;0,(IF(2050-U$80&lt;=0,0,(2/(2050-U$80+1))*(1-(SUM($E86:U86)/$G$82))*$G$82*'Fixed Data'!S$52)),0)</f>
        <v>-0.32584622156715926</v>
      </c>
      <c r="W86" s="21">
        <f>IF($G$82&lt;0,(IF(2050-V$80&lt;=0,0,(2/(2050-V$80+1))*(1-(SUM($E86:V86)/$G$82))*$G$82*'Fixed Data'!T$52)),0)</f>
        <v>-0.27929676134327908</v>
      </c>
      <c r="X86" s="21">
        <f>IF($G$82&lt;0,(IF(2050-W$80&lt;=0,0,(2/(2050-W$80+1))*(1-(SUM($E86:W86)/$G$82))*$G$82*'Fixed Data'!U$52)),0)</f>
        <v>-0.23274730111939954</v>
      </c>
      <c r="Y86" s="21">
        <f>IF($G$82&lt;0,(IF(2050-X$80&lt;=0,0,(2/(2050-X$80+1))*(1-(SUM($E86:X86)/$G$82))*$G$82*'Fixed Data'!V$52)),0)</f>
        <v>-0.1861978408955195</v>
      </c>
      <c r="Z86" s="21">
        <f>IF($G$82&lt;0,(IF(2050-Y$80&lt;=0,0,(2/(2050-Y$80+1))*(1-(SUM($E86:Y86)/$G$82))*$G$82*'Fixed Data'!W$52)),0)</f>
        <v>-0.13964838067163912</v>
      </c>
      <c r="AA86" s="21">
        <f>IF($G$82&lt;0,(IF(2050-Z$80&lt;=0,0,(2/(2050-Z$80+1))*(1-(SUM($E86:Z86)/$G$82))*$G$82*'Fixed Data'!X$52)),0)</f>
        <v>-9.3098920447759803E-2</v>
      </c>
      <c r="AB86" s="21">
        <f>IF($G$82&lt;0,(IF(2050-AA$80&lt;=0,0,(2/(2050-AA$80+1))*(1-(SUM($E86:AA86)/$G$82))*$G$82*'Fixed Data'!Y$52)),0)</f>
        <v>-4.6549460223879513E-2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-1.0824777332834012</v>
      </c>
      <c r="J87" s="21">
        <f>IF($H$82&lt;0,(IF(2050-I$80&lt;=0,0,(2/(2050-I$80+1))*(1-(SUM($E87:I87)/$H$82))*$H$82*'Fixed Data'!G$52)),0)</f>
        <v>-1.0283538466192315</v>
      </c>
      <c r="K87" s="21">
        <f>IF($H$82&lt;0,(IF(2050-J$80&lt;=0,0,(2/(2050-J$80+1))*(1-(SUM($E87:J87)/$H$82))*$H$82*'Fixed Data'!H$52)),0)</f>
        <v>-0.97422995995506123</v>
      </c>
      <c r="L87" s="21">
        <f>IF($H$82&lt;0,(IF(2050-K$80&lt;=0,0,(2/(2050-K$80+1))*(1-(SUM($E87:K87)/$H$82))*$H$82*'Fixed Data'!I$52)),0)</f>
        <v>-0.920106073290891</v>
      </c>
      <c r="M87" s="21">
        <f>IF($H$82&lt;0,(IF(2050-L$80&lt;=0,0,(2/(2050-L$80+1))*(1-(SUM($E87:L87)/$H$82))*$H$82*'Fixed Data'!J$52)),0)</f>
        <v>-0.865982186626721</v>
      </c>
      <c r="N87" s="21">
        <f>IF($H$82&lt;0,(IF(2050-M$80&lt;=0,0,(2/(2050-M$80+1))*(1-(SUM($E87:M87)/$H$82))*$H$82*'Fixed Data'!K$52)),0)</f>
        <v>-0.81185829996255099</v>
      </c>
      <c r="O87" s="21">
        <f>IF($H$82&lt;0,(IF(2050-N$80&lt;=0,0,(2/(2050-N$80+1))*(1-(SUM($E87:N87)/$H$82))*$H$82*'Fixed Data'!L$52)),0)</f>
        <v>-0.75773441329838098</v>
      </c>
      <c r="P87" s="21">
        <f>IF($H$82&lt;0,(IF(2050-O$80&lt;=0,0,(2/(2050-O$80+1))*(1-(SUM($E87:O87)/$H$82))*$H$82*'Fixed Data'!M$52)),0)</f>
        <v>-0.70361052663421086</v>
      </c>
      <c r="Q87" s="21">
        <f>IF($H$82&lt;0,(IF(2050-P$80&lt;=0,0,(2/(2050-P$80+1))*(1-(SUM($E87:P87)/$H$82))*$H$82*'Fixed Data'!N$52)),0)</f>
        <v>-0.64948663997004086</v>
      </c>
      <c r="R87" s="21">
        <f>IF($H$82&lt;0,(IF(2050-Q$80&lt;=0,0,(2/(2050-Q$80+1))*(1-(SUM($E87:Q87)/$H$82))*$H$82*'Fixed Data'!O$52)),0)</f>
        <v>-0.59536275330587063</v>
      </c>
      <c r="S87" s="21">
        <f>IF($H$82&lt;0,(IF(2050-R$80&lt;=0,0,(2/(2050-R$80+1))*(1-(SUM($E87:R87)/$H$82))*$H$82*'Fixed Data'!P$52)),0)</f>
        <v>-0.54123886664170062</v>
      </c>
      <c r="T87" s="21">
        <f>IF($H$82&lt;0,(IF(2050-S$80&lt;=0,0,(2/(2050-S$80+1))*(1-(SUM($E87:S87)/$H$82))*$H$82*'Fixed Data'!Q$52)),0)</f>
        <v>-0.48711497997753067</v>
      </c>
      <c r="U87" s="21">
        <f>IF($H$82&lt;0,(IF(2050-T$80&lt;=0,0,(2/(2050-T$80+1))*(1-(SUM($E87:T87)/$H$82))*$H$82*'Fixed Data'!R$52)),0)</f>
        <v>-0.43299109331336066</v>
      </c>
      <c r="V87" s="21">
        <f>IF($H$82&lt;0,(IF(2050-U$80&lt;=0,0,(2/(2050-U$80+1))*(1-(SUM($E87:U87)/$H$82))*$H$82*'Fixed Data'!S$52)),0)</f>
        <v>-0.37886720664919071</v>
      </c>
      <c r="W87" s="21">
        <f>IF($H$82&lt;0,(IF(2050-V$80&lt;=0,0,(2/(2050-V$80+1))*(1-(SUM($E87:V87)/$H$82))*$H$82*'Fixed Data'!T$52)),0)</f>
        <v>-0.32474331998502032</v>
      </c>
      <c r="X87" s="21">
        <f>IF($H$82&lt;0,(IF(2050-W$80&lt;=0,0,(2/(2050-W$80+1))*(1-(SUM($E87:W87)/$H$82))*$H$82*'Fixed Data'!U$52)),0)</f>
        <v>-0.27061943332085064</v>
      </c>
      <c r="Y87" s="21">
        <f>IF($H$82&lt;0,(IF(2050-X$80&lt;=0,0,(2/(2050-X$80+1))*(1-(SUM($E87:X87)/$H$82))*$H$82*'Fixed Data'!V$52)),0)</f>
        <v>-0.21649554665668003</v>
      </c>
      <c r="Z87" s="21">
        <f>IF($H$82&lt;0,(IF(2050-Y$80&lt;=0,0,(2/(2050-Y$80+1))*(1-(SUM($E87:Y87)/$H$82))*$H$82*'Fixed Data'!W$52)),0)</f>
        <v>-0.16237165999250963</v>
      </c>
      <c r="AA87" s="21">
        <f>IF($H$82&lt;0,(IF(2050-Z$80&lt;=0,0,(2/(2050-Z$80+1))*(1-(SUM($E87:Z87)/$H$82))*$H$82*'Fixed Data'!X$52)),0)</f>
        <v>-0.10824777332834058</v>
      </c>
      <c r="AB87" s="21">
        <f>IF($H$82&lt;0,(IF(2050-AA$80&lt;=0,0,(2/(2050-AA$80+1))*(1-(SUM($E87:AA87)/$H$82))*$H$82*'Fixed Data'!Y$52)),0)</f>
        <v>-5.4123886664169875E-2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-1.1903758976566505</v>
      </c>
      <c r="K88" s="21">
        <f>IF($I$82&lt;0,(IF(2050-J$80&lt;=0,0,(2/(2050-J$80+1))*(1-(SUM($E88:J88)/$I$82))*$I$82*'Fixed Data'!H$52)),0)</f>
        <v>-1.1277245346220901</v>
      </c>
      <c r="L88" s="21">
        <f>IF($I$82&lt;0,(IF(2050-K$80&lt;=0,0,(2/(2050-K$80+1))*(1-(SUM($E88:K88)/$I$82))*$I$82*'Fixed Data'!I$52)),0)</f>
        <v>-1.0650731715875295</v>
      </c>
      <c r="M88" s="21">
        <f>IF($I$82&lt;0,(IF(2050-L$80&lt;=0,0,(2/(2050-L$80+1))*(1-(SUM($E88:L88)/$I$82))*$I$82*'Fixed Data'!J$52)),0)</f>
        <v>-1.0024218085529688</v>
      </c>
      <c r="N88" s="21">
        <f>IF($I$82&lt;0,(IF(2050-M$80&lt;=0,0,(2/(2050-M$80+1))*(1-(SUM($E88:M88)/$I$82))*$I$82*'Fixed Data'!K$52)),0)</f>
        <v>-0.93977044551840827</v>
      </c>
      <c r="O88" s="21">
        <f>IF($I$82&lt;0,(IF(2050-N$80&lt;=0,0,(2/(2050-N$80+1))*(1-(SUM($E88:N88)/$I$82))*$I$82*'Fixed Data'!L$52)),0)</f>
        <v>-0.87711908248384785</v>
      </c>
      <c r="P88" s="21">
        <f>IF($I$82&lt;0,(IF(2050-O$80&lt;=0,0,(2/(2050-O$80+1))*(1-(SUM($E88:O88)/$I$82))*$I$82*'Fixed Data'!M$52)),0)</f>
        <v>-0.81446771944928731</v>
      </c>
      <c r="Q88" s="21">
        <f>IF($I$82&lt;0,(IF(2050-P$80&lt;=0,0,(2/(2050-P$80+1))*(1-(SUM($E88:P88)/$I$82))*$I$82*'Fixed Data'!N$52)),0)</f>
        <v>-0.75181635641472688</v>
      </c>
      <c r="R88" s="21">
        <f>IF($I$82&lt;0,(IF(2050-Q$80&lt;=0,0,(2/(2050-Q$80+1))*(1-(SUM($E88:Q88)/$I$82))*$I$82*'Fixed Data'!O$52)),0)</f>
        <v>-0.68916499338016601</v>
      </c>
      <c r="S88" s="21">
        <f>IF($I$82&lt;0,(IF(2050-R$80&lt;=0,0,(2/(2050-R$80+1))*(1-(SUM($E88:R88)/$I$82))*$I$82*'Fixed Data'!P$52)),0)</f>
        <v>-0.62651363034560559</v>
      </c>
      <c r="T88" s="21">
        <f>IF($I$82&lt;0,(IF(2050-S$80&lt;=0,0,(2/(2050-S$80+1))*(1-(SUM($E88:S88)/$I$82))*$I$82*'Fixed Data'!Q$52)),0)</f>
        <v>-0.56386226731104516</v>
      </c>
      <c r="U88" s="21">
        <f>IF($I$82&lt;0,(IF(2050-T$80&lt;=0,0,(2/(2050-T$80+1))*(1-(SUM($E88:T88)/$I$82))*$I$82*'Fixed Data'!R$52)),0)</f>
        <v>-0.50121090427648451</v>
      </c>
      <c r="V88" s="21">
        <f>IF($I$82&lt;0,(IF(2050-U$80&lt;=0,0,(2/(2050-U$80+1))*(1-(SUM($E88:U88)/$I$82))*$I$82*'Fixed Data'!S$52)),0)</f>
        <v>-0.43855954124192392</v>
      </c>
      <c r="W88" s="21">
        <f>IF($I$82&lt;0,(IF(2050-V$80&lt;=0,0,(2/(2050-V$80+1))*(1-(SUM($E88:V88)/$I$82))*$I$82*'Fixed Data'!T$52)),0)</f>
        <v>-0.37590817820736333</v>
      </c>
      <c r="X88" s="21">
        <f>IF($I$82&lt;0,(IF(2050-W$80&lt;=0,0,(2/(2050-W$80+1))*(1-(SUM($E88:W88)/$I$82))*$I$82*'Fixed Data'!U$52)),0)</f>
        <v>-0.31325681517280285</v>
      </c>
      <c r="Y88" s="21">
        <f>IF($I$82&lt;0,(IF(2050-X$80&lt;=0,0,(2/(2050-X$80+1))*(1-(SUM($E88:X88)/$I$82))*$I$82*'Fixed Data'!V$52)),0)</f>
        <v>-0.25060545213824253</v>
      </c>
      <c r="Z88" s="21">
        <f>IF($I$82&lt;0,(IF(2050-Y$80&lt;=0,0,(2/(2050-Y$80+1))*(1-(SUM($E88:Y88)/$I$82))*$I$82*'Fixed Data'!W$52)),0)</f>
        <v>-0.18795408910368225</v>
      </c>
      <c r="AA88" s="21">
        <f>IF($I$82&lt;0,(IF(2050-Z$80&lt;=0,0,(2/(2050-Z$80+1))*(1-(SUM($E88:Z88)/$I$82))*$I$82*'Fixed Data'!X$52)),0)</f>
        <v>-0.12530272606912149</v>
      </c>
      <c r="AB88" s="21">
        <f>IF($I$82&lt;0,(IF(2050-AA$80&lt;=0,0,(2/(2050-AA$80+1))*(1-(SUM($E88:AA88)/$I$82))*$I$82*'Fixed Data'!Y$52)),0)</f>
        <v>-6.2651363034560745E-2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-0.80229285141416329</v>
      </c>
      <c r="G128" s="21">
        <f t="shared" si="10"/>
        <v>-1.6500498353012905</v>
      </c>
      <c r="H128" s="21">
        <f t="shared" si="10"/>
        <v>-2.5525862347618009</v>
      </c>
      <c r="I128" s="21">
        <f t="shared" si="10"/>
        <v>-3.5135122425803544</v>
      </c>
      <c r="J128" s="21">
        <f t="shared" si="10"/>
        <v>-4.5282125281079884</v>
      </c>
      <c r="K128" s="21">
        <f t="shared" si="10"/>
        <v>-4.2898855529444093</v>
      </c>
      <c r="L128" s="21">
        <f t="shared" si="10"/>
        <v>-4.0515585777808294</v>
      </c>
      <c r="M128" s="21">
        <f t="shared" si="10"/>
        <v>-3.8132316026172512</v>
      </c>
      <c r="N128" s="21">
        <f t="shared" si="10"/>
        <v>-3.574904627453674</v>
      </c>
      <c r="O128" s="21">
        <f t="shared" si="10"/>
        <v>-3.3365776522900954</v>
      </c>
      <c r="P128" s="21">
        <f t="shared" si="10"/>
        <v>-3.0982506771265172</v>
      </c>
      <c r="Q128" s="21">
        <f t="shared" si="10"/>
        <v>-2.8599237019629395</v>
      </c>
      <c r="R128" s="21">
        <f t="shared" si="10"/>
        <v>-2.6215967267993605</v>
      </c>
      <c r="S128" s="21">
        <f t="shared" si="10"/>
        <v>-2.3832697516357824</v>
      </c>
      <c r="T128" s="21">
        <f t="shared" si="10"/>
        <v>-2.1449427764722042</v>
      </c>
      <c r="U128" s="21">
        <f t="shared" si="10"/>
        <v>-1.9066158013086258</v>
      </c>
      <c r="V128" s="21">
        <f t="shared" si="10"/>
        <v>-1.6682888261450479</v>
      </c>
      <c r="W128" s="21">
        <f t="shared" si="10"/>
        <v>-1.4299618509814693</v>
      </c>
      <c r="X128" s="21">
        <f t="shared" si="10"/>
        <v>-1.1916348758178918</v>
      </c>
      <c r="Y128" s="21">
        <f t="shared" si="10"/>
        <v>-0.95330790065431326</v>
      </c>
      <c r="Z128" s="21">
        <f t="shared" si="10"/>
        <v>-0.71498092549073411</v>
      </c>
      <c r="AA128" s="21">
        <f t="shared" si="10"/>
        <v>-0.47665395032715796</v>
      </c>
      <c r="AB128" s="21">
        <f t="shared" si="10"/>
        <v>-0.23832697516357892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-9.6275142169699599</v>
      </c>
      <c r="G129" s="21">
        <f t="shared" ref="G129:AW129" si="11">F131</f>
        <v>-18.975573105964841</v>
      </c>
      <c r="H129" s="21">
        <f t="shared" si="11"/>
        <v>-28.078448582379806</v>
      </c>
      <c r="I129" s="21">
        <f t="shared" si="11"/>
        <v>-36.891878547093718</v>
      </c>
      <c r="J129" s="21">
        <f t="shared" si="11"/>
        <v>-45.282125281079871</v>
      </c>
      <c r="K129" s="21">
        <f t="shared" si="11"/>
        <v>-40.753912752971885</v>
      </c>
      <c r="L129" s="21">
        <f t="shared" si="11"/>
        <v>-36.464027200027473</v>
      </c>
      <c r="M129" s="21">
        <f t="shared" si="11"/>
        <v>-32.412468622246642</v>
      </c>
      <c r="N129" s="21">
        <f t="shared" si="11"/>
        <v>-28.599237019629392</v>
      </c>
      <c r="O129" s="21">
        <f t="shared" si="11"/>
        <v>-25.024332392175719</v>
      </c>
      <c r="P129" s="21">
        <f t="shared" si="11"/>
        <v>-21.687754739885623</v>
      </c>
      <c r="Q129" s="21">
        <f t="shared" si="11"/>
        <v>-18.589504062759104</v>
      </c>
      <c r="R129" s="21">
        <f t="shared" si="11"/>
        <v>-15.729580360796165</v>
      </c>
      <c r="S129" s="21">
        <f t="shared" si="11"/>
        <v>-13.107983633996804</v>
      </c>
      <c r="T129" s="21">
        <f t="shared" si="11"/>
        <v>-10.724713882361023</v>
      </c>
      <c r="U129" s="21">
        <f t="shared" si="11"/>
        <v>-8.5797711058888186</v>
      </c>
      <c r="V129" s="21">
        <f t="shared" si="11"/>
        <v>-6.6731553045801926</v>
      </c>
      <c r="W129" s="21">
        <f t="shared" si="11"/>
        <v>-5.0048664784351446</v>
      </c>
      <c r="X129" s="21">
        <f t="shared" si="11"/>
        <v>-3.5749046274536753</v>
      </c>
      <c r="Y129" s="21">
        <f t="shared" si="11"/>
        <v>-2.3832697516357833</v>
      </c>
      <c r="Z129" s="21">
        <f t="shared" si="11"/>
        <v>-1.42996185098147</v>
      </c>
      <c r="AA129" s="21">
        <f t="shared" si="11"/>
        <v>-0.71498092549073589</v>
      </c>
      <c r="AB129" s="21">
        <f t="shared" si="11"/>
        <v>-0.23832697516357793</v>
      </c>
      <c r="AC129" s="21">
        <f t="shared" si="11"/>
        <v>9.9920072216264089E-16</v>
      </c>
      <c r="AD129" s="21">
        <f t="shared" si="11"/>
        <v>9.9920072216264089E-16</v>
      </c>
      <c r="AE129" s="21">
        <f t="shared" si="11"/>
        <v>9.9920072216264089E-16</v>
      </c>
      <c r="AF129" s="21">
        <f t="shared" si="11"/>
        <v>9.9920072216264089E-16</v>
      </c>
      <c r="AG129" s="21">
        <f t="shared" si="11"/>
        <v>9.9920072216264089E-16</v>
      </c>
      <c r="AH129" s="21">
        <f t="shared" si="11"/>
        <v>9.9920072216264089E-16</v>
      </c>
      <c r="AI129" s="21">
        <f t="shared" si="11"/>
        <v>9.9920072216264089E-16</v>
      </c>
      <c r="AJ129" s="21">
        <f t="shared" si="11"/>
        <v>9.9920072216264089E-16</v>
      </c>
      <c r="AK129" s="21">
        <f t="shared" si="11"/>
        <v>9.9920072216264089E-16</v>
      </c>
      <c r="AL129" s="21">
        <f t="shared" si="11"/>
        <v>9.9920072216264089E-16</v>
      </c>
      <c r="AM129" s="21">
        <f t="shared" si="11"/>
        <v>9.9920072216264089E-16</v>
      </c>
      <c r="AN129" s="21">
        <f t="shared" si="11"/>
        <v>9.9920072216264089E-16</v>
      </c>
      <c r="AO129" s="21">
        <f t="shared" si="11"/>
        <v>9.9920072216264089E-16</v>
      </c>
      <c r="AP129" s="21">
        <f t="shared" si="11"/>
        <v>9.9920072216264089E-16</v>
      </c>
      <c r="AQ129" s="21">
        <f t="shared" si="11"/>
        <v>9.9920072216264089E-16</v>
      </c>
      <c r="AR129" s="21">
        <f t="shared" si="11"/>
        <v>9.9920072216264089E-16</v>
      </c>
      <c r="AS129" s="21">
        <f t="shared" si="11"/>
        <v>9.9920072216264089E-16</v>
      </c>
      <c r="AT129" s="21">
        <f t="shared" si="11"/>
        <v>9.9920072216264089E-16</v>
      </c>
      <c r="AU129" s="21">
        <f t="shared" si="11"/>
        <v>9.9920072216264089E-16</v>
      </c>
      <c r="AV129" s="21">
        <f t="shared" si="11"/>
        <v>9.9920072216264089E-16</v>
      </c>
      <c r="AW129" s="21">
        <f t="shared" si="11"/>
        <v>9.9920072216264089E-16</v>
      </c>
      <c r="AX129" s="21">
        <f>AW131</f>
        <v>9.9920072216264089E-16</v>
      </c>
      <c r="AY129" s="21">
        <f>AX131</f>
        <v>9.9920072216264089E-16</v>
      </c>
      <c r="AZ129" s="21">
        <f>AY131</f>
        <v>9.9920072216264089E-16</v>
      </c>
      <c r="BA129" s="21">
        <f>AZ131</f>
        <v>9.9920072216264089E-16</v>
      </c>
      <c r="BB129" s="21">
        <f>BA131</f>
        <v>9.9920072216264089E-16</v>
      </c>
    </row>
    <row r="130" spans="1:54" ht="15" customHeight="1" outlineLevel="2">
      <c r="A130" s="8"/>
      <c r="B130" t="s">
        <v>459</v>
      </c>
      <c r="C130" t="s">
        <v>460</v>
      </c>
      <c r="D130" t="s">
        <v>391</v>
      </c>
      <c r="E130" s="21">
        <f>E131*(1/(1+'Fixed Data'!$B$10))</f>
        <v>-9.2643516329580073</v>
      </c>
      <c r="F130" s="21">
        <f>F131*(1/(1+'Fixed Data'!$B$10))</f>
        <v>-18.259789362937685</v>
      </c>
      <c r="G130" s="21">
        <f>G131*(1/(1+'Fixed Data'!$B$10))</f>
        <v>-27.019292323306207</v>
      </c>
      <c r="H130" s="21">
        <f>H131*(1/(1+'Fixed Data'!$B$10))</f>
        <v>-35.500268039928528</v>
      </c>
      <c r="I130" s="21">
        <f>I131*(1/(1+'Fixed Data'!$B$10))</f>
        <v>-43.574023557621132</v>
      </c>
      <c r="J130" s="21">
        <f>J131*(1/(1+'Fixed Data'!$B$10))</f>
        <v>-39.21662120185902</v>
      </c>
      <c r="K130" s="21">
        <f>K131*(1/(1+'Fixed Data'!$B$10))</f>
        <v>-35.088555812189647</v>
      </c>
      <c r="L130" s="21">
        <f>L131*(1/(1+'Fixed Data'!$B$10))</f>
        <v>-31.189827388613015</v>
      </c>
      <c r="M130" s="21">
        <f>M131*(1/(1+'Fixed Data'!$B$10))</f>
        <v>-27.520435931129132</v>
      </c>
      <c r="N130" s="21">
        <f>N131*(1/(1+'Fixed Data'!$B$10))</f>
        <v>-24.080381439737994</v>
      </c>
      <c r="O130" s="21">
        <f>O131*(1/(1+'Fixed Data'!$B$10))</f>
        <v>-20.869663914439595</v>
      </c>
      <c r="P130" s="21">
        <f>P131*(1/(1+'Fixed Data'!$B$10))</f>
        <v>-17.888283355233938</v>
      </c>
      <c r="Q130" s="21">
        <f>Q131*(1/(1+'Fixed Data'!$B$10))</f>
        <v>-15.136239762121022</v>
      </c>
      <c r="R130" s="21">
        <f>R131*(1/(1+'Fixed Data'!$B$10))</f>
        <v>-12.613533135100852</v>
      </c>
      <c r="S130" s="21">
        <f>S131*(1/(1+'Fixed Data'!$B$10))</f>
        <v>-10.320163474173427</v>
      </c>
      <c r="T130" s="21">
        <f>T131*(1/(1+'Fixed Data'!$B$10))</f>
        <v>-8.2561307793387417</v>
      </c>
      <c r="U130" s="21">
        <f>U131*(1/(1+'Fixed Data'!$B$10))</f>
        <v>-6.4214350505967985</v>
      </c>
      <c r="V130" s="21">
        <f>V131*(1/(1+'Fixed Data'!$B$10))</f>
        <v>-4.8160762879475998</v>
      </c>
      <c r="W130" s="21">
        <f>W131*(1/(1+'Fixed Data'!$B$10))</f>
        <v>-3.4400544913911428</v>
      </c>
      <c r="X130" s="21">
        <f>X131*(1/(1+'Fixed Data'!$B$10))</f>
        <v>-2.2933696609274286</v>
      </c>
      <c r="Y130" s="21">
        <f>Y131*(1/(1+'Fixed Data'!$B$10))</f>
        <v>-1.376021796556457</v>
      </c>
      <c r="Z130" s="21">
        <f>Z131*(1/(1+'Fixed Data'!$B$10))</f>
        <v>-0.68801089827822937</v>
      </c>
      <c r="AA130" s="21">
        <f>AA131*(1/(1+'Fixed Data'!$B$10))</f>
        <v>-0.22933696609274246</v>
      </c>
      <c r="AB130" s="21">
        <f>AB131*(1/(1+'Fixed Data'!$B$10))</f>
        <v>9.6150954788552836E-16</v>
      </c>
      <c r="AC130" s="21">
        <f>AC131*(1/(1+'Fixed Data'!$B$10))</f>
        <v>9.6150954788552836E-16</v>
      </c>
      <c r="AD130" s="21">
        <f>AD131*(1/(1+'Fixed Data'!$B$10))</f>
        <v>9.6150954788552836E-16</v>
      </c>
      <c r="AE130" s="21">
        <f>AE131*(1/(1+'Fixed Data'!$B$10))</f>
        <v>9.6150954788552836E-16</v>
      </c>
      <c r="AF130" s="21">
        <f>AF131*(1/(1+'Fixed Data'!$B$10))</f>
        <v>9.6150954788552836E-16</v>
      </c>
      <c r="AG130" s="21">
        <f>AG131*(1/(1+'Fixed Data'!$B$10))</f>
        <v>9.6150954788552836E-16</v>
      </c>
      <c r="AH130" s="21">
        <f>AH131*(1/(1+'Fixed Data'!$B$10))</f>
        <v>9.6150954788552836E-16</v>
      </c>
      <c r="AI130" s="21">
        <f>AI131*(1/(1+'Fixed Data'!$B$10))</f>
        <v>9.6150954788552836E-16</v>
      </c>
      <c r="AJ130" s="21">
        <f>AJ131*(1/(1+'Fixed Data'!$B$10))</f>
        <v>9.6150954788552836E-16</v>
      </c>
      <c r="AK130" s="21">
        <f>AK131*(1/(1+'Fixed Data'!$B$10))</f>
        <v>9.6150954788552836E-16</v>
      </c>
      <c r="AL130" s="21">
        <f>AL131*(1/(1+'Fixed Data'!$B$10))</f>
        <v>9.6150954788552836E-16</v>
      </c>
      <c r="AM130" s="21">
        <f>AM131*(1/(1+'Fixed Data'!$B$10))</f>
        <v>9.6150954788552836E-16</v>
      </c>
      <c r="AN130" s="21">
        <f>AN131*(1/(1+'Fixed Data'!$B$10))</f>
        <v>9.6150954788552836E-16</v>
      </c>
      <c r="AO130" s="21">
        <f>AO131*(1/(1+'Fixed Data'!$B$10))</f>
        <v>9.6150954788552836E-16</v>
      </c>
      <c r="AP130" s="21">
        <f>AP131*(1/(1+'Fixed Data'!$B$10))</f>
        <v>9.6150954788552836E-16</v>
      </c>
      <c r="AQ130" s="21">
        <f>AQ131*(1/(1+'Fixed Data'!$B$10))</f>
        <v>9.6150954788552836E-16</v>
      </c>
      <c r="AR130" s="21">
        <f>AR131*(1/(1+'Fixed Data'!$B$10))</f>
        <v>9.6150954788552836E-16</v>
      </c>
      <c r="AS130" s="21">
        <f>AS131*(1/(1+'Fixed Data'!$B$10))</f>
        <v>9.6150954788552836E-16</v>
      </c>
      <c r="AT130" s="21">
        <f>AT131*(1/(1+'Fixed Data'!$B$10))</f>
        <v>9.6150954788552836E-16</v>
      </c>
      <c r="AU130" s="21">
        <f>AU131*(1/(1+'Fixed Data'!$B$10))</f>
        <v>9.6150954788552836E-16</v>
      </c>
      <c r="AV130" s="21">
        <f>AV131*(1/(1+'Fixed Data'!$B$10))</f>
        <v>9.6150954788552836E-16</v>
      </c>
      <c r="AW130" s="21">
        <f>AW131*(1/(1+'Fixed Data'!$B$10))</f>
        <v>9.6150954788552836E-16</v>
      </c>
      <c r="AX130" s="21">
        <f>AX131*(1/(1+'Fixed Data'!$B$10))</f>
        <v>9.6150954788552836E-16</v>
      </c>
      <c r="AY130" s="21">
        <f>AY131*(1/(1+'Fixed Data'!$B$10))</f>
        <v>9.6150954788552836E-16</v>
      </c>
      <c r="AZ130" s="21">
        <f>AZ131*(1/(1+'Fixed Data'!$B$10))</f>
        <v>9.6150954788552836E-16</v>
      </c>
      <c r="BA130" s="21">
        <f>BA131*(1/(1+'Fixed Data'!$B$10))</f>
        <v>9.6150954788552836E-16</v>
      </c>
      <c r="BB130" s="21">
        <f>BB131*(1/(1+'Fixed Data'!$B$10))</f>
        <v>9.6150954788552836E-16</v>
      </c>
    </row>
    <row r="131" spans="1:54" ht="13.9" customHeight="1" outlineLevel="2">
      <c r="A131" s="8"/>
      <c r="B131" t="s">
        <v>461</v>
      </c>
      <c r="C131" t="s">
        <v>462</v>
      </c>
      <c r="D131" t="s">
        <v>391</v>
      </c>
      <c r="E131" s="21">
        <f t="shared" ref="E131:BB131" si="12">E82-E128+E129</f>
        <v>-9.6275142169699599</v>
      </c>
      <c r="F131" s="21">
        <f t="shared" si="12"/>
        <v>-18.975573105964841</v>
      </c>
      <c r="G131" s="21">
        <f t="shared" si="12"/>
        <v>-28.078448582379806</v>
      </c>
      <c r="H131" s="21">
        <f t="shared" si="12"/>
        <v>-36.891878547093718</v>
      </c>
      <c r="I131" s="21">
        <f t="shared" si="12"/>
        <v>-45.282125281079871</v>
      </c>
      <c r="J131" s="21">
        <f t="shared" si="12"/>
        <v>-40.753912752971885</v>
      </c>
      <c r="K131" s="21">
        <f t="shared" si="12"/>
        <v>-36.464027200027473</v>
      </c>
      <c r="L131" s="21">
        <f t="shared" si="12"/>
        <v>-32.412468622246642</v>
      </c>
      <c r="M131" s="21">
        <f t="shared" si="12"/>
        <v>-28.599237019629392</v>
      </c>
      <c r="N131" s="21">
        <f t="shared" si="12"/>
        <v>-25.024332392175719</v>
      </c>
      <c r="O131" s="21">
        <f t="shared" si="12"/>
        <v>-21.687754739885623</v>
      </c>
      <c r="P131" s="21">
        <f t="shared" si="12"/>
        <v>-18.589504062759104</v>
      </c>
      <c r="Q131" s="21">
        <f t="shared" si="12"/>
        <v>-15.729580360796165</v>
      </c>
      <c r="R131" s="21">
        <f t="shared" si="12"/>
        <v>-13.107983633996804</v>
      </c>
      <c r="S131" s="21">
        <f t="shared" si="12"/>
        <v>-10.724713882361023</v>
      </c>
      <c r="T131" s="21">
        <f t="shared" si="12"/>
        <v>-8.5797711058888186</v>
      </c>
      <c r="U131" s="21">
        <f t="shared" si="12"/>
        <v>-6.6731553045801926</v>
      </c>
      <c r="V131" s="21">
        <f t="shared" si="12"/>
        <v>-5.0048664784351446</v>
      </c>
      <c r="W131" s="21">
        <f t="shared" si="12"/>
        <v>-3.5749046274536753</v>
      </c>
      <c r="X131" s="21">
        <f t="shared" si="12"/>
        <v>-2.3832697516357833</v>
      </c>
      <c r="Y131" s="21">
        <f t="shared" si="12"/>
        <v>-1.42996185098147</v>
      </c>
      <c r="Z131" s="21">
        <f t="shared" si="12"/>
        <v>-0.71498092549073589</v>
      </c>
      <c r="AA131" s="21">
        <f t="shared" si="12"/>
        <v>-0.23832697516357793</v>
      </c>
      <c r="AB131" s="21">
        <f t="shared" si="12"/>
        <v>9.9920072216264089E-16</v>
      </c>
      <c r="AC131" s="21">
        <f t="shared" si="12"/>
        <v>9.9920072216264089E-16</v>
      </c>
      <c r="AD131" s="21">
        <f t="shared" si="12"/>
        <v>9.9920072216264089E-16</v>
      </c>
      <c r="AE131" s="21">
        <f t="shared" si="12"/>
        <v>9.9920072216264089E-16</v>
      </c>
      <c r="AF131" s="21">
        <f t="shared" si="12"/>
        <v>9.9920072216264089E-16</v>
      </c>
      <c r="AG131" s="21">
        <f t="shared" si="12"/>
        <v>9.9920072216264089E-16</v>
      </c>
      <c r="AH131" s="21">
        <f t="shared" si="12"/>
        <v>9.9920072216264089E-16</v>
      </c>
      <c r="AI131" s="21">
        <f t="shared" si="12"/>
        <v>9.9920072216264089E-16</v>
      </c>
      <c r="AJ131" s="21">
        <f t="shared" si="12"/>
        <v>9.9920072216264089E-16</v>
      </c>
      <c r="AK131" s="21">
        <f t="shared" si="12"/>
        <v>9.9920072216264089E-16</v>
      </c>
      <c r="AL131" s="21">
        <f t="shared" si="12"/>
        <v>9.9920072216264089E-16</v>
      </c>
      <c r="AM131" s="21">
        <f t="shared" si="12"/>
        <v>9.9920072216264089E-16</v>
      </c>
      <c r="AN131" s="21">
        <f t="shared" si="12"/>
        <v>9.9920072216264089E-16</v>
      </c>
      <c r="AO131" s="21">
        <f t="shared" si="12"/>
        <v>9.9920072216264089E-16</v>
      </c>
      <c r="AP131" s="21">
        <f t="shared" si="12"/>
        <v>9.9920072216264089E-16</v>
      </c>
      <c r="AQ131" s="21">
        <f t="shared" si="12"/>
        <v>9.9920072216264089E-16</v>
      </c>
      <c r="AR131" s="21">
        <f t="shared" si="12"/>
        <v>9.9920072216264089E-16</v>
      </c>
      <c r="AS131" s="21">
        <f t="shared" si="12"/>
        <v>9.9920072216264089E-16</v>
      </c>
      <c r="AT131" s="21">
        <f t="shared" si="12"/>
        <v>9.9920072216264089E-16</v>
      </c>
      <c r="AU131" s="21">
        <f t="shared" si="12"/>
        <v>9.9920072216264089E-16</v>
      </c>
      <c r="AV131" s="21">
        <f t="shared" si="12"/>
        <v>9.9920072216264089E-16</v>
      </c>
      <c r="AW131" s="21">
        <f t="shared" si="12"/>
        <v>9.9920072216264089E-16</v>
      </c>
      <c r="AX131" s="21">
        <f t="shared" si="12"/>
        <v>9.9920072216264089E-16</v>
      </c>
      <c r="AY131" s="21">
        <f t="shared" si="12"/>
        <v>9.9920072216264089E-16</v>
      </c>
      <c r="AZ131" s="21">
        <f t="shared" si="12"/>
        <v>9.9920072216264089E-16</v>
      </c>
      <c r="BA131" s="21">
        <f t="shared" si="12"/>
        <v>9.9920072216264089E-16</v>
      </c>
      <c r="BB131" s="21">
        <f t="shared" si="12"/>
        <v>9.9920072216264089E-16</v>
      </c>
    </row>
    <row r="132" spans="1:54" ht="14.5" outlineLevel="2">
      <c r="A132" s="8"/>
      <c r="B132" t="s">
        <v>463</v>
      </c>
      <c r="C132" t="s">
        <v>464</v>
      </c>
      <c r="D132" t="s">
        <v>391</v>
      </c>
      <c r="E132" s="21">
        <f>AVERAGE(E129:E130)*'Fixed Data'!$B$10</f>
        <v>-0.18158129200597695</v>
      </c>
      <c r="F132" s="21">
        <f>AVERAGE(F129:F130)*'Fixed Data'!$B$10</f>
        <v>-0.54659115016618987</v>
      </c>
      <c r="G132" s="21">
        <f>AVERAGE(G129:G130)*'Fixed Data'!$B$10</f>
        <v>-0.90149936241371242</v>
      </c>
      <c r="H132" s="21">
        <f>AVERAGE(H129:H130)*'Fixed Data'!$B$10</f>
        <v>-1.2461428457972432</v>
      </c>
      <c r="I132" s="21">
        <f>AVERAGE(I129:I130)*'Fixed Data'!$B$10</f>
        <v>-1.5771316812524108</v>
      </c>
      <c r="J132" s="21">
        <f>AVERAGE(J129:J130)*'Fixed Data'!$B$10</f>
        <v>-1.6561754310656021</v>
      </c>
      <c r="K132" s="21">
        <f>AVERAGE(K129:K130)*'Fixed Data'!$B$10</f>
        <v>-1.4865123838771661</v>
      </c>
      <c r="L132" s="21">
        <f>AVERAGE(L129:L130)*'Fixed Data'!$B$10</f>
        <v>-1.3260155499373534</v>
      </c>
      <c r="M132" s="21">
        <f>AVERAGE(M129:M130)*'Fixed Data'!$B$10</f>
        <v>-1.1746849292461652</v>
      </c>
      <c r="N132" s="21">
        <f>AVERAGE(N129:N130)*'Fixed Data'!$B$10</f>
        <v>-1.0325205218036009</v>
      </c>
      <c r="O132" s="21">
        <f>AVERAGE(O129:O130)*'Fixed Data'!$B$10</f>
        <v>-0.89952232760966011</v>
      </c>
      <c r="P132" s="21">
        <f>AVERAGE(P129:P130)*'Fixed Data'!$B$10</f>
        <v>-0.77569034666434333</v>
      </c>
      <c r="Q132" s="21">
        <f>AVERAGE(Q129:Q130)*'Fixed Data'!$B$10</f>
        <v>-0.66102457896765043</v>
      </c>
      <c r="R132" s="21">
        <f>AVERAGE(R129:R130)*'Fixed Data'!$B$10</f>
        <v>-0.55552502451958152</v>
      </c>
      <c r="S132" s="21">
        <f>AVERAGE(S129:S130)*'Fixed Data'!$B$10</f>
        <v>-0.45919168332013649</v>
      </c>
      <c r="T132" s="21">
        <f>AVERAGE(T129:T130)*'Fixed Data'!$B$10</f>
        <v>-0.37202455536931534</v>
      </c>
      <c r="U132" s="21">
        <f>AVERAGE(U129:U130)*'Fixed Data'!$B$10</f>
        <v>-0.29402364066711811</v>
      </c>
      <c r="V132" s="21">
        <f>AVERAGE(V129:V130)*'Fixed Data'!$B$10</f>
        <v>-0.22518893921354471</v>
      </c>
      <c r="W132" s="21">
        <f>AVERAGE(W129:W130)*'Fixed Data'!$B$10</f>
        <v>-0.16552045100859525</v>
      </c>
      <c r="X132" s="21">
        <f>AVERAGE(X129:X130)*'Fixed Data'!$B$10</f>
        <v>-0.11501817605226962</v>
      </c>
      <c r="Y132" s="21">
        <f>AVERAGE(Y129:Y130)*'Fixed Data'!$B$10</f>
        <v>-7.3682114344567909E-2</v>
      </c>
      <c r="Z132" s="21">
        <f>AVERAGE(Z129:Z130)*'Fixed Data'!$B$10</f>
        <v>-4.1512265885490111E-2</v>
      </c>
      <c r="AA132" s="21">
        <f>AVERAGE(AA129:AA130)*'Fixed Data'!$B$10</f>
        <v>-1.8508630675036174E-2</v>
      </c>
      <c r="AB132" s="21">
        <f>AVERAGE(AB129:AB130)*'Fixed Data'!$B$10</f>
        <v>-4.6712087132061084E-3</v>
      </c>
      <c r="AC132" s="21">
        <f>AVERAGE(AC129:AC130)*'Fixed Data'!$B$10</f>
        <v>3.8429921292944113E-17</v>
      </c>
      <c r="AD132" s="21">
        <f>AVERAGE(AD129:AD130)*'Fixed Data'!$B$10</f>
        <v>3.8429921292944113E-17</v>
      </c>
      <c r="AE132" s="21">
        <f>AVERAGE(AE129:AE130)*'Fixed Data'!$B$10</f>
        <v>3.8429921292944113E-17</v>
      </c>
      <c r="AF132" s="21">
        <f>AVERAGE(AF129:AF130)*'Fixed Data'!$B$10</f>
        <v>3.8429921292944113E-17</v>
      </c>
      <c r="AG132" s="21">
        <f>AVERAGE(AG129:AG130)*'Fixed Data'!$B$10</f>
        <v>3.8429921292944113E-17</v>
      </c>
      <c r="AH132" s="21">
        <f>AVERAGE(AH129:AH130)*'Fixed Data'!$B$10</f>
        <v>3.8429921292944113E-17</v>
      </c>
      <c r="AI132" s="21">
        <f>AVERAGE(AI129:AI130)*'Fixed Data'!$B$10</f>
        <v>3.8429921292944113E-17</v>
      </c>
      <c r="AJ132" s="21">
        <f>AVERAGE(AJ129:AJ130)*'Fixed Data'!$B$10</f>
        <v>3.8429921292944113E-17</v>
      </c>
      <c r="AK132" s="21">
        <f>AVERAGE(AK129:AK130)*'Fixed Data'!$B$10</f>
        <v>3.8429921292944113E-17</v>
      </c>
      <c r="AL132" s="21">
        <f>AVERAGE(AL129:AL130)*'Fixed Data'!$B$10</f>
        <v>3.8429921292944113E-17</v>
      </c>
      <c r="AM132" s="21">
        <f>AVERAGE(AM129:AM130)*'Fixed Data'!$B$10</f>
        <v>3.8429921292944113E-17</v>
      </c>
      <c r="AN132" s="21">
        <f>AVERAGE(AN129:AN130)*'Fixed Data'!$B$10</f>
        <v>3.8429921292944113E-17</v>
      </c>
      <c r="AO132" s="21">
        <f>AVERAGE(AO129:AO130)*'Fixed Data'!$B$10</f>
        <v>3.8429921292944113E-17</v>
      </c>
      <c r="AP132" s="21">
        <f>AVERAGE(AP129:AP130)*'Fixed Data'!$B$10</f>
        <v>3.8429921292944113E-17</v>
      </c>
      <c r="AQ132" s="21">
        <f>AVERAGE(AQ129:AQ130)*'Fixed Data'!$B$10</f>
        <v>3.8429921292944113E-17</v>
      </c>
      <c r="AR132" s="21">
        <f>AVERAGE(AR129:AR130)*'Fixed Data'!$B$10</f>
        <v>3.8429921292944113E-17</v>
      </c>
      <c r="AS132" s="21">
        <f>AVERAGE(AS129:AS130)*'Fixed Data'!$B$10</f>
        <v>3.8429921292944113E-17</v>
      </c>
      <c r="AT132" s="21">
        <f>AVERAGE(AT129:AT130)*'Fixed Data'!$B$10</f>
        <v>3.8429921292944113E-17</v>
      </c>
      <c r="AU132" s="21">
        <f>AVERAGE(AU129:AU130)*'Fixed Data'!$B$10</f>
        <v>3.8429921292944113E-17</v>
      </c>
      <c r="AV132" s="21">
        <f>AVERAGE(AV129:AV130)*'Fixed Data'!$B$10</f>
        <v>3.8429921292944113E-17</v>
      </c>
      <c r="AW132" s="21">
        <f>AVERAGE(AW129:AW130)*'Fixed Data'!$B$10</f>
        <v>3.8429921292944113E-17</v>
      </c>
      <c r="AX132" s="21">
        <f>AVERAGE(AX129:AX130)*'Fixed Data'!$B$10</f>
        <v>3.8429921292944113E-17</v>
      </c>
      <c r="AY132" s="21">
        <f>AVERAGE(AY129:AY130)*'Fixed Data'!$B$10</f>
        <v>3.8429921292944113E-17</v>
      </c>
      <c r="AZ132" s="21">
        <f>AVERAGE(AZ129:AZ130)*'Fixed Data'!$B$10</f>
        <v>3.8429921292944113E-17</v>
      </c>
      <c r="BA132" s="21">
        <f>AVERAGE(BA129:BA130)*'Fixed Data'!$B$10</f>
        <v>3.8429921292944113E-17</v>
      </c>
      <c r="BB132" s="21">
        <f>AVERAGE(BB129:BB130)*'Fixed Data'!$B$10</f>
        <v>3.8429921292944113E-17</v>
      </c>
    </row>
    <row r="133" spans="1:54" ht="14" outlineLevel="2" thickBot="1">
      <c r="A133" s="9"/>
      <c r="B133" s="3" t="s">
        <v>465</v>
      </c>
      <c r="C133" s="7" t="s">
        <v>466</v>
      </c>
      <c r="D133" s="7" t="s">
        <v>391</v>
      </c>
      <c r="E133" s="21">
        <f>E128+E132</f>
        <v>-0.18158129200597695</v>
      </c>
      <c r="F133" s="21">
        <f t="shared" ref="F133:BB133" si="13">F128+F132</f>
        <v>-1.3488840015803532</v>
      </c>
      <c r="G133" s="21">
        <f t="shared" si="13"/>
        <v>-2.5515491977150031</v>
      </c>
      <c r="H133" s="21">
        <f t="shared" si="13"/>
        <v>-3.7987290805590441</v>
      </c>
      <c r="I133" s="21">
        <f t="shared" si="13"/>
        <v>-5.090643923832765</v>
      </c>
      <c r="J133" s="21">
        <f t="shared" si="13"/>
        <v>-6.1843879591735904</v>
      </c>
      <c r="K133" s="21">
        <f t="shared" si="13"/>
        <v>-5.7763979368215752</v>
      </c>
      <c r="L133" s="21">
        <f t="shared" si="13"/>
        <v>-5.3775741277181828</v>
      </c>
      <c r="M133" s="21">
        <f t="shared" si="13"/>
        <v>-4.9879165318634167</v>
      </c>
      <c r="N133" s="21">
        <f t="shared" si="13"/>
        <v>-4.6074251492572751</v>
      </c>
      <c r="O133" s="21">
        <f t="shared" si="13"/>
        <v>-4.2360999798997554</v>
      </c>
      <c r="P133" s="21">
        <f t="shared" si="13"/>
        <v>-3.8739410237908607</v>
      </c>
      <c r="Q133" s="21">
        <f t="shared" si="13"/>
        <v>-3.5209482809305901</v>
      </c>
      <c r="R133" s="21">
        <f t="shared" si="13"/>
        <v>-3.1771217513189418</v>
      </c>
      <c r="S133" s="21">
        <f t="shared" si="13"/>
        <v>-2.842461434955919</v>
      </c>
      <c r="T133" s="21">
        <f t="shared" si="13"/>
        <v>-2.5169673318415198</v>
      </c>
      <c r="U133" s="21">
        <f t="shared" si="13"/>
        <v>-2.2006394419757438</v>
      </c>
      <c r="V133" s="21">
        <f t="shared" si="13"/>
        <v>-1.8934777653585926</v>
      </c>
      <c r="W133" s="21">
        <f t="shared" si="13"/>
        <v>-1.5954823019900646</v>
      </c>
      <c r="X133" s="21">
        <f t="shared" si="13"/>
        <v>-1.3066530518701616</v>
      </c>
      <c r="Y133" s="21">
        <f t="shared" si="13"/>
        <v>-1.0269900149988811</v>
      </c>
      <c r="Z133" s="21">
        <f t="shared" si="13"/>
        <v>-0.75649319137622417</v>
      </c>
      <c r="AA133" s="21">
        <f t="shared" si="13"/>
        <v>-0.49516258100219412</v>
      </c>
      <c r="AB133" s="21">
        <f t="shared" si="13"/>
        <v>-0.24299818387678504</v>
      </c>
      <c r="AC133" s="21">
        <f t="shared" si="13"/>
        <v>3.8429921292944113E-17</v>
      </c>
      <c r="AD133" s="21">
        <f t="shared" si="13"/>
        <v>3.8429921292944113E-17</v>
      </c>
      <c r="AE133" s="21">
        <f t="shared" si="13"/>
        <v>3.8429921292944113E-17</v>
      </c>
      <c r="AF133" s="21">
        <f t="shared" si="13"/>
        <v>3.8429921292944113E-17</v>
      </c>
      <c r="AG133" s="21">
        <f t="shared" si="13"/>
        <v>3.8429921292944113E-17</v>
      </c>
      <c r="AH133" s="21">
        <f t="shared" si="13"/>
        <v>3.8429921292944113E-17</v>
      </c>
      <c r="AI133" s="21">
        <f t="shared" si="13"/>
        <v>3.8429921292944113E-17</v>
      </c>
      <c r="AJ133" s="21">
        <f t="shared" si="13"/>
        <v>3.8429921292944113E-17</v>
      </c>
      <c r="AK133" s="21">
        <f t="shared" si="13"/>
        <v>3.8429921292944113E-17</v>
      </c>
      <c r="AL133" s="21">
        <f t="shared" si="13"/>
        <v>3.8429921292944113E-17</v>
      </c>
      <c r="AM133" s="21">
        <f t="shared" si="13"/>
        <v>3.8429921292944113E-17</v>
      </c>
      <c r="AN133" s="21">
        <f t="shared" si="13"/>
        <v>3.8429921292944113E-17</v>
      </c>
      <c r="AO133" s="21">
        <f t="shared" si="13"/>
        <v>3.8429921292944113E-17</v>
      </c>
      <c r="AP133" s="21">
        <f t="shared" si="13"/>
        <v>3.8429921292944113E-17</v>
      </c>
      <c r="AQ133" s="21">
        <f t="shared" si="13"/>
        <v>3.8429921292944113E-17</v>
      </c>
      <c r="AR133" s="21">
        <f t="shared" si="13"/>
        <v>3.8429921292944113E-17</v>
      </c>
      <c r="AS133" s="21">
        <f t="shared" si="13"/>
        <v>3.8429921292944113E-17</v>
      </c>
      <c r="AT133" s="21">
        <f t="shared" si="13"/>
        <v>3.8429921292944113E-17</v>
      </c>
      <c r="AU133" s="21">
        <f t="shared" si="13"/>
        <v>3.8429921292944113E-17</v>
      </c>
      <c r="AV133" s="21">
        <f t="shared" si="13"/>
        <v>3.8429921292944113E-17</v>
      </c>
      <c r="AW133" s="21">
        <f t="shared" si="13"/>
        <v>3.8429921292944113E-17</v>
      </c>
      <c r="AX133" s="21">
        <f t="shared" si="13"/>
        <v>3.8429921292944113E-17</v>
      </c>
      <c r="AY133" s="21">
        <f t="shared" si="13"/>
        <v>3.8429921292944113E-17</v>
      </c>
      <c r="AZ133" s="21">
        <f t="shared" si="13"/>
        <v>3.8429921292944113E-17</v>
      </c>
      <c r="BA133" s="21">
        <f t="shared" si="13"/>
        <v>3.8429921292944113E-17</v>
      </c>
      <c r="BB133" s="21">
        <f t="shared" si="13"/>
        <v>3.8429921292944113E-17</v>
      </c>
    </row>
    <row r="134" spans="1:54" ht="14" outlineLevel="2" thickBot="1">
      <c r="A134" s="139"/>
      <c r="B134" s="142" t="s">
        <v>467</v>
      </c>
      <c r="C134" s="143" t="s">
        <v>558</v>
      </c>
      <c r="D134" s="243"/>
      <c r="E134" s="245">
        <f t="shared" ref="E134:AJ134" si="14">E83+E77+E71</f>
        <v>-0.86212766566576804</v>
      </c>
      <c r="F134" s="245">
        <f t="shared" si="14"/>
        <v>-0.85164911823970113</v>
      </c>
      <c r="G134" s="245">
        <f t="shared" si="14"/>
        <v>-0.84079399258164444</v>
      </c>
      <c r="H134" s="245">
        <f t="shared" si="14"/>
        <v>-0.8295518391413168</v>
      </c>
      <c r="I134" s="245">
        <f t="shared" si="14"/>
        <v>-0.81791184925670857</v>
      </c>
      <c r="J134" s="245">
        <f t="shared" si="14"/>
        <v>-0.80586284313360568</v>
      </c>
      <c r="K134" s="245">
        <f t="shared" si="14"/>
        <v>-0.81673688751875806</v>
      </c>
      <c r="L134" s="245">
        <f t="shared" si="14"/>
        <v>-0.8278115611657203</v>
      </c>
      <c r="M134" s="245">
        <f t="shared" si="14"/>
        <v>-0.83909209824063002</v>
      </c>
      <c r="N134" s="245">
        <f t="shared" si="14"/>
        <v>-0.85058390570397113</v>
      </c>
      <c r="O134" s="245">
        <f t="shared" si="14"/>
        <v>-0.86229257533105008</v>
      </c>
      <c r="P134" s="245">
        <f t="shared" si="14"/>
        <v>-0.87422388671711559</v>
      </c>
      <c r="Q134" s="245">
        <f t="shared" si="14"/>
        <v>-0.8863838155414353</v>
      </c>
      <c r="R134" s="245">
        <f t="shared" si="14"/>
        <v>-0.89877854258265333</v>
      </c>
      <c r="S134" s="245">
        <f t="shared" si="14"/>
        <v>-0.91141446123158787</v>
      </c>
      <c r="T134" s="245">
        <f t="shared" si="14"/>
        <v>-0.92429818650658835</v>
      </c>
      <c r="U134" s="245">
        <f t="shared" si="14"/>
        <v>-0.93743656031249412</v>
      </c>
      <c r="V134" s="245">
        <f t="shared" si="14"/>
        <v>-0.95083666646622933</v>
      </c>
      <c r="W134" s="245">
        <f t="shared" si="14"/>
        <v>-0.96450583520448163</v>
      </c>
      <c r="X134" s="245">
        <f t="shared" si="14"/>
        <v>-0.97845165595545869</v>
      </c>
      <c r="Y134" s="245">
        <f t="shared" si="14"/>
        <v>-0.99268198635424454</v>
      </c>
      <c r="Z134" s="245">
        <f t="shared" si="14"/>
        <v>-1.0072049650145567</v>
      </c>
      <c r="AA134" s="245">
        <f t="shared" si="14"/>
        <v>-1.0220290197928226</v>
      </c>
      <c r="AB134" s="245">
        <f t="shared" si="14"/>
        <v>-1.0371628820624956</v>
      </c>
      <c r="AC134" s="245">
        <f t="shared" si="14"/>
        <v>-1.0526156002370912</v>
      </c>
      <c r="AD134" s="245">
        <f t="shared" si="14"/>
        <v>-1.0683965480342639</v>
      </c>
      <c r="AE134" s="245">
        <f t="shared" si="14"/>
        <v>-1.0845154425065211</v>
      </c>
      <c r="AF134" s="245">
        <f t="shared" si="14"/>
        <v>-1.1009823568129808</v>
      </c>
      <c r="AG134" s="245">
        <f t="shared" si="14"/>
        <v>-1.1178077337424059</v>
      </c>
      <c r="AH134" s="245">
        <f t="shared" si="14"/>
        <v>-1.135002403743919</v>
      </c>
      <c r="AI134" s="245">
        <f t="shared" si="14"/>
        <v>-1.1525775961961995</v>
      </c>
      <c r="AJ134" s="245">
        <f t="shared" si="14"/>
        <v>-1.1705449634484355</v>
      </c>
      <c r="AK134" s="245">
        <f t="shared" ref="AK134:BB134" si="15">AK83+AK77+AK71</f>
        <v>-1.1889165913382407</v>
      </c>
      <c r="AL134" s="245">
        <f t="shared" si="15"/>
        <v>-1.2077050209787674</v>
      </c>
      <c r="AM134" s="245">
        <f t="shared" si="15"/>
        <v>-1.2269232682919813</v>
      </c>
      <c r="AN134" s="245">
        <f t="shared" si="15"/>
        <v>-1.2465848435419342</v>
      </c>
      <c r="AO134" s="245">
        <f t="shared" si="15"/>
        <v>-1.2667037708680393</v>
      </c>
      <c r="AP134" s="245">
        <f t="shared" si="15"/>
        <v>-1.2872946123260223</v>
      </c>
      <c r="AQ134" s="245">
        <f t="shared" si="15"/>
        <v>-1.3083724889237567</v>
      </c>
      <c r="AR134" s="245">
        <f t="shared" si="15"/>
        <v>-1.3299531069160535</v>
      </c>
      <c r="AS134" s="245">
        <f t="shared" si="15"/>
        <v>-1.3520527810943352</v>
      </c>
      <c r="AT134" s="245">
        <f t="shared" si="15"/>
        <v>-1.3746884610814285</v>
      </c>
      <c r="AU134" s="245">
        <f t="shared" si="15"/>
        <v>-1.3978777583776341</v>
      </c>
      <c r="AV134" s="245">
        <f t="shared" si="15"/>
        <v>-1.4216389779144776</v>
      </c>
      <c r="AW134" s="245">
        <f t="shared" si="15"/>
        <v>-1.4459911443495022</v>
      </c>
      <c r="AX134" s="245">
        <f t="shared" si="15"/>
        <v>-1.4709540351225769</v>
      </c>
      <c r="AY134" s="245">
        <f t="shared" si="15"/>
        <v>-1.4965482142634883</v>
      </c>
      <c r="AZ134" s="245">
        <f t="shared" si="15"/>
        <v>-1.5227950646969672</v>
      </c>
      <c r="BA134" s="245">
        <f t="shared" si="15"/>
        <v>-1.5497168250554003</v>
      </c>
      <c r="BB134" s="245">
        <f t="shared" si="15"/>
        <v>-1.5771145399251134</v>
      </c>
    </row>
    <row r="135" spans="1:54" ht="14" outlineLevel="2" thickBot="1">
      <c r="A135" s="138"/>
      <c r="B135" s="140" t="s">
        <v>468</v>
      </c>
      <c r="C135" s="141"/>
      <c r="D135" s="244"/>
      <c r="E135" s="245">
        <f>E133+E134</f>
        <v>-1.0437089576717451</v>
      </c>
      <c r="F135" s="245">
        <f t="shared" ref="F135:AW135" si="16">F133+F134</f>
        <v>-2.2005331198200544</v>
      </c>
      <c r="G135" s="245">
        <f t="shared" si="16"/>
        <v>-3.3923431902966477</v>
      </c>
      <c r="H135" s="245">
        <f t="shared" si="16"/>
        <v>-4.6282809197003605</v>
      </c>
      <c r="I135" s="245">
        <f t="shared" si="16"/>
        <v>-5.9085557730894731</v>
      </c>
      <c r="J135" s="245">
        <f t="shared" si="16"/>
        <v>-6.9902508023071963</v>
      </c>
      <c r="K135" s="245">
        <f t="shared" si="16"/>
        <v>-6.5931348243403329</v>
      </c>
      <c r="L135" s="245">
        <f t="shared" si="16"/>
        <v>-6.2053856888839034</v>
      </c>
      <c r="M135" s="245">
        <f t="shared" si="16"/>
        <v>-5.8270086301040465</v>
      </c>
      <c r="N135" s="245">
        <f t="shared" si="16"/>
        <v>-5.4580090549612459</v>
      </c>
      <c r="O135" s="245">
        <f t="shared" si="16"/>
        <v>-5.0983925552308058</v>
      </c>
      <c r="P135" s="245">
        <f t="shared" si="16"/>
        <v>-4.7481649105079766</v>
      </c>
      <c r="Q135" s="245">
        <f t="shared" si="16"/>
        <v>-4.4073320964720253</v>
      </c>
      <c r="R135" s="245">
        <f t="shared" si="16"/>
        <v>-4.0759002939015954</v>
      </c>
      <c r="S135" s="245">
        <f t="shared" si="16"/>
        <v>-3.7538758961875067</v>
      </c>
      <c r="T135" s="245">
        <f t="shared" si="16"/>
        <v>-3.441265518348108</v>
      </c>
      <c r="U135" s="245">
        <f t="shared" si="16"/>
        <v>-3.1380760022882379</v>
      </c>
      <c r="V135" s="245">
        <f t="shared" si="16"/>
        <v>-2.8443144318248219</v>
      </c>
      <c r="W135" s="245">
        <f t="shared" si="16"/>
        <v>-2.5599881371945461</v>
      </c>
      <c r="X135" s="245">
        <f t="shared" si="16"/>
        <v>-2.2851047078256204</v>
      </c>
      <c r="Y135" s="245">
        <f t="shared" si="16"/>
        <v>-2.0196720013531255</v>
      </c>
      <c r="Z135" s="245">
        <f t="shared" si="16"/>
        <v>-1.763698156390781</v>
      </c>
      <c r="AA135" s="245">
        <f t="shared" si="16"/>
        <v>-1.5171916007950168</v>
      </c>
      <c r="AB135" s="245">
        <f t="shared" si="16"/>
        <v>-1.2801610659392806</v>
      </c>
      <c r="AC135" s="245">
        <f t="shared" si="16"/>
        <v>-1.0526156002370912</v>
      </c>
      <c r="AD135" s="245">
        <f t="shared" si="16"/>
        <v>-1.0683965480342639</v>
      </c>
      <c r="AE135" s="245">
        <f t="shared" si="16"/>
        <v>-1.0845154425065211</v>
      </c>
      <c r="AF135" s="245">
        <f t="shared" si="16"/>
        <v>-1.1009823568129808</v>
      </c>
      <c r="AG135" s="245">
        <f t="shared" si="16"/>
        <v>-1.1178077337424059</v>
      </c>
      <c r="AH135" s="245">
        <f t="shared" si="16"/>
        <v>-1.135002403743919</v>
      </c>
      <c r="AI135" s="245">
        <f t="shared" si="16"/>
        <v>-1.1525775961961995</v>
      </c>
      <c r="AJ135" s="245">
        <f t="shared" si="16"/>
        <v>-1.1705449634484355</v>
      </c>
      <c r="AK135" s="245">
        <f t="shared" si="16"/>
        <v>-1.1889165913382407</v>
      </c>
      <c r="AL135" s="245">
        <f t="shared" si="16"/>
        <v>-1.2077050209787674</v>
      </c>
      <c r="AM135" s="245">
        <f t="shared" si="16"/>
        <v>-1.2269232682919813</v>
      </c>
      <c r="AN135" s="245">
        <f t="shared" si="16"/>
        <v>-1.2465848435419342</v>
      </c>
      <c r="AO135" s="245">
        <f t="shared" si="16"/>
        <v>-1.2667037708680393</v>
      </c>
      <c r="AP135" s="245">
        <f t="shared" si="16"/>
        <v>-1.2872946123260223</v>
      </c>
      <c r="AQ135" s="245">
        <f t="shared" si="16"/>
        <v>-1.3083724889237567</v>
      </c>
      <c r="AR135" s="245">
        <f t="shared" si="16"/>
        <v>-1.3299531069160535</v>
      </c>
      <c r="AS135" s="245">
        <f t="shared" si="16"/>
        <v>-1.3520527810943352</v>
      </c>
      <c r="AT135" s="245">
        <f t="shared" si="16"/>
        <v>-1.3746884610814285</v>
      </c>
      <c r="AU135" s="245">
        <f t="shared" si="16"/>
        <v>-1.3978777583776341</v>
      </c>
      <c r="AV135" s="245">
        <f t="shared" si="16"/>
        <v>-1.4216389779144776</v>
      </c>
      <c r="AW135" s="245">
        <f t="shared" si="16"/>
        <v>-1.4459911443495022</v>
      </c>
      <c r="AX135" s="245">
        <f>AX133+AX134</f>
        <v>-1.4709540351225769</v>
      </c>
      <c r="AY135" s="245">
        <f>AY133+AY134</f>
        <v>-1.4965482142634883</v>
      </c>
      <c r="AZ135" s="245">
        <f>AZ133+AZ134</f>
        <v>-1.5227950646969672</v>
      </c>
      <c r="BA135" s="245">
        <f>BA133+BA134</f>
        <v>-1.5497168250554003</v>
      </c>
      <c r="BB135" s="245">
        <f>BB133+BB134</f>
        <v>-1.5771145399251134</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559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472</v>
      </c>
      <c r="B143" s="135" t="s">
        <v>289</v>
      </c>
      <c r="C143" s="135" t="s">
        <v>397</v>
      </c>
      <c r="D143" s="135" t="s">
        <v>391</v>
      </c>
      <c r="E143" s="21">
        <f>-(E$158*'Fixed Data'!$B$25*'Fixed Data'!E$47*'Fixed Data'!$B$24*'Fixed Data'!$B$23+E$158*'Fixed Data'!$B$26)*'Fixed Data'!L42/10^6</f>
        <v>-5.1405199502536956</v>
      </c>
      <c r="F143" s="21">
        <f>-(F$158*'Fixed Data'!$B$25*'Fixed Data'!F$47*'Fixed Data'!$B$24*'Fixed Data'!$B$23+F$158*'Fixed Data'!$B$26)*'Fixed Data'!M42/10^6</f>
        <v>-5.1683971875687762</v>
      </c>
      <c r="G143" s="21">
        <f>-(G$158*'Fixed Data'!$B$25*'Fixed Data'!G$47*'Fixed Data'!$B$24*'Fixed Data'!$B$23+G$158*'Fixed Data'!$B$26)*'Fixed Data'!N42/10^6</f>
        <v>-5.1738846873442235</v>
      </c>
      <c r="H143" s="21">
        <f>-(H$158*'Fixed Data'!$B$25*'Fixed Data'!H$47*'Fixed Data'!$B$24*'Fixed Data'!$B$23+H$158*'Fixed Data'!$B$26)*'Fixed Data'!O42/10^6</f>
        <v>-5.1751150376226667</v>
      </c>
      <c r="I143" s="21">
        <f>-(I$158*'Fixed Data'!$B$25*'Fixed Data'!I$47*'Fixed Data'!$B$24*'Fixed Data'!$B$23+I$158*'Fixed Data'!$B$26)*'Fixed Data'!P42/10^6</f>
        <v>-5.1892767834121516</v>
      </c>
      <c r="J143" s="21">
        <f>-(J$158*'Fixed Data'!$B$25*'Fixed Data'!J$47*'Fixed Data'!$B$24*'Fixed Data'!$B$23+J$158*'Fixed Data'!$B$26)*'Fixed Data'!Q42/10^6</f>
        <v>-5.1983301996094964</v>
      </c>
      <c r="K143" s="21">
        <f>-(K$158*'Fixed Data'!$B$25*'Fixed Data'!K$47*'Fixed Data'!$B$24*'Fixed Data'!$B$23+K$158*'Fixed Data'!$B$26)*'Fixed Data'!R42/10^6</f>
        <v>-5.3377967692256503</v>
      </c>
      <c r="L143" s="21">
        <f>-(L$158*'Fixed Data'!$B$25*'Fixed Data'!L$47*'Fixed Data'!$B$24*'Fixed Data'!$B$23+L$158*'Fixed Data'!$B$26)*'Fixed Data'!S42/10^6</f>
        <v>-5.4980029968746127</v>
      </c>
      <c r="M143" s="21">
        <f>-(M$158*'Fixed Data'!$B$25*'Fixed Data'!M$47*'Fixed Data'!$B$24*'Fixed Data'!$B$23+M$158*'Fixed Data'!$B$26)*'Fixed Data'!T42/10^6</f>
        <v>-5.6619482886937673</v>
      </c>
      <c r="N143" s="21">
        <f>-(N$158*'Fixed Data'!$B$25*'Fixed Data'!N$47*'Fixed Data'!$B$24*'Fixed Data'!$B$23+N$158*'Fixed Data'!$B$26)*'Fixed Data'!U42/10^6</f>
        <v>-5.8116865109371254</v>
      </c>
      <c r="O143" s="21">
        <f>-(O$158*'Fixed Data'!$B$25*'Fixed Data'!O$47*'Fixed Data'!$B$24*'Fixed Data'!$B$23+O$158*'Fixed Data'!$B$26)*'Fixed Data'!V42/10^6</f>
        <v>-5.9831728097138095</v>
      </c>
      <c r="P143" s="21">
        <f>-(P$158*'Fixed Data'!$B$25*'Fixed Data'!P$47*'Fixed Data'!$B$24*'Fixed Data'!$B$23+P$158*'Fixed Data'!$B$26)*'Fixed Data'!W42/10^6</f>
        <v>-6.1587120567961087</v>
      </c>
      <c r="Q143" s="21">
        <f>-(Q$158*'Fixed Data'!$B$25*'Fixed Data'!Q$47*'Fixed Data'!$B$24*'Fixed Data'!$B$23+Q$158*'Fixed Data'!$B$26)*'Fixed Data'!X42/10^6</f>
        <v>-6.3384178477290831</v>
      </c>
      <c r="R143" s="21">
        <f>-(R$158*'Fixed Data'!$B$25*'Fixed Data'!R$47*'Fixed Data'!$B$24*'Fixed Data'!$B$23+R$158*'Fixed Data'!$B$26)*'Fixed Data'!Y42/10^6</f>
        <v>-6.5414791702844557</v>
      </c>
      <c r="S143" s="21">
        <f>-(S$158*'Fixed Data'!$B$25*'Fixed Data'!S$47*'Fixed Data'!$B$24*'Fixed Data'!$B$23+S$158*'Fixed Data'!$B$26)*'Fixed Data'!Z42/10^6</f>
        <v>-6.7301432213774532</v>
      </c>
      <c r="T143" s="21">
        <f>-(T$158*'Fixed Data'!$B$25*'Fixed Data'!T$47*'Fixed Data'!$B$24*'Fixed Data'!$B$23+T$158*'Fixed Data'!$B$26)*'Fixed Data'!AA42/10^6</f>
        <v>-6.9233446799947487</v>
      </c>
      <c r="U143" s="21">
        <f>-(U$158*'Fixed Data'!$B$25*'Fixed Data'!U$47*'Fixed Data'!$B$24*'Fixed Data'!$B$23+U$158*'Fixed Data'!$B$26)*'Fixed Data'!AB42/10^6</f>
        <v>-7.1212143944037196</v>
      </c>
      <c r="V143" s="21">
        <f>-(V$158*'Fixed Data'!$B$25*'Fixed Data'!V$47*'Fixed Data'!$B$24*'Fixed Data'!$B$23+V$158*'Fixed Data'!$B$26)*'Fixed Data'!AC42/10^6</f>
        <v>-7.3440639797572835</v>
      </c>
      <c r="W143" s="21">
        <f>-(W$158*'Fixed Data'!$B$25*'Fixed Data'!W$47*'Fixed Data'!$B$24*'Fixed Data'!$B$23+W$158*'Fixed Data'!$B$26)*'Fixed Data'!AD42/10^6</f>
        <v>-7.5519720307643592</v>
      </c>
      <c r="X143" s="21">
        <f>-(X$158*'Fixed Data'!$B$25*'Fixed Data'!X$47*'Fixed Data'!$B$24*'Fixed Data'!$B$23+X$158*'Fixed Data'!$B$26)*'Fixed Data'!AE42/10^6</f>
        <v>-7.7857380448599489</v>
      </c>
      <c r="Y143" s="21">
        <f>-(Y$158*'Fixed Data'!$B$25*'Fixed Data'!Y$47*'Fixed Data'!$B$24*'Fixed Data'!$B$23+Y$158*'Fixed Data'!$B$26)*'Fixed Data'!AF42/10^6</f>
        <v>-8.0042912888993847</v>
      </c>
      <c r="Z143" s="21">
        <f>-(Z$158*'Fixed Data'!$B$25*'Fixed Data'!Z$47*'Fixed Data'!$B$24*'Fixed Data'!$B$23+Z$158*'Fixed Data'!$B$26)*'Fixed Data'!AG42/10^6</f>
        <v>-8.2496269458634277</v>
      </c>
      <c r="AA143" s="21">
        <f>-(AA$158*'Fixed Data'!$B$25*'Fixed Data'!AA$47*'Fixed Data'!$B$24*'Fixed Data'!$B$23+AA$158*'Fixed Data'!$B$26)*'Fixed Data'!AH42/10^6</f>
        <v>-8.5011649256968216</v>
      </c>
      <c r="AB143" s="21">
        <f>-(AB$158*'Fixed Data'!$B$25*'Fixed Data'!AB$47*'Fixed Data'!$B$24*'Fixed Data'!$B$23+AB$158*'Fixed Data'!$B$26)*'Fixed Data'!AI42/10^6</f>
        <v>-8.7590939617176762</v>
      </c>
      <c r="AC143" s="21">
        <f>-(AC$158*'Fixed Data'!$B$25*'Fixed Data'!AC$47*'Fixed Data'!$B$24*'Fixed Data'!$B$23+AC$158*'Fixed Data'!$B$26)*'Fixed Data'!AJ42/10^6</f>
        <v>-9.0185046560486892</v>
      </c>
      <c r="AD143" s="21">
        <f>-(AD$158*'Fixed Data'!$B$25*'Fixed Data'!AD$47*'Fixed Data'!$B$24*'Fixed Data'!$B$23+AD$158*'Fixed Data'!$B$26)*'Fixed Data'!AK42/10^6</f>
        <v>-9.2857554875510875</v>
      </c>
      <c r="AE143" s="21">
        <f>-(AE$158*'Fixed Data'!$B$25*'Fixed Data'!AE$47*'Fixed Data'!$B$24*'Fixed Data'!$B$23+AE$158*'Fixed Data'!$B$26)*'Fixed Data'!AL42/10^6</f>
        <v>-9.5621457090118156</v>
      </c>
      <c r="AF143" s="21">
        <f>-(AF$158*'Fixed Data'!$B$25*'Fixed Data'!AF$47*'Fixed Data'!$B$24*'Fixed Data'!$B$23+AF$158*'Fixed Data'!$B$26)*'Fixed Data'!AM42/10^6</f>
        <v>-9.8449375603080487</v>
      </c>
      <c r="AG143" s="21">
        <f>-(AG$158*'Fixed Data'!$B$25*'Fixed Data'!AG$47*'Fixed Data'!$B$24*'Fixed Data'!$B$23+AG$158*'Fixed Data'!$B$26)*'Fixed Data'!AN42/10^6</f>
        <v>-10.134601973487962</v>
      </c>
      <c r="AH143" s="21">
        <f>-(AH$158*'Fixed Data'!$B$25*'Fixed Data'!AH$47*'Fixed Data'!$B$24*'Fixed Data'!$B$23+AH$158*'Fixed Data'!$B$26)*'Fixed Data'!AO42/10^6</f>
        <v>-10.431714064345528</v>
      </c>
      <c r="AI143" s="21">
        <f>-(AI$158*'Fixed Data'!$B$25*'Fixed Data'!AI$47*'Fixed Data'!$B$24*'Fixed Data'!$B$23+AI$158*'Fixed Data'!$B$26)*'Fixed Data'!AP42/10^6</f>
        <v>-10.737042414118189</v>
      </c>
      <c r="AJ143" s="21">
        <f>-(AJ$158*'Fixed Data'!$B$25*'Fixed Data'!AJ$47*'Fixed Data'!$B$24*'Fixed Data'!$B$23+AJ$158*'Fixed Data'!$B$26)*'Fixed Data'!AQ42/10^6</f>
        <v>-11.050513325229524</v>
      </c>
      <c r="AK143" s="21">
        <f>-(AK$158*'Fixed Data'!$B$25*'Fixed Data'!AK$47*'Fixed Data'!$B$24*'Fixed Data'!$B$23+AK$158*'Fixed Data'!$B$26)*'Fixed Data'!AR42/10^6</f>
        <v>-11.372162011698773</v>
      </c>
      <c r="AL143" s="21">
        <f>-(AL$158*'Fixed Data'!$B$25*'Fixed Data'!AL$47*'Fixed Data'!$B$24*'Fixed Data'!$B$23+AL$158*'Fixed Data'!$B$26)*'Fixed Data'!AS42/10^6</f>
        <v>-11.702413794990722</v>
      </c>
      <c r="AM143" s="21">
        <f>-(AM$158*'Fixed Data'!$B$25*'Fixed Data'!AM$47*'Fixed Data'!$B$24*'Fixed Data'!$B$23+AM$158*'Fixed Data'!$B$26)*'Fixed Data'!AT42/10^6</f>
        <v>-12.041613648123398</v>
      </c>
      <c r="AN143" s="21">
        <f>-(AN$158*'Fixed Data'!$B$25*'Fixed Data'!AN$47*'Fixed Data'!$B$24*'Fixed Data'!$B$23+AN$158*'Fixed Data'!$B$26)*'Fixed Data'!AU42/10^6</f>
        <v>-12.390042256253322</v>
      </c>
      <c r="AO143" s="21">
        <f>-(AO$158*'Fixed Data'!$B$25*'Fixed Data'!AO$47*'Fixed Data'!$B$24*'Fixed Data'!$B$23+AO$158*'Fixed Data'!$B$26)*'Fixed Data'!AV42/10^6</f>
        <v>-12.74795448783464</v>
      </c>
      <c r="AP143" s="21">
        <f>-(AP$158*'Fixed Data'!$B$25*'Fixed Data'!AP$47*'Fixed Data'!$B$24*'Fixed Data'!$B$23+AP$158*'Fixed Data'!$B$26)*'Fixed Data'!AW42/10^6</f>
        <v>-13.11567738735121</v>
      </c>
      <c r="AQ143" s="21">
        <f>-(AQ$158*'Fixed Data'!$B$25*'Fixed Data'!AQ$47*'Fixed Data'!$B$24*'Fixed Data'!$B$23+AQ$158*'Fixed Data'!$B$26)*'Fixed Data'!AX42/10^6</f>
        <v>-13.493566877076089</v>
      </c>
      <c r="AR143" s="21">
        <f>-(AR$158*'Fixed Data'!$B$25*'Fixed Data'!AR$47*'Fixed Data'!$B$24*'Fixed Data'!$B$23+AR$158*'Fixed Data'!$B$26)*'Fixed Data'!AY42/10^6</f>
        <v>-13.881966217130936</v>
      </c>
      <c r="AS143" s="21">
        <f>-(AS$158*'Fixed Data'!$B$25*'Fixed Data'!AS$47*'Fixed Data'!$B$24*'Fixed Data'!$B$23+AS$158*'Fixed Data'!$B$26)*'Fixed Data'!AZ42/10^6</f>
        <v>-14.281228042349982</v>
      </c>
      <c r="AT143" s="21">
        <f>-(AT$158*'Fixed Data'!$B$25*'Fixed Data'!AT$47*'Fixed Data'!$B$24*'Fixed Data'!$B$23+AT$158*'Fixed Data'!$B$26)*'Fixed Data'!BA42/10^6</f>
        <v>-14.691725967696264</v>
      </c>
      <c r="AU143" s="21">
        <f>-(AU$158*'Fixed Data'!$B$25*'Fixed Data'!AU$47*'Fixed Data'!$B$24*'Fixed Data'!$B$23+AU$158*'Fixed Data'!$B$26)*'Fixed Data'!BB42/10^6</f>
        <v>-15.113854955935347</v>
      </c>
      <c r="AV143" s="21">
        <f>-(AV$158*'Fixed Data'!$B$25*'Fixed Data'!AV$47*'Fixed Data'!$B$24*'Fixed Data'!$B$23+AV$158*'Fixed Data'!$B$26)*'Fixed Data'!BC42/10^6</f>
        <v>-15.548023324218217</v>
      </c>
      <c r="AW143" s="21">
        <f>-(AW$158*'Fixed Data'!$B$25*'Fixed Data'!AW$47*'Fixed Data'!$B$24*'Fixed Data'!$B$23+AW$158*'Fixed Data'!$B$26)*'Fixed Data'!BD42/10^6</f>
        <v>-15.99465376096531</v>
      </c>
      <c r="AX143" s="21">
        <f>-(AX$158*'Fixed Data'!$B$25*'Fixed Data'!AX$47*'Fixed Data'!$B$24*'Fixed Data'!$B$23+AX$158*'Fixed Data'!$B$26)*'Fixed Data'!BE42/10^6</f>
        <v>-16.454188026386323</v>
      </c>
      <c r="AY143" s="21">
        <f>-(AY$158*'Fixed Data'!$B$25*'Fixed Data'!AY$47*'Fixed Data'!$B$24*'Fixed Data'!$B$23+AY$158*'Fixed Data'!$B$26)*'Fixed Data'!BF42/10^6</f>
        <v>-16.927087695824987</v>
      </c>
      <c r="AZ143" s="21">
        <f>-(AZ$158*'Fixed Data'!$B$25*'Fixed Data'!AZ$47*'Fixed Data'!$B$24*'Fixed Data'!$B$23+AZ$158*'Fixed Data'!$B$26)*'Fixed Data'!BG42/10^6</f>
        <v>-17.413833813825502</v>
      </c>
      <c r="BA143" s="21">
        <f>-(BA$158*'Fixed Data'!$B$25*'Fixed Data'!BA$47*'Fixed Data'!$B$24*'Fixed Data'!$B$23+BA$158*'Fixed Data'!$B$26)*'Fixed Data'!BH42/10^6</f>
        <v>-17.914927390166113</v>
      </c>
      <c r="BB143" s="21">
        <f>-(BB$158*'Fixed Data'!$B$25*'Fixed Data'!BB$47*'Fixed Data'!$B$24*'Fixed Data'!$B$23+BB$158*'Fixed Data'!$B$26)*'Fixed Data'!BI42/10^6</f>
        <v>-18.42829593850708</v>
      </c>
    </row>
    <row r="144" spans="1:54" outlineLevel="2">
      <c r="A144" s="425"/>
      <c r="B144" s="135" t="s">
        <v>289</v>
      </c>
      <c r="C144" s="135" t="s">
        <v>560</v>
      </c>
      <c r="D144" s="135" t="s">
        <v>391</v>
      </c>
      <c r="E144" s="279">
        <f>(Option_1!E143-Baseline!E143)*1.59</f>
        <v>0</v>
      </c>
      <c r="F144" s="279">
        <f>(Option_1!F143-Baseline!F143)*1.59</f>
        <v>0.21077531188695886</v>
      </c>
      <c r="G144" s="279">
        <f>(Option_1!G143-Baseline!G143)*1.59</f>
        <v>0.43310859377657163</v>
      </c>
      <c r="H144" s="279">
        <f>(Option_1!H143-Baseline!H143)*1.59</f>
        <v>0.66738822024473587</v>
      </c>
      <c r="I144" s="279">
        <f>(Option_1!I143-Baseline!I143)*1.59</f>
        <v>0.91708341465305043</v>
      </c>
      <c r="J144" s="279">
        <f>(Option_1!J143-Baseline!J143)*1.59</f>
        <v>1.1811798268153546</v>
      </c>
      <c r="K144" s="279">
        <f>(Option_1!K143-Baseline!K143)*1.59</f>
        <v>1.2128735596249369</v>
      </c>
      <c r="L144" s="279">
        <f>(Option_1!L143-Baseline!L143)*1.59</f>
        <v>1.2492796502624373</v>
      </c>
      <c r="M144" s="279">
        <f>(Option_1!M143-Baseline!M143)*1.59</f>
        <v>1.2865351146622526</v>
      </c>
      <c r="N144" s="279">
        <f>(Option_1!N143-Baseline!N143)*1.59</f>
        <v>1.3205621415956614</v>
      </c>
      <c r="O144" s="279">
        <f>(Option_1!O143-Baseline!O143)*1.59</f>
        <v>1.3595305880356106</v>
      </c>
      <c r="P144" s="279">
        <f>(Option_1!P143-Baseline!P143)*1.59</f>
        <v>1.3994196447408214</v>
      </c>
      <c r="Q144" s="279">
        <f>(Option_1!Q143-Baseline!Q143)*1.59</f>
        <v>1.4402550996294374</v>
      </c>
      <c r="R144" s="279">
        <f>(Option_1!R143-Baseline!R143)*1.59</f>
        <v>1.4863971566544047</v>
      </c>
      <c r="S144" s="279">
        <f>(Option_1!S143-Baseline!S143)*1.59</f>
        <v>1.5292673526064977</v>
      </c>
      <c r="T144" s="279">
        <f>(Option_1!T143-Baseline!T143)*1.59</f>
        <v>1.5731680678762905</v>
      </c>
      <c r="U144" s="279">
        <f>(Option_1!U143-Baseline!U143)*1.59</f>
        <v>1.6181290263274479</v>
      </c>
      <c r="V144" s="279">
        <f>(Option_1!V143-Baseline!V143)*1.59</f>
        <v>1.6687654917890782</v>
      </c>
      <c r="W144" s="279">
        <f>(Option_1!W143-Baseline!W143)*1.59</f>
        <v>1.7160062251670538</v>
      </c>
      <c r="X144" s="279">
        <f>(Option_1!X143-Baseline!X143)*1.59</f>
        <v>1.7691218846078205</v>
      </c>
      <c r="Y144" s="279">
        <f>(Option_1!Y143-Baseline!Y143)*1.59</f>
        <v>1.8187800838620447</v>
      </c>
      <c r="Z144" s="279">
        <f>(Option_1!Z143-Baseline!Z143)*1.59</f>
        <v>1.8745231319353211</v>
      </c>
      <c r="AA144" s="279">
        <f>(Option_1!AA143-Baseline!AA143)*1.59</f>
        <v>1.9316746427162652</v>
      </c>
      <c r="AB144" s="279">
        <f>(Option_1!AB143-Baseline!AB143)*1.59</f>
        <v>1.9902774475007323</v>
      </c>
      <c r="AC144" s="279">
        <f>(Option_1!AC143-Baseline!AC143)*1.59</f>
        <v>2.0492159070458404</v>
      </c>
      <c r="AD144" s="279">
        <f>(Option_1!AD143-Baseline!AD143)*1.59</f>
        <v>2.1099347740854735</v>
      </c>
      <c r="AE144" s="279">
        <f>(Option_1!AE143-Baseline!AE143)*1.59</f>
        <v>2.1727291811799487</v>
      </c>
      <c r="AF144" s="279">
        <f>(Option_1!AF143-Baseline!AF143)*1.59</f>
        <v>2.2369769624318523</v>
      </c>
      <c r="AG144" s="279">
        <f>(Option_1!AG143-Baseline!AG143)*1.59</f>
        <v>2.3027850466302273</v>
      </c>
      <c r="AH144" s="279">
        <f>(Option_1!AH143-Baseline!AH143)*1.59</f>
        <v>2.3702839913441074</v>
      </c>
      <c r="AI144" s="279">
        <f>(Option_1!AI143-Baseline!AI143)*1.59</f>
        <v>2.4396483866246097</v>
      </c>
      <c r="AJ144" s="279">
        <f>(Option_1!AJ143-Baseline!AJ143)*1.59</f>
        <v>2.5108613449120059</v>
      </c>
      <c r="AK144" s="279">
        <f>(Option_1!AK143-Baseline!AK143)*1.59</f>
        <v>2.5839307848668458</v>
      </c>
      <c r="AL144" s="279">
        <f>(Option_1!AL143-Baseline!AL143)*1.59</f>
        <v>2.6589532324756489</v>
      </c>
      <c r="AM144" s="279">
        <f>(Option_1!AM143-Baseline!AM143)*1.59</f>
        <v>2.7360069615498666</v>
      </c>
      <c r="AN144" s="279">
        <f>(Option_1!AN143-Baseline!AN143)*1.59</f>
        <v>2.8151556117127572</v>
      </c>
      <c r="AO144" s="279">
        <f>(Option_1!AO143-Baseline!AO143)*1.59</f>
        <v>2.8964569799659219</v>
      </c>
      <c r="AP144" s="279">
        <f>(Option_1!AP143-Baseline!AP143)*1.59</f>
        <v>2.9799852439354924</v>
      </c>
      <c r="AQ144" s="279">
        <f>(Option_1!AQ143-Baseline!AQ143)*1.59</f>
        <v>3.0658211350926345</v>
      </c>
      <c r="AR144" s="279">
        <f>(Option_1!AR143-Baseline!AR143)*1.59</f>
        <v>3.1540425127670129</v>
      </c>
      <c r="AS144" s="279">
        <f>(Option_1!AS143-Baseline!AS143)*1.59</f>
        <v>3.2447293158256563</v>
      </c>
      <c r="AT144" s="279">
        <f>(Option_1!AT143-Baseline!AT143)*1.59</f>
        <v>3.3379662988060033</v>
      </c>
      <c r="AU144" s="279">
        <f>(Option_1!AU143-Baseline!AU143)*1.59</f>
        <v>3.433843039210914</v>
      </c>
      <c r="AV144" s="279">
        <f>(Option_1!AV143-Baseline!AV143)*1.59</f>
        <v>3.5324521330152159</v>
      </c>
      <c r="AW144" s="279">
        <f>(Option_1!AW143-Baseline!AW143)*1.59</f>
        <v>3.6338894250506306</v>
      </c>
      <c r="AX144" s="279">
        <f>(Option_1!AX143-Baseline!AX143)*1.59</f>
        <v>3.7382550991835291</v>
      </c>
      <c r="AY144" s="279">
        <f>(Option_1!AY143-Baseline!AY143)*1.59</f>
        <v>3.8456538284795374</v>
      </c>
      <c r="AZ144" s="279">
        <f>(Option_1!AZ143-Baseline!AZ143)*1.59</f>
        <v>3.9561947078447872</v>
      </c>
      <c r="BA144" s="279">
        <f>(Option_1!BA143-Baseline!BA143)*1.59</f>
        <v>4.0699913530833269</v>
      </c>
      <c r="BB144" s="279">
        <f>(Option_1!BB143-Baseline!BB143)*1.59</f>
        <v>4.1865741180084282</v>
      </c>
    </row>
    <row r="145" spans="1:54" outlineLevel="2">
      <c r="A145" s="425"/>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292</v>
      </c>
      <c r="C146" s="135" t="s">
        <v>473</v>
      </c>
      <c r="D146" s="135" t="s">
        <v>391</v>
      </c>
      <c r="E146" s="21">
        <f>-E$161*'Fixed Data'!$B$20*'Fixed Data'!$B$22</f>
        <v>-0.39779336219098932</v>
      </c>
      <c r="F146" s="21">
        <f>-F$161*'Fixed Data'!$B$20*'Fixed Data'!$B$22</f>
        <v>-0.41092774625809037</v>
      </c>
      <c r="G146" s="21">
        <f>-G$161*'Fixed Data'!$B$20*'Fixed Data'!$B$22</f>
        <v>-0.42442465390434381</v>
      </c>
      <c r="H146" s="21">
        <f>-H$161*'Fixed Data'!$B$20*'Fixed Data'!$B$22</f>
        <v>-0.43825744973856051</v>
      </c>
      <c r="I146" s="21">
        <f>-I$161*'Fixed Data'!$B$20*'Fixed Data'!$B$22</f>
        <v>-0.45239486125771305</v>
      </c>
      <c r="J146" s="21">
        <f>-J$161*'Fixed Data'!$B$20*'Fixed Data'!$B$22</f>
        <v>-0.46680055321831204</v>
      </c>
      <c r="K146" s="21">
        <f>-K$161*'Fixed Data'!$B$20*'Fixed Data'!$B$22</f>
        <v>-0.48263351236043089</v>
      </c>
      <c r="L146" s="21">
        <f>-L$161*'Fixed Data'!$B$20*'Fixed Data'!$B$22</f>
        <v>-0.49905563112262691</v>
      </c>
      <c r="M146" s="21">
        <f>-M$161*'Fixed Data'!$B$20*'Fixed Data'!$B$22</f>
        <v>-0.51609078951079368</v>
      </c>
      <c r="N146" s="21">
        <f>-N$161*'Fixed Data'!$B$20*'Fixed Data'!$B$22</f>
        <v>-0.53376396520464175</v>
      </c>
      <c r="O146" s="21">
        <f>-O$161*'Fixed Data'!$B$20*'Fixed Data'!$B$22</f>
        <v>-0.55210118875468539</v>
      </c>
      <c r="P146" s="21">
        <f>-P$161*'Fixed Data'!$B$20*'Fixed Data'!$B$22</f>
        <v>-0.57112967799128189</v>
      </c>
      <c r="Q146" s="21">
        <f>-Q$161*'Fixed Data'!$B$20*'Fixed Data'!$B$22</f>
        <v>-0.59087779322161826</v>
      </c>
      <c r="R146" s="21">
        <f>-R$161*'Fixed Data'!$B$20*'Fixed Data'!$B$22</f>
        <v>-0.61137521644176296</v>
      </c>
      <c r="S146" s="21">
        <f>-S$161*'Fixed Data'!$B$20*'Fixed Data'!$B$22</f>
        <v>-0.63265286173064017</v>
      </c>
      <c r="T146" s="21">
        <f>-T$161*'Fixed Data'!$B$20*'Fixed Data'!$B$22</f>
        <v>-0.65474309926509444</v>
      </c>
      <c r="U146" s="21">
        <f>-U$161*'Fixed Data'!$B$20*'Fixed Data'!$B$22</f>
        <v>-0.67767964331235842</v>
      </c>
      <c r="V146" s="21">
        <f>-V$161*'Fixed Data'!$B$20*'Fixed Data'!$B$22</f>
        <v>-0.70149779864662365</v>
      </c>
      <c r="W146" s="21">
        <f>-W$161*'Fixed Data'!$B$20*'Fixed Data'!$B$22</f>
        <v>-0.72623437094301524</v>
      </c>
      <c r="X146" s="21">
        <f>-X$161*'Fixed Data'!$B$20*'Fixed Data'!$B$22</f>
        <v>-0.75192784598964324</v>
      </c>
      <c r="Y146" s="21">
        <f>-Y$161*'Fixed Data'!$B$20*'Fixed Data'!$B$22</f>
        <v>-0.77861847929362815</v>
      </c>
      <c r="Z146" s="21">
        <f>-Z$161*'Fixed Data'!$B$20*'Fixed Data'!$B$22</f>
        <v>-0.80634822887658275</v>
      </c>
      <c r="AA146" s="21">
        <f>-AA$161*'Fixed Data'!$B$20*'Fixed Data'!$B$22</f>
        <v>-0.83516104649419454</v>
      </c>
      <c r="AB146" s="21">
        <f>-AB$161*'Fixed Data'!$B$20*'Fixed Data'!$B$22</f>
        <v>-0.86510278803020146</v>
      </c>
      <c r="AC146" s="21">
        <f>-AC$161*'Fixed Data'!$B$20*'Fixed Data'!$B$22</f>
        <v>-0.89622143751145511</v>
      </c>
      <c r="AD146" s="21">
        <f>-AD$161*'Fixed Data'!$B$20*'Fixed Data'!$B$22</f>
        <v>-0.92856708470641525</v>
      </c>
      <c r="AE146" s="21">
        <f>-AE$161*'Fixed Data'!$B$20*'Fixed Data'!$B$22</f>
        <v>-0.96219217154172088</v>
      </c>
      <c r="AF146" s="21">
        <f>-AF$161*'Fixed Data'!$B$20*'Fixed Data'!$B$22</f>
        <v>-0.99715149210219001</v>
      </c>
      <c r="AG146" s="21">
        <f>-AG$161*'Fixed Data'!$B$20*'Fixed Data'!$B$22</f>
        <v>-1.0335022822368447</v>
      </c>
      <c r="AH146" s="21">
        <f>-AH$161*'Fixed Data'!$B$20*'Fixed Data'!$B$22</f>
        <v>-1.0713044883769907</v>
      </c>
      <c r="AI146" s="21">
        <f>-AI$161*'Fixed Data'!$B$20*'Fixed Data'!$B$22</f>
        <v>-1.1106207227332026</v>
      </c>
      <c r="AJ146" s="21">
        <f>-AJ$161*'Fixed Data'!$B$20*'Fixed Data'!$B$22</f>
        <v>-1.1515164873103894</v>
      </c>
      <c r="AK146" s="21">
        <f>-AK$161*'Fixed Data'!$B$20*'Fixed Data'!$B$22</f>
        <v>-1.1940602859153262</v>
      </c>
      <c r="AL146" s="21">
        <f>-AL$161*'Fixed Data'!$B$20*'Fixed Data'!$B$22</f>
        <v>-1.2383238033687074</v>
      </c>
      <c r="AM146" s="21">
        <f>-AM$161*'Fixed Data'!$B$20*'Fixed Data'!$B$22</f>
        <v>-1.2843819727096641</v>
      </c>
      <c r="AN146" s="21">
        <f>-AN$161*'Fixed Data'!$B$20*'Fixed Data'!$B$22</f>
        <v>-1.3323132216123368</v>
      </c>
      <c r="AO146" s="21">
        <f>-AO$161*'Fixed Data'!$B$20*'Fixed Data'!$B$22</f>
        <v>-1.3821995843934065</v>
      </c>
      <c r="AP146" s="21">
        <f>-AP$161*'Fixed Data'!$B$20*'Fixed Data'!$B$22</f>
        <v>-1.4341269260271614</v>
      </c>
      <c r="AQ146" s="21">
        <f>-AQ$161*'Fixed Data'!$B$20*'Fixed Data'!$B$22</f>
        <v>-1.4881850317515193</v>
      </c>
      <c r="AR146" s="21">
        <f>-AR$161*'Fixed Data'!$B$20*'Fixed Data'!$B$22</f>
        <v>-1.5444679206891228</v>
      </c>
      <c r="AS146" s="21">
        <f>-AS$161*'Fixed Data'!$B$20*'Fixed Data'!$B$22</f>
        <v>-1.6030739578548667</v>
      </c>
      <c r="AT146" s="21">
        <f>-AT$161*'Fixed Data'!$B$20*'Fixed Data'!$B$22</f>
        <v>-1.6641060781709658</v>
      </c>
      <c r="AU146" s="21">
        <f>-AU$161*'Fixed Data'!$B$20*'Fixed Data'!$B$22</f>
        <v>-1.7276720552850324</v>
      </c>
      <c r="AV146" s="21">
        <f>-AV$161*'Fixed Data'!$B$20*'Fixed Data'!$B$22</f>
        <v>-1.7938847031836336</v>
      </c>
      <c r="AW146" s="21">
        <f>-AW$161*'Fixed Data'!$B$20*'Fixed Data'!$B$22</f>
        <v>-1.8628620554043422</v>
      </c>
      <c r="AX146" s="21">
        <f>-AX$161*'Fixed Data'!$B$20*'Fixed Data'!$B$22</f>
        <v>-1.9347277458613497</v>
      </c>
      <c r="AY146" s="21">
        <f>-AY$161*'Fixed Data'!$B$20*'Fixed Data'!$B$22</f>
        <v>-2.0096112104590205</v>
      </c>
      <c r="AZ146" s="21">
        <f>-AZ$161*'Fixed Data'!$B$20*'Fixed Data'!$B$22</f>
        <v>-2.0876479335084657</v>
      </c>
      <c r="BA146" s="21">
        <f>-BA$161*'Fixed Data'!$B$20*'Fixed Data'!$B$22</f>
        <v>-2.1689798285531525</v>
      </c>
      <c r="BB146" s="21">
        <f>-BB$161*'Fixed Data'!$B$20*'Fixed Data'!$B$22</f>
        <v>-2.2534803024781125</v>
      </c>
    </row>
    <row r="147" spans="1:54" outlineLevel="2">
      <c r="A147" s="425"/>
      <c r="B147" s="135" t="s">
        <v>292</v>
      </c>
      <c r="C147" s="135" t="s">
        <v>474</v>
      </c>
      <c r="D147" s="135" t="s">
        <v>391</v>
      </c>
      <c r="E147" s="21">
        <f>-E$162*'Fixed Data'!$B$21*'Fixed Data'!$B$22</f>
        <v>-5.9456806745455861E-3</v>
      </c>
      <c r="F147" s="21">
        <f>-F$162*'Fixed Data'!$B$21*'Fixed Data'!$B$22</f>
        <v>-6.1419960068167818E-3</v>
      </c>
      <c r="G147" s="21">
        <f>-G$162*'Fixed Data'!$B$21*'Fixed Data'!$B$22</f>
        <v>-6.3437296704645426E-3</v>
      </c>
      <c r="H147" s="21">
        <f>-H$162*'Fixed Data'!$B$21*'Fixed Data'!$B$22</f>
        <v>-6.5504837395923259E-3</v>
      </c>
      <c r="I147" s="21">
        <f>-I$162*'Fixed Data'!$B$21*'Fixed Data'!$B$22</f>
        <v>-6.7617909789842393E-3</v>
      </c>
      <c r="J147" s="21">
        <f>-J$162*'Fixed Data'!$B$21*'Fixed Data'!$B$22</f>
        <v>-6.9771076118282371E-3</v>
      </c>
      <c r="K147" s="21">
        <f>-K$162*'Fixed Data'!$B$21*'Fixed Data'!$B$22</f>
        <v>-7.2137575024963669E-3</v>
      </c>
      <c r="L147" s="21">
        <f>-L$162*'Fixed Data'!$B$21*'Fixed Data'!$B$22</f>
        <v>-7.4592131421881789E-3</v>
      </c>
      <c r="M147" s="21">
        <f>-M$162*'Fixed Data'!$B$21*'Fixed Data'!$B$22</f>
        <v>-7.7138319259156315E-3</v>
      </c>
      <c r="N147" s="21">
        <f>-N$162*'Fixed Data'!$B$21*'Fixed Data'!$B$22</f>
        <v>-7.9779867679513304E-3</v>
      </c>
      <c r="O147" s="21">
        <f>-O$162*'Fixed Data'!$B$21*'Fixed Data'!$B$22</f>
        <v>-8.2520670058631122E-3</v>
      </c>
      <c r="P147" s="21">
        <f>-P$162*'Fixed Data'!$B$21*'Fixed Data'!$B$22</f>
        <v>-8.5364793045486515E-3</v>
      </c>
      <c r="Q147" s="21">
        <f>-Q$162*'Fixed Data'!$B$21*'Fixed Data'!$B$22</f>
        <v>-8.831647656235465E-3</v>
      </c>
      <c r="R147" s="21">
        <f>-R$162*'Fixed Data'!$B$21*'Fixed Data'!$B$22</f>
        <v>-9.1380154898949746E-3</v>
      </c>
      <c r="S147" s="21">
        <f>-S$162*'Fixed Data'!$B$21*'Fixed Data'!$B$22</f>
        <v>-9.4560453698976348E-3</v>
      </c>
      <c r="T147" s="21">
        <f>-T$162*'Fixed Data'!$B$21*'Fixed Data'!$B$22</f>
        <v>-9.7862203520648443E-3</v>
      </c>
      <c r="U147" s="21">
        <f>-U$162*'Fixed Data'!$B$21*'Fixed Data'!$B$22</f>
        <v>-1.0129045038375971E-2</v>
      </c>
      <c r="V147" s="21">
        <f>-V$162*'Fixed Data'!$B$21*'Fixed Data'!$B$22</f>
        <v>-1.048504678234783E-2</v>
      </c>
      <c r="W147" s="21">
        <f>-W$162*'Fixed Data'!$B$21*'Fixed Data'!$B$22</f>
        <v>-1.0854775839707098E-2</v>
      </c>
      <c r="X147" s="21">
        <f>-X$162*'Fixed Data'!$B$21*'Fixed Data'!$B$22</f>
        <v>-1.123880762847683E-2</v>
      </c>
      <c r="Y147" s="21">
        <f>-Y$162*'Fixed Data'!$B$21*'Fixed Data'!$B$22</f>
        <v>-1.1637743180993759E-2</v>
      </c>
      <c r="Z147" s="21">
        <f>-Z$162*'Fixed Data'!$B$21*'Fixed Data'!$B$22</f>
        <v>-1.2052210349287749E-2</v>
      </c>
      <c r="AA147" s="21">
        <f>-AA$162*'Fixed Data'!$B$21*'Fixed Data'!$B$22</f>
        <v>-1.2482865613151019E-2</v>
      </c>
      <c r="AB147" s="21">
        <f>-AB$162*'Fixed Data'!$B$21*'Fixed Data'!$B$22</f>
        <v>-1.2930394532155415E-2</v>
      </c>
      <c r="AC147" s="21">
        <f>-AC$162*'Fixed Data'!$B$21*'Fixed Data'!$B$22</f>
        <v>-1.3395514156411364E-2</v>
      </c>
      <c r="AD147" s="21">
        <f>-AD$162*'Fixed Data'!$B$21*'Fixed Data'!$B$22</f>
        <v>-1.3878973629257604E-2</v>
      </c>
      <c r="AE147" s="21">
        <f>-AE$162*'Fixed Data'!$B$21*'Fixed Data'!$B$22</f>
        <v>-1.4381556296675245E-2</v>
      </c>
      <c r="AF147" s="21">
        <f>-AF$162*'Fixed Data'!$B$21*'Fixed Data'!$B$22</f>
        <v>-1.490408106333968E-2</v>
      </c>
      <c r="AG147" s="21">
        <f>-AG$162*'Fixed Data'!$B$21*'Fixed Data'!$B$22</f>
        <v>-1.5447404050017332E-2</v>
      </c>
      <c r="AH147" s="21">
        <f>-AH$162*'Fixed Data'!$B$21*'Fixed Data'!$B$22</f>
        <v>-1.6012420702979754E-2</v>
      </c>
      <c r="AI147" s="21">
        <f>-AI$162*'Fixed Data'!$B$21*'Fixed Data'!$B$22</f>
        <v>-1.6600066848710619E-2</v>
      </c>
      <c r="AJ147" s="21">
        <f>-AJ$162*'Fixed Data'!$B$21*'Fixed Data'!$B$22</f>
        <v>-1.7211321707354437E-2</v>
      </c>
      <c r="AK147" s="21">
        <f>-AK$162*'Fixed Data'!$B$21*'Fixed Data'!$B$22</f>
        <v>-1.7847209399440841E-2</v>
      </c>
      <c r="AL147" s="21">
        <f>-AL$162*'Fixed Data'!$B$21*'Fixed Data'!$B$22</f>
        <v>-1.8508800904626265E-2</v>
      </c>
      <c r="AM147" s="21">
        <f>-AM$162*'Fixed Data'!$B$21*'Fixed Data'!$B$22</f>
        <v>-1.9197216623125266E-2</v>
      </c>
      <c r="AN147" s="21">
        <f>-AN$162*'Fixed Data'!$B$21*'Fixed Data'!$B$22</f>
        <v>-1.9913628485124645E-2</v>
      </c>
      <c r="AO147" s="21">
        <f>-AO$162*'Fixed Data'!$B$21*'Fixed Data'!$B$22</f>
        <v>-2.0659262964232046E-2</v>
      </c>
      <c r="AP147" s="21">
        <f>-AP$162*'Fixed Data'!$B$21*'Fixed Data'!$B$22</f>
        <v>-2.143540288554523E-2</v>
      </c>
      <c r="AQ147" s="21">
        <f>-AQ$162*'Fixed Data'!$B$21*'Fixed Data'!$B$22</f>
        <v>-2.224339104179042E-2</v>
      </c>
      <c r="AR147" s="21">
        <f>-AR$162*'Fixed Data'!$B$21*'Fixed Data'!$B$22</f>
        <v>-2.3084632001391527E-2</v>
      </c>
      <c r="AS147" s="21">
        <f>-AS$162*'Fixed Data'!$B$21*'Fixed Data'!$B$22</f>
        <v>-2.3960596327298293E-2</v>
      </c>
      <c r="AT147" s="21">
        <f>-AT$162*'Fixed Data'!$B$21*'Fixed Data'!$B$22</f>
        <v>-2.4872822535727888E-2</v>
      </c>
      <c r="AU147" s="21">
        <f>-AU$162*'Fixed Data'!$B$21*'Fixed Data'!$B$22</f>
        <v>-2.5822921465665522E-2</v>
      </c>
      <c r="AV147" s="21">
        <f>-AV$162*'Fixed Data'!$B$21*'Fixed Data'!$B$22</f>
        <v>-2.6812578840295784E-2</v>
      </c>
      <c r="AW147" s="21">
        <f>-AW$162*'Fixed Data'!$B$21*'Fixed Data'!$B$22</f>
        <v>-2.7843559787175644E-2</v>
      </c>
      <c r="AX147" s="21">
        <f>-AX$162*'Fixed Data'!$B$21*'Fixed Data'!$B$22</f>
        <v>-2.8917711701010717E-2</v>
      </c>
      <c r="AY147" s="21">
        <f>-AY$162*'Fixed Data'!$B$21*'Fixed Data'!$B$22</f>
        <v>-3.0036969065173072E-2</v>
      </c>
      <c r="AZ147" s="21">
        <f>-AZ$162*'Fixed Data'!$B$21*'Fixed Data'!$B$22</f>
        <v>-3.1203357369184566E-2</v>
      </c>
      <c r="BA147" s="21">
        <f>-BA$162*'Fixed Data'!$B$21*'Fixed Data'!$B$22</f>
        <v>-3.2418997327544941E-2</v>
      </c>
      <c r="BB147" s="21">
        <f>-BB$162*'Fixed Data'!$B$21*'Fixed Data'!$B$22</f>
        <v>-3.368199694951067E-2</v>
      </c>
    </row>
    <row r="148" spans="1:54" outlineLevel="2">
      <c r="A148" s="425"/>
      <c r="B148" s="135" t="s">
        <v>292</v>
      </c>
      <c r="C148" s="135" t="s">
        <v>561</v>
      </c>
      <c r="D148" s="135" t="s">
        <v>391</v>
      </c>
      <c r="E148" s="279">
        <f>(SUM(Option_1!E146:E147)-SUM(Baseline!E146:E147))*1.59</f>
        <v>0</v>
      </c>
      <c r="F148" s="279">
        <f>(SUM(Option_1!F146:F147)-SUM(Baseline!F146:F147))*1.59</f>
        <v>2.4011342239986744E-4</v>
      </c>
      <c r="G148" s="279">
        <f>(SUM(Option_1!G146:G147)-SUM(Baseline!G146:G147))*1.59</f>
        <v>6.8003186449003326E-4</v>
      </c>
      <c r="H148" s="279">
        <f>(SUM(Option_1!H146:H147)-SUM(Baseline!H146:H147))*1.59</f>
        <v>1.3940461992472443E-3</v>
      </c>
      <c r="I148" s="279">
        <f>(SUM(Option_1!I146:I147)-SUM(Baseline!I146:I147))*1.59</f>
        <v>2.4654458869936341E-3</v>
      </c>
      <c r="J148" s="279">
        <f>(SUM(Option_1!J146:J147)-SUM(Baseline!J146:J147))*1.59</f>
        <v>3.9869239540501851E-3</v>
      </c>
      <c r="K148" s="279">
        <f>(SUM(Option_1!K146:K147)-SUM(Baseline!K146:K147))*1.59</f>
        <v>4.1237909335774562E-3</v>
      </c>
      <c r="L148" s="279">
        <f>(SUM(Option_1!L146:L147)-SUM(Baseline!L146:L147))*1.59</f>
        <v>4.2657909499536593E-3</v>
      </c>
      <c r="M148" s="279">
        <f>(SUM(Option_1!M146:M147)-SUM(Baseline!M146:M147))*1.59</f>
        <v>4.4131054491236468E-3</v>
      </c>
      <c r="N148" s="279">
        <f>(SUM(Option_1!N146:N147)-SUM(Baseline!N146:N147))*1.59</f>
        <v>4.5659510162894624E-3</v>
      </c>
      <c r="O148" s="279">
        <f>(SUM(Option_1!O146:O147)-SUM(Baseline!O146:O147))*1.59</f>
        <v>4.7246164317199116E-3</v>
      </c>
      <c r="P148" s="279">
        <f>(SUM(Option_1!P146:P147)-SUM(Baseline!P146:P147))*1.59</f>
        <v>4.8892470438258043E-3</v>
      </c>
      <c r="Q148" s="279">
        <f>(SUM(Option_1!Q146:Q147)-SUM(Baseline!Q146:Q147))*1.59</f>
        <v>5.0601677304105168E-3</v>
      </c>
      <c r="R148" s="279">
        <f>(SUM(Option_1!R146:R147)-SUM(Baseline!R146:R147))*1.59</f>
        <v>5.2375599374181953E-3</v>
      </c>
      <c r="S148" s="279">
        <f>(SUM(Option_1!S146:S147)-SUM(Baseline!S146:S147))*1.59</f>
        <v>5.421748063513393E-3</v>
      </c>
      <c r="T148" s="279">
        <f>(SUM(Option_1!T146:T147)-SUM(Baseline!T146:T147))*1.59</f>
        <v>5.6129859892770466E-3</v>
      </c>
      <c r="U148" s="279">
        <f>(SUM(Option_1!U146:U147)-SUM(Baseline!U146:U147))*1.59</f>
        <v>5.811634210907397E-3</v>
      </c>
      <c r="V148" s="279">
        <f>(SUM(Option_1!V146:V147)-SUM(Baseline!V146:V147))*1.59</f>
        <v>6.017910271882281E-3</v>
      </c>
      <c r="W148" s="279">
        <f>(SUM(Option_1!W146:W147)-SUM(Baseline!W146:W147))*1.59</f>
        <v>6.2321763453842289E-3</v>
      </c>
      <c r="X148" s="279">
        <f>(SUM(Option_1!X146:X147)-SUM(Baseline!X146:X147))*1.59</f>
        <v>6.454792448472484E-3</v>
      </c>
      <c r="Y148" s="279">
        <f>(SUM(Option_1!Y146:Y147)-SUM(Baseline!Y146:Y147))*1.59</f>
        <v>6.6860492779697283E-3</v>
      </c>
      <c r="Z148" s="279">
        <f>(SUM(Option_1!Z146:Z147)-SUM(Baseline!Z146:Z147))*1.59</f>
        <v>6.9263792855711109E-3</v>
      </c>
      <c r="AA148" s="279">
        <f>(SUM(Option_1!AA146:AA147)-SUM(Baseline!AA146:AA147))*1.59</f>
        <v>7.1761087864952383E-3</v>
      </c>
      <c r="AB148" s="279">
        <f>(SUM(Option_1!AB146:AB147)-SUM(Baseline!AB146:AB147))*1.59</f>
        <v>7.4356714302830796E-3</v>
      </c>
      <c r="AC148" s="279">
        <f>(SUM(Option_1!AC146:AC147)-SUM(Baseline!AC146:AC147))*1.59</f>
        <v>7.7054647689431526E-3</v>
      </c>
      <c r="AD148" s="279">
        <f>(SUM(Option_1!AD146:AD147)-SUM(Baseline!AD146:AD147))*1.59</f>
        <v>7.9859585495511733E-3</v>
      </c>
      <c r="AE148" s="279">
        <f>(SUM(Option_1!AE146:AE147)-SUM(Baseline!AE146:AE147))*1.59</f>
        <v>8.2775866612173465E-3</v>
      </c>
      <c r="AF148" s="279">
        <f>(SUM(Option_1!AF146:AF147)-SUM(Baseline!AF146:AF147))*1.59</f>
        <v>8.5808193301560361E-3</v>
      </c>
      <c r="AG148" s="279">
        <f>(SUM(Option_1!AG146:AG147)-SUM(Baseline!AG146:AG147))*1.59</f>
        <v>8.896162640545352E-3</v>
      </c>
      <c r="AH148" s="279">
        <f>(SUM(Option_1!AH146:AH147)-SUM(Baseline!AH146:AH147))*1.59</f>
        <v>9.2241580553895676E-3</v>
      </c>
      <c r="AI148" s="279">
        <f>(SUM(Option_1!AI146:AI147)-SUM(Baseline!AI146:AI147))*1.59</f>
        <v>9.5653130962814938E-3</v>
      </c>
      <c r="AJ148" s="279">
        <f>(SUM(Option_1!AJ146:AJ147)-SUM(Baseline!AJ146:AJ147))*1.59</f>
        <v>9.9202058028975641E-3</v>
      </c>
      <c r="AK148" s="279">
        <f>(SUM(Option_1!AK146:AK147)-SUM(Baseline!AK146:AK147))*1.59</f>
        <v>1.0289485691274766E-2</v>
      </c>
      <c r="AL148" s="279">
        <f>(SUM(Option_1!AL146:AL147)-SUM(Baseline!AL146:AL147))*1.59</f>
        <v>1.0673731998932699E-2</v>
      </c>
      <c r="AM148" s="279">
        <f>(SUM(Option_1!AM146:AM147)-SUM(Baseline!AM146:AM147))*1.59</f>
        <v>1.107359591889423E-2</v>
      </c>
      <c r="AN148" s="279">
        <f>(SUM(Option_1!AN146:AN147)-SUM(Baseline!AN146:AN147))*1.59</f>
        <v>1.1489799641400076E-2</v>
      </c>
      <c r="AO148" s="279">
        <f>(SUM(Option_1!AO146:AO147)-SUM(Baseline!AO146:AO147))*1.59</f>
        <v>1.1923030217434908E-2</v>
      </c>
      <c r="AP148" s="279">
        <f>(SUM(Option_1!AP146:AP147)-SUM(Baseline!AP146:AP147))*1.59</f>
        <v>1.2374011274654493E-2</v>
      </c>
      <c r="AQ148" s="279">
        <f>(SUM(Option_1!AQ146:AQ147)-SUM(Baseline!AQ146:AQ147))*1.59</f>
        <v>1.284357353547144E-2</v>
      </c>
      <c r="AR148" s="279">
        <f>(SUM(Option_1!AR146:AR147)-SUM(Baseline!AR146:AR147))*1.59</f>
        <v>1.3332513062178307E-2</v>
      </c>
      <c r="AS148" s="279">
        <f>(SUM(Option_1!AS146:AS147)-SUM(Baseline!AS146:AS147))*1.59</f>
        <v>1.3841696435150564E-2</v>
      </c>
      <c r="AT148" s="279">
        <f>(SUM(Option_1!AT146:AT147)-SUM(Baseline!AT146:AT147))*1.59</f>
        <v>1.4372028488421012E-2</v>
      </c>
      <c r="AU148" s="279">
        <f>(SUM(Option_1!AU146:AU147)-SUM(Baseline!AU146:AU147))*1.59</f>
        <v>1.4924447997433912E-2</v>
      </c>
      <c r="AV148" s="279">
        <f>(SUM(Option_1!AV146:AV147)-SUM(Baseline!AV146:AV147))*1.59</f>
        <v>1.5499896612461515E-2</v>
      </c>
      <c r="AW148" s="279">
        <f>(SUM(Option_1!AW146:AW147)-SUM(Baseline!AW146:AW147))*1.59</f>
        <v>1.6099457019943662E-2</v>
      </c>
      <c r="AX148" s="279">
        <f>(SUM(Option_1!AX146:AX147)-SUM(Baseline!AX146:AX147))*1.59</f>
        <v>1.672421454157948E-2</v>
      </c>
      <c r="AY148" s="279">
        <f>(SUM(Option_1!AY146:AY147)-SUM(Baseline!AY146:AY147))*1.59</f>
        <v>1.7375253780362684E-2</v>
      </c>
      <c r="AZ148" s="279">
        <f>(SUM(Option_1!AZ146:AZ147)-SUM(Baseline!AZ146:AZ147))*1.59</f>
        <v>1.8053803489851632E-2</v>
      </c>
      <c r="BA148" s="279">
        <f>(SUM(Option_1!BA146:BA147)-SUM(Baseline!BA146:BA147))*1.59</f>
        <v>1.8761057284348633E-2</v>
      </c>
      <c r="BB148" s="279">
        <f>(SUM(Option_1!BB146:BB147)-SUM(Baseline!BB146:BB147))*1.59</f>
        <v>1.9496016752190887E-2</v>
      </c>
    </row>
    <row r="149" spans="1:54" outlineLevel="2">
      <c r="A149" s="425"/>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295</v>
      </c>
      <c r="C150" s="135" t="s">
        <v>475</v>
      </c>
      <c r="D150" s="135" t="s">
        <v>391</v>
      </c>
      <c r="E150" s="279">
        <v>-6.7504123219999999</v>
      </c>
      <c r="F150" s="279">
        <v>-6.778612055</v>
      </c>
      <c r="G150" s="279">
        <v>-6.8028215510000001</v>
      </c>
      <c r="H150" s="279">
        <v>-6.8227677040000003</v>
      </c>
      <c r="I150" s="279">
        <v>-6.8381636330000006</v>
      </c>
      <c r="J150" s="279">
        <v>-6.8487079490000005</v>
      </c>
      <c r="K150" s="279">
        <v>-7.0504689379999999</v>
      </c>
      <c r="L150" s="279">
        <v>-7.2585789390000004</v>
      </c>
      <c r="M150" s="279">
        <v>-7.4732501449999997</v>
      </c>
      <c r="N150" s="279">
        <v>-7.6947023740000002</v>
      </c>
      <c r="O150" s="279">
        <v>-7.9231633660000007</v>
      </c>
      <c r="P150" s="279">
        <v>-8.1588690919999998</v>
      </c>
      <c r="Q150" s="279">
        <v>-8.4020640770000004</v>
      </c>
      <c r="R150" s="279">
        <v>-8.6530017329999982</v>
      </c>
      <c r="S150" s="279">
        <v>-8.9119447129999987</v>
      </c>
      <c r="T150" s="279">
        <v>-9.1791652720000005</v>
      </c>
      <c r="U150" s="279">
        <v>-9.4549456480000007</v>
      </c>
      <c r="V150" s="279">
        <v>-9.7395784609999989</v>
      </c>
      <c r="W150" s="279">
        <v>-10.033367119999999</v>
      </c>
      <c r="X150" s="279">
        <v>-10.336626279999999</v>
      </c>
      <c r="Y150" s="279">
        <v>-10.64968223</v>
      </c>
      <c r="Z150" s="279">
        <v>-10.972873439999999</v>
      </c>
      <c r="AA150" s="279">
        <v>-11.306551000000001</v>
      </c>
      <c r="AB150" s="279">
        <v>-11.65107914</v>
      </c>
      <c r="AC150" s="279">
        <v>-12.006835779999999</v>
      </c>
      <c r="AD150" s="279">
        <v>-12.374213050000002</v>
      </c>
      <c r="AE150" s="279">
        <v>-12.753617910000001</v>
      </c>
      <c r="AF150" s="279">
        <v>-13.14547273</v>
      </c>
      <c r="AG150" s="279">
        <v>-13.550215939999999</v>
      </c>
      <c r="AH150" s="279">
        <v>-13.96830267</v>
      </c>
      <c r="AI150" s="279">
        <v>-14.40020545</v>
      </c>
      <c r="AJ150" s="279">
        <v>-14.84641493</v>
      </c>
      <c r="AK150" s="279">
        <v>-15.307440619999999</v>
      </c>
      <c r="AL150" s="279">
        <v>-15.783811699999999</v>
      </c>
      <c r="AM150" s="279">
        <v>-16.276077799999999</v>
      </c>
      <c r="AN150" s="279">
        <v>-16.784809899999999</v>
      </c>
      <c r="AO150" s="279">
        <v>-17.310601179999999</v>
      </c>
      <c r="AP150" s="279">
        <v>-17.854067989999997</v>
      </c>
      <c r="AQ150" s="279">
        <v>-18.415850800000001</v>
      </c>
      <c r="AR150" s="279">
        <v>-18.996615239999997</v>
      </c>
      <c r="AS150" s="279">
        <v>-19.597053129999999</v>
      </c>
      <c r="AT150" s="279">
        <v>-20.217883649999997</v>
      </c>
      <c r="AU150" s="279">
        <v>-20.85985445</v>
      </c>
      <c r="AV150" s="279">
        <v>-21.52374287</v>
      </c>
      <c r="AW150" s="279">
        <v>-22.210357269999999</v>
      </c>
      <c r="AX150" s="279">
        <v>-22.920538280000002</v>
      </c>
      <c r="AY150" s="279">
        <v>-23.65516023</v>
      </c>
      <c r="AZ150" s="279">
        <v>-24.415132610000001</v>
      </c>
      <c r="BA150" s="279">
        <v>-25.201401570000002</v>
      </c>
      <c r="BB150" s="279">
        <v>-26.012991665352192</v>
      </c>
    </row>
    <row r="151" spans="1:54" outlineLevel="2">
      <c r="A151" s="425"/>
      <c r="B151" s="135" t="s">
        <v>295</v>
      </c>
      <c r="C151" s="135" t="s">
        <v>476</v>
      </c>
      <c r="D151" s="135" t="s">
        <v>391</v>
      </c>
      <c r="E151" s="279">
        <v>-8.6697597760000011</v>
      </c>
      <c r="F151" s="279">
        <v>-8.9018679930000015</v>
      </c>
      <c r="G151" s="279">
        <v>-9.1303352009999994</v>
      </c>
      <c r="H151" s="279">
        <v>-9.3544243849999997</v>
      </c>
      <c r="I151" s="279">
        <v>-9.5733449250000007</v>
      </c>
      <c r="J151" s="279">
        <v>-9.7862493869999998</v>
      </c>
      <c r="K151" s="279">
        <v>-10.086490449999999</v>
      </c>
      <c r="L151" s="279">
        <v>-10.39645076</v>
      </c>
      <c r="M151" s="279">
        <v>-10.71646644</v>
      </c>
      <c r="N151" s="279">
        <v>-11.04688618</v>
      </c>
      <c r="O151" s="279">
        <v>-11.388071720000001</v>
      </c>
      <c r="P151" s="279">
        <v>-11.7403984</v>
      </c>
      <c r="Q151" s="279">
        <v>-12.104255720000001</v>
      </c>
      <c r="R151" s="279">
        <v>-12.48004789</v>
      </c>
      <c r="S151" s="279">
        <v>-12.868194460000002</v>
      </c>
      <c r="T151" s="279">
        <v>-13.26913092</v>
      </c>
      <c r="U151" s="279">
        <v>-13.68330939</v>
      </c>
      <c r="V151" s="279">
        <v>-14.111199289999998</v>
      </c>
      <c r="W151" s="279">
        <v>-14.553288029999999</v>
      </c>
      <c r="X151" s="279">
        <v>-15.010081810000001</v>
      </c>
      <c r="Y151" s="279">
        <v>-15.48210636</v>
      </c>
      <c r="Z151" s="279">
        <v>-15.96990776</v>
      </c>
      <c r="AA151" s="279">
        <v>-16.474053310000002</v>
      </c>
      <c r="AB151" s="279">
        <v>-16.995132399999999</v>
      </c>
      <c r="AC151" s="279">
        <v>-17.53375745</v>
      </c>
      <c r="AD151" s="279">
        <v>-18.090564879999999</v>
      </c>
      <c r="AE151" s="279">
        <v>-18.666216120000001</v>
      </c>
      <c r="AF151" s="279">
        <v>-19.261398679999999</v>
      </c>
      <c r="AG151" s="279">
        <v>-19.876827239999997</v>
      </c>
      <c r="AH151" s="279">
        <v>-20.513244829999998</v>
      </c>
      <c r="AI151" s="279">
        <v>-21.171423999999998</v>
      </c>
      <c r="AJ151" s="279">
        <v>-21.852168160000002</v>
      </c>
      <c r="AK151" s="279">
        <v>-22.556312819999999</v>
      </c>
      <c r="AL151" s="279">
        <v>-23.284727030000003</v>
      </c>
      <c r="AM151" s="279">
        <v>-24.038314800000002</v>
      </c>
      <c r="AN151" s="279">
        <v>-24.818016620000002</v>
      </c>
      <c r="AO151" s="279">
        <v>-25.62481103</v>
      </c>
      <c r="AP151" s="279">
        <v>-26.4597163</v>
      </c>
      <c r="AQ151" s="279">
        <v>-27.323792140000002</v>
      </c>
      <c r="AR151" s="279">
        <v>-28.218141510000002</v>
      </c>
      <c r="AS151" s="279">
        <v>-29.143912510000003</v>
      </c>
      <c r="AT151" s="279">
        <v>-30.102300399999997</v>
      </c>
      <c r="AU151" s="279">
        <v>-31.094549600000001</v>
      </c>
      <c r="AV151" s="279">
        <v>-32.121955920000005</v>
      </c>
      <c r="AW151" s="279">
        <v>-33.185868809999995</v>
      </c>
      <c r="AX151" s="279">
        <v>-34.28769372</v>
      </c>
      <c r="AY151" s="279">
        <v>-35.42889461</v>
      </c>
      <c r="AZ151" s="279">
        <v>-36.610996530000001</v>
      </c>
      <c r="BA151" s="279">
        <v>-37.835588360000003</v>
      </c>
      <c r="BB151" s="279">
        <v>-39.1011412479399</v>
      </c>
    </row>
    <row r="152" spans="1:54" outlineLevel="2">
      <c r="A152" s="425"/>
      <c r="B152" s="135" t="s">
        <v>295</v>
      </c>
      <c r="C152" s="135" t="s">
        <v>477</v>
      </c>
      <c r="D152" s="135" t="s">
        <v>391</v>
      </c>
      <c r="E152" s="279">
        <v>-6.4502035860000001E-2</v>
      </c>
      <c r="F152" s="279">
        <v>-6.6631606190000012E-2</v>
      </c>
      <c r="G152" s="279">
        <v>-6.8819955069999994E-2</v>
      </c>
      <c r="H152" s="279">
        <v>-7.1062765740000006E-2</v>
      </c>
      <c r="I152" s="279">
        <v>-7.335496804000001E-2</v>
      </c>
      <c r="J152" s="279">
        <v>-7.569066612E-2</v>
      </c>
      <c r="K152" s="279">
        <v>-7.8257859160000012E-2</v>
      </c>
      <c r="L152" s="279">
        <v>-8.0920576849999995E-2</v>
      </c>
      <c r="M152" s="279">
        <v>-8.368269628000001E-2</v>
      </c>
      <c r="N152" s="279">
        <v>-8.6548263959999996E-2</v>
      </c>
      <c r="O152" s="279">
        <v>-8.9521503679999989E-2</v>
      </c>
      <c r="P152" s="279">
        <v>-9.2606824710000007E-2</v>
      </c>
      <c r="Q152" s="279">
        <v>-9.5808830380000001E-2</v>
      </c>
      <c r="R152" s="279">
        <v>-9.9132327110000001E-2</v>
      </c>
      <c r="S152" s="279">
        <v>-0.10258233379999999</v>
      </c>
      <c r="T152" s="279">
        <v>-0.106164092</v>
      </c>
      <c r="U152" s="279">
        <v>-0.1098830757</v>
      </c>
      <c r="V152" s="279">
        <v>-0.113745003</v>
      </c>
      <c r="W152" s="279">
        <v>-0.1177558469</v>
      </c>
      <c r="X152" s="279">
        <v>-0.1219218473</v>
      </c>
      <c r="Y152" s="279">
        <v>-0.12624952419999999</v>
      </c>
      <c r="Z152" s="279">
        <v>-0.13074568979999998</v>
      </c>
      <c r="AA152" s="279">
        <v>-0.13541746340000002</v>
      </c>
      <c r="AB152" s="279">
        <v>-0.14027228480000001</v>
      </c>
      <c r="AC152" s="279">
        <v>-0.14531793040000002</v>
      </c>
      <c r="AD152" s="279">
        <v>-0.15056252849999999</v>
      </c>
      <c r="AE152" s="279">
        <v>-0.1560145761</v>
      </c>
      <c r="AF152" s="279">
        <v>-0.1616829565</v>
      </c>
      <c r="AG152" s="279">
        <v>-0.16757695759999999</v>
      </c>
      <c r="AH152" s="279">
        <v>-0.17370629109999999</v>
      </c>
      <c r="AI152" s="279">
        <v>-0.1800811128</v>
      </c>
      <c r="AJ152" s="279">
        <v>-0.18671204350000001</v>
      </c>
      <c r="AK152" s="279">
        <v>-0.19361019159999998</v>
      </c>
      <c r="AL152" s="279">
        <v>-0.20078717600000001</v>
      </c>
      <c r="AM152" s="279">
        <v>-0.20825515080000001</v>
      </c>
      <c r="AN152" s="279">
        <v>-0.21602683079999999</v>
      </c>
      <c r="AO152" s="279">
        <v>-0.2241155185</v>
      </c>
      <c r="AP152" s="279">
        <v>-0.2325351323</v>
      </c>
      <c r="AQ152" s="279">
        <v>-0.24130023589999999</v>
      </c>
      <c r="AR152" s="279">
        <v>-0.25042606969999998</v>
      </c>
      <c r="AS152" s="279">
        <v>-0.25992858320000001</v>
      </c>
      <c r="AT152" s="279">
        <v>-0.26982446929999998</v>
      </c>
      <c r="AU152" s="279">
        <v>-0.28013119990000002</v>
      </c>
      <c r="AV152" s="279">
        <v>-0.29086706410000002</v>
      </c>
      <c r="AW152" s="279">
        <v>-0.3020512071</v>
      </c>
      <c r="AX152" s="279">
        <v>-0.31370367239999997</v>
      </c>
      <c r="AY152" s="279">
        <v>-0.32584544439999996</v>
      </c>
      <c r="AZ152" s="279">
        <v>-0.33849849510000002</v>
      </c>
      <c r="BA152" s="279">
        <v>-0.35168583130000003</v>
      </c>
      <c r="BB152" s="279">
        <v>-0.36538692410030771</v>
      </c>
    </row>
    <row r="153" spans="1:54" outlineLevel="2">
      <c r="A153" s="425"/>
      <c r="B153" s="135" t="s">
        <v>295</v>
      </c>
      <c r="C153" s="135" t="s">
        <v>562</v>
      </c>
      <c r="D153" s="135" t="s">
        <v>391</v>
      </c>
      <c r="E153" s="279">
        <f>(SUM(Option_1!E150:E152)-SUM(Baseline!E150:E152))*1.59</f>
        <v>0</v>
      </c>
      <c r="F153" s="279">
        <f>(SUM(Option_1!F150:F152)-SUM(Baseline!F150:F152))*1.59</f>
        <v>0.31989740120309729</v>
      </c>
      <c r="G153" s="279">
        <f>(SUM(Option_1!G150:G152)-SUM(Baseline!G150:G152))*1.59</f>
        <v>0.6752016702944964</v>
      </c>
      <c r="H153" s="279">
        <f>(SUM(Option_1!H150:H152)-SUM(Baseline!H150:H152))*1.59</f>
        <v>1.0683132653655012</v>
      </c>
      <c r="I153" s="279">
        <f>(SUM(Option_1!I150:I152)-SUM(Baseline!I150:I152))*1.59</f>
        <v>1.5017695505670003</v>
      </c>
      <c r="J153" s="279">
        <f>(SUM(Option_1!J150:J152)-SUM(Baseline!J150:J152))*1.59</f>
        <v>1.9782523034376081</v>
      </c>
      <c r="K153" s="279">
        <f>(SUM(Option_1!K150:K152)-SUM(Baseline!K150:K152))*1.59</f>
        <v>2.0381599197843037</v>
      </c>
      <c r="L153" s="279">
        <f>(SUM(Option_1!L150:L152)-SUM(Baseline!L150:L152))*1.59</f>
        <v>2.0999684785821002</v>
      </c>
      <c r="M153" s="279">
        <f>(SUM(Option_1!M150:M152)-SUM(Baseline!M150:M152))*1.59</f>
        <v>2.1637420837338022</v>
      </c>
      <c r="N153" s="279">
        <f>(SUM(Option_1!N150:N152)-SUM(Baseline!N150:N152))*1.59</f>
        <v>2.229547162052703</v>
      </c>
      <c r="O153" s="279">
        <f>(SUM(Option_1!O150:O152)-SUM(Baseline!O150:O152))*1.59</f>
        <v>2.2974525299789881</v>
      </c>
      <c r="P153" s="279">
        <f>(SUM(Option_1!P150:P152)-SUM(Baseline!P150:P152))*1.59</f>
        <v>2.3675295861764991</v>
      </c>
      <c r="Q153" s="279">
        <f>(SUM(Option_1!Q150:Q152)-SUM(Baseline!Q150:Q152))*1.59</f>
        <v>2.4398522415566957</v>
      </c>
      <c r="R153" s="279">
        <f>(SUM(Option_1!R150:R152)-SUM(Baseline!R150:R152))*1.59</f>
        <v>2.5144972087860036</v>
      </c>
      <c r="S153" s="279">
        <f>(SUM(Option_1!S150:S152)-SUM(Baseline!S150:S152))*1.59</f>
        <v>2.5915439817269941</v>
      </c>
      <c r="T153" s="279">
        <f>(SUM(Option_1!T150:T152)-SUM(Baseline!T150:T152))*1.59</f>
        <v>2.67107499897</v>
      </c>
      <c r="U153" s="279">
        <f>(SUM(Option_1!U150:U152)-SUM(Baseline!U150:U152))*1.59</f>
        <v>2.7531757624470004</v>
      </c>
      <c r="V153" s="279">
        <f>(SUM(Option_1!V150:V152)-SUM(Baseline!V150:V152))*1.59</f>
        <v>2.8379349475710147</v>
      </c>
      <c r="W153" s="279">
        <f>(SUM(Option_1!W150:W152)-SUM(Baseline!W150:W152))*1.59</f>
        <v>2.9254445250300041</v>
      </c>
      <c r="X153" s="279">
        <f>(SUM(Option_1!X150:X152)-SUM(Baseline!X150:X152))*1.59</f>
        <v>3.0157998614339956</v>
      </c>
      <c r="Y153" s="279">
        <f>(SUM(Option_1!Y150:Y152)-SUM(Baseline!Y150:Y152))*1.59</f>
        <v>3.1091000074229997</v>
      </c>
      <c r="Z153" s="279">
        <f>(SUM(Option_1!Z150:Z152)-SUM(Baseline!Z150:Z152))*1.59</f>
        <v>3.2054476720679994</v>
      </c>
      <c r="AA153" s="279">
        <f>(SUM(Option_1!AA150:AA152)-SUM(Baseline!AA150:AA152))*1.59</f>
        <v>3.3049493826659995</v>
      </c>
      <c r="AB153" s="279">
        <f>(SUM(Option_1!AB150:AB152)-SUM(Baseline!AB150:AB152))*1.59</f>
        <v>3.4077158199119975</v>
      </c>
      <c r="AC153" s="279">
        <f>(SUM(Option_1!AC150:AC152)-SUM(Baseline!AC150:AC152))*1.59</f>
        <v>3.5138617368090017</v>
      </c>
      <c r="AD153" s="279">
        <f>(SUM(Option_1!AD150:AD152)-SUM(Baseline!AD150:AD152))*1.59</f>
        <v>3.6235063738170039</v>
      </c>
      <c r="AE153" s="279">
        <f>(SUM(Option_1!AE150:AE152)-SUM(Baseline!AE150:AE152))*1.59</f>
        <v>3.7367734267349997</v>
      </c>
      <c r="AF153" s="279">
        <f>(SUM(Option_1!AF150:AF152)-SUM(Baseline!AF150:AF152))*1.59</f>
        <v>3.8537913483240005</v>
      </c>
      <c r="AG153" s="279">
        <f>(SUM(Option_1!AG150:AG152)-SUM(Baseline!AG150:AG152))*1.59</f>
        <v>3.9746935715430123</v>
      </c>
      <c r="AH153" s="279">
        <f>(SUM(Option_1!AH150:AH152)-SUM(Baseline!AH150:AH152))*1.59</f>
        <v>4.0996185578849982</v>
      </c>
      <c r="AI153" s="279">
        <f>(SUM(Option_1!AI150:AI152)-SUM(Baseline!AI150:AI152))*1.59</f>
        <v>4.2287102734230047</v>
      </c>
      <c r="AJ153" s="279">
        <f>(SUM(Option_1!AJ150:AJ152)-SUM(Baseline!AJ150:AJ152))*1.59</f>
        <v>4.3621181264819988</v>
      </c>
      <c r="AK153" s="279">
        <f>(SUM(Option_1!AK150:AK152)-SUM(Baseline!AK150:AK152))*1.59</f>
        <v>4.4999973964620148</v>
      </c>
      <c r="AL153" s="279">
        <f>(SUM(Option_1!AL150:AL152)-SUM(Baseline!AL150:AL152))*1.59</f>
        <v>4.6425093934739934</v>
      </c>
      <c r="AM153" s="279">
        <f>(SUM(Option_1!AM150:AM152)-SUM(Baseline!AM150:AM152))*1.59</f>
        <v>4.7898217442219986</v>
      </c>
      <c r="AN153" s="279">
        <f>(SUM(Option_1!AN150:AN152)-SUM(Baseline!AN150:AN152))*1.59</f>
        <v>4.9421086153980021</v>
      </c>
      <c r="AO153" s="279">
        <f>(SUM(Option_1!AO150:AO152)-SUM(Baseline!AO150:AO152))*1.59</f>
        <v>5.0995510793820165</v>
      </c>
      <c r="AP153" s="279">
        <f>(SUM(Option_1!AP150:AP152)-SUM(Baseline!AP150:AP152))*1.59</f>
        <v>5.2623373047239923</v>
      </c>
      <c r="AQ153" s="279">
        <f>(SUM(Option_1!AQ150:AQ152)-SUM(Baseline!AQ150:AQ152))*1.59</f>
        <v>5.4306628757340079</v>
      </c>
      <c r="AR153" s="279">
        <f>(SUM(Option_1!AR150:AR152)-SUM(Baseline!AR150:AR152))*1.59</f>
        <v>5.6047311888690095</v>
      </c>
      <c r="AS153" s="279">
        <f>(SUM(Option_1!AS150:AS152)-SUM(Baseline!AS150:AS152))*1.59</f>
        <v>5.7847537559460065</v>
      </c>
      <c r="AT153" s="279">
        <f>(SUM(Option_1!AT150:AT152)-SUM(Baseline!AT150:AT152))*1.59</f>
        <v>5.970950426583018</v>
      </c>
      <c r="AU153" s="279">
        <f>(SUM(Option_1!AU150:AU152)-SUM(Baseline!AU150:AU152))*1.59</f>
        <v>6.1635499295939944</v>
      </c>
      <c r="AV153" s="279">
        <f>(SUM(Option_1!AV150:AV152)-SUM(Baseline!AV150:AV152))*1.59</f>
        <v>6.3627901747709963</v>
      </c>
      <c r="AW153" s="279">
        <f>(SUM(Option_1!AW150:AW152)-SUM(Baseline!AW150:AW152))*1.59</f>
        <v>6.5689185718380232</v>
      </c>
      <c r="AX153" s="279">
        <f>(SUM(Option_1!AX150:AX152)-SUM(Baseline!AX150:AX152))*1.59</f>
        <v>6.7821926185920018</v>
      </c>
      <c r="AY153" s="279">
        <f>(SUM(Option_1!AY150:AY152)-SUM(Baseline!AY150:AY152))*1.59</f>
        <v>7.0028801723160008</v>
      </c>
      <c r="AZ153" s="279">
        <f>(SUM(Option_1!AZ150:AZ152)-SUM(Baseline!AZ150:AZ152))*1.59</f>
        <v>7.2312599738430103</v>
      </c>
      <c r="BA153" s="279">
        <f>(SUM(Option_1!BA150:BA152)-SUM(Baseline!BA150:BA152))*1.59</f>
        <v>7.4676221099279818</v>
      </c>
      <c r="BB153" s="279">
        <f>(SUM(Option_1!BB150:BB152)-SUM(Baseline!BB150:BB152))*1.59</f>
        <v>7.7117113573122014</v>
      </c>
    </row>
    <row r="154" spans="1:54" outlineLevel="2">
      <c r="A154" s="426"/>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row>
    <row r="158" spans="1:54" ht="12.75" customHeight="1" outlineLevel="2">
      <c r="A158" s="424" t="s">
        <v>479</v>
      </c>
      <c r="B158" s="135" t="s">
        <v>289</v>
      </c>
      <c r="C158" s="135" t="s">
        <v>397</v>
      </c>
      <c r="D158" s="135" t="s">
        <v>480</v>
      </c>
      <c r="E158" s="238">
        <v>12.622998500700149</v>
      </c>
      <c r="F158" s="36">
        <v>12.469574949042503</v>
      </c>
      <c r="G158" s="36">
        <v>12.310637658936233</v>
      </c>
      <c r="H158" s="36">
        <v>12.146033631396637</v>
      </c>
      <c r="I158" s="36">
        <v>11.975604609439538</v>
      </c>
      <c r="J158" s="36">
        <v>11.79918690208131</v>
      </c>
      <c r="K158" s="36">
        <v>11.95840119415988</v>
      </c>
      <c r="L158" s="36">
        <v>12.120553035944695</v>
      </c>
      <c r="M158" s="36">
        <v>12.285719064428092</v>
      </c>
      <c r="N158" s="36">
        <v>12.453978446602155</v>
      </c>
      <c r="O158" s="36">
        <v>12.625413055458695</v>
      </c>
      <c r="P158" s="36">
        <v>12.800107513989248</v>
      </c>
      <c r="Q158" s="36">
        <v>12.978149316185068</v>
      </c>
      <c r="R158" s="36">
        <v>13.159628959037102</v>
      </c>
      <c r="S158" s="36">
        <v>13.344640052535993</v>
      </c>
      <c r="T158" s="36">
        <v>13.533279451672053</v>
      </c>
      <c r="U158" s="36">
        <v>13.725647333435266</v>
      </c>
      <c r="V158" s="36">
        <v>13.921847416815258</v>
      </c>
      <c r="W158" s="36">
        <v>14.121987028801296</v>
      </c>
      <c r="X158" s="36">
        <v>14.326177291382271</v>
      </c>
      <c r="Y158" s="36">
        <v>14.534533253546675</v>
      </c>
      <c r="Z158" s="36">
        <v>14.747174078282592</v>
      </c>
      <c r="AA158" s="36">
        <v>14.964223163577683</v>
      </c>
      <c r="AB158" s="36">
        <v>15.185808351419164</v>
      </c>
      <c r="AC158" s="36">
        <v>15.412062125793785</v>
      </c>
      <c r="AD158" s="36">
        <v>15.643121733687826</v>
      </c>
      <c r="AE158" s="36">
        <v>15.879129449087054</v>
      </c>
      <c r="AF158" s="36">
        <v>16.120232759976723</v>
      </c>
      <c r="AG158" s="36">
        <v>16.366584566341544</v>
      </c>
      <c r="AH158" s="36">
        <v>16.618343444165653</v>
      </c>
      <c r="AI158" s="36">
        <v>16.875673810432616</v>
      </c>
      <c r="AJ158" s="36">
        <v>17.138746275125371</v>
      </c>
      <c r="AK158" s="36">
        <v>17.407737795226222</v>
      </c>
      <c r="AL158" s="36">
        <v>17.6828319937168</v>
      </c>
      <c r="AM158" s="36">
        <v>17.964219445578056</v>
      </c>
      <c r="AN158" s="36">
        <v>18.252097963790202</v>
      </c>
      <c r="AO158" s="36">
        <v>18.546672885332711</v>
      </c>
      <c r="AP158" s="36">
        <v>18.848157423184254</v>
      </c>
      <c r="AQ158" s="36">
        <v>19.156772974322703</v>
      </c>
      <c r="AR158" s="36">
        <v>19.472749504725048</v>
      </c>
      <c r="AS158" s="36">
        <v>19.79632589036741</v>
      </c>
      <c r="AT158" s="36">
        <v>20.127750302224968</v>
      </c>
      <c r="AU158" s="36">
        <v>20.467280602271938</v>
      </c>
      <c r="AV158" s="36">
        <v>20.815184805481518</v>
      </c>
      <c r="AW158" s="36">
        <v>21.171741464825853</v>
      </c>
      <c r="AX158" s="36">
        <v>21.537240155275981</v>
      </c>
      <c r="AY158" s="36">
        <v>21.911981968801804</v>
      </c>
      <c r="AZ158" s="36">
        <v>22.296279987371999</v>
      </c>
      <c r="BA158" s="36">
        <v>22.690459821954015</v>
      </c>
      <c r="BB158" s="36">
        <v>23.091608430792505</v>
      </c>
    </row>
    <row r="159" spans="1:54" outlineLevel="2">
      <c r="A159" s="425"/>
      <c r="B159" s="135" t="s">
        <v>289</v>
      </c>
      <c r="C159" s="135" t="s">
        <v>560</v>
      </c>
      <c r="D159" s="135" t="s">
        <v>480</v>
      </c>
      <c r="E159" s="238">
        <f>(Option_1!E158-Baseline!E158)*1.59</f>
        <v>0</v>
      </c>
      <c r="F159" s="238">
        <f>(Option_1!F158-Baseline!F158)*1.59</f>
        <v>-0.50852874761712807</v>
      </c>
      <c r="G159" s="238">
        <f>(Option_1!G158-Baseline!G158)*1.59</f>
        <v>-1.0305299184570071</v>
      </c>
      <c r="H159" s="238">
        <f>(Option_1!H158-Baseline!H158)*1.59</f>
        <v>-1.5663651357234838</v>
      </c>
      <c r="I159" s="238">
        <f>(Option_1!I158-Baseline!I158)*1.59</f>
        <v>-2.1164082831091737</v>
      </c>
      <c r="J159" s="238">
        <f>(Option_1!J158-Baseline!J158)*1.59</f>
        <v>-2.6810458371054158</v>
      </c>
      <c r="K159" s="238">
        <f>(Option_1!K158-Baseline!K158)*1.59</f>
        <v>-2.7172313317368695</v>
      </c>
      <c r="L159" s="238">
        <f>(Option_1!L158-Baseline!L158)*1.59</f>
        <v>-2.7540836675316336</v>
      </c>
      <c r="M159" s="238">
        <f>(Option_1!M158-Baseline!M158)*1.59</f>
        <v>-2.791620159587985</v>
      </c>
      <c r="N159" s="238">
        <f>(Option_1!N158-Baseline!N158)*1.59</f>
        <v>-2.8298588400941176</v>
      </c>
      <c r="O159" s="238">
        <f>(Option_1!O158-Baseline!O158)*1.59</f>
        <v>-2.8688182309581767</v>
      </c>
      <c r="P159" s="238">
        <f>(Option_1!P158-Baseline!P158)*1.59</f>
        <v>-2.9085175187082455</v>
      </c>
      <c r="Q159" s="238">
        <f>(Option_1!Q158-Baseline!Q158)*1.59</f>
        <v>-2.9489765719823438</v>
      </c>
      <c r="R159" s="238">
        <f>(Option_1!R158-Baseline!R158)*1.59</f>
        <v>-2.9902159065484124</v>
      </c>
      <c r="S159" s="238">
        <f>(Option_1!S158-Baseline!S158)*1.59</f>
        <v>-3.0322567727543235</v>
      </c>
      <c r="T159" s="238">
        <f>(Option_1!T158-Baseline!T158)*1.59</f>
        <v>-3.0751210680778955</v>
      </c>
      <c r="U159" s="238">
        <f>(Option_1!U158-Baseline!U158)*1.59</f>
        <v>-3.1188315819868415</v>
      </c>
      <c r="V159" s="238">
        <f>(Option_1!V158-Baseline!V158)*1.59</f>
        <v>-3.1634117860588198</v>
      </c>
      <c r="W159" s="238">
        <f>(Option_1!W158-Baseline!W158)*1.59</f>
        <v>-3.2088860438613946</v>
      </c>
      <c r="X159" s="238">
        <f>(Option_1!X158-Baseline!X158)*1.59</f>
        <v>-3.2552795409920456</v>
      </c>
      <c r="Y159" s="238">
        <f>(Option_1!Y158-Baseline!Y158)*1.59</f>
        <v>-3.3026183900181554</v>
      </c>
      <c r="Z159" s="238">
        <f>(Option_1!Z158-Baseline!Z158)*1.59</f>
        <v>-3.3509295780070385</v>
      </c>
      <c r="AA159" s="238">
        <f>(Option_1!AA158-Baseline!AA158)*1.59</f>
        <v>-3.4002411064458893</v>
      </c>
      <c r="AB159" s="238">
        <f>(Option_1!AB158-Baseline!AB158)*1.59</f>
        <v>-3.4505819912418034</v>
      </c>
      <c r="AC159" s="238">
        <f>(Option_1!AC158-Baseline!AC158)*1.59</f>
        <v>-3.5019822102517799</v>
      </c>
      <c r="AD159" s="238">
        <f>(Option_1!AD158-Baseline!AD158)*1.59</f>
        <v>-3.5544729306527061</v>
      </c>
      <c r="AE159" s="238">
        <f>(Option_1!AE158-Baseline!AE158)*1.59</f>
        <v>-3.6080864040013556</v>
      </c>
      <c r="AF159" s="238">
        <f>(Option_1!AF158-Baseline!AF158)*1.59</f>
        <v>-3.6628560711743896</v>
      </c>
      <c r="AG159" s="238">
        <f>(Option_1!AG158-Baseline!AG158)*1.59</f>
        <v>-3.7188166148383335</v>
      </c>
      <c r="AH159" s="238">
        <f>(Option_1!AH158-Baseline!AH158)*1.59</f>
        <v>-3.7760039419596088</v>
      </c>
      <c r="AI159" s="238">
        <f>(Option_1!AI158-Baseline!AI158)*1.59</f>
        <v>-3.83445541117446</v>
      </c>
      <c r="AJ159" s="238">
        <f>(Option_1!AJ158-Baseline!AJ158)*1.59</f>
        <v>-3.8942096403990383</v>
      </c>
      <c r="AK159" s="238">
        <f>(Option_1!AK158-Baseline!AK158)*1.59</f>
        <v>-3.9553067866693175</v>
      </c>
      <c r="AL159" s="238">
        <f>(Option_1!AL158-Baseline!AL158)*1.59</f>
        <v>-4.0177884761811553</v>
      </c>
      <c r="AM159" s="238">
        <f>(Option_1!AM158-Baseline!AM158)*1.59</f>
        <v>-4.0816979267202074</v>
      </c>
      <c r="AN159" s="238">
        <f>(Option_1!AN158-Baseline!AN158)*1.59</f>
        <v>-4.1470799651520043</v>
      </c>
      <c r="AO159" s="238">
        <f>(Option_1!AO158-Baseline!AO158)*1.59</f>
        <v>-4.2139811673418803</v>
      </c>
      <c r="AP159" s="238">
        <f>(Option_1!AP158-Baseline!AP158)*1.59</f>
        <v>-4.2824498756450122</v>
      </c>
      <c r="AQ159" s="238">
        <f>(Option_1!AQ158-Baseline!AQ158)*1.59</f>
        <v>-4.3525362863563686</v>
      </c>
      <c r="AR159" s="238">
        <f>(Option_1!AR158-Baseline!AR158)*1.59</f>
        <v>-4.424292554650747</v>
      </c>
      <c r="AS159" s="238">
        <f>(Option_1!AS158-Baseline!AS158)*1.59</f>
        <v>-4.4977727945827208</v>
      </c>
      <c r="AT159" s="238">
        <f>(Option_1!AT158-Baseline!AT158)*1.59</f>
        <v>-4.5730333064566739</v>
      </c>
      <c r="AU159" s="238">
        <f>(Option_1!AU158-Baseline!AU158)*1.59</f>
        <v>-4.6501325593367406</v>
      </c>
      <c r="AV159" s="238">
        <f>(Option_1!AV158-Baseline!AV158)*1.59</f>
        <v>-4.72913131347687</v>
      </c>
      <c r="AW159" s="238">
        <f>(Option_1!AW158-Baseline!AW158)*1.59</f>
        <v>-4.810092707770723</v>
      </c>
      <c r="AX159" s="238">
        <f>(Option_1!AX158-Baseline!AX158)*1.59</f>
        <v>-4.8930823996717621</v>
      </c>
      <c r="AY159" s="238">
        <f>(Option_1!AY158-Baseline!AY158)*1.59</f>
        <v>-4.978168652643129</v>
      </c>
      <c r="AZ159" s="238">
        <f>(Option_1!AZ158-Baseline!AZ158)*1.59</f>
        <v>-5.065422458587757</v>
      </c>
      <c r="BA159" s="238">
        <f>(Option_1!BA158-Baseline!BA158)*1.59</f>
        <v>-5.1549176427882415</v>
      </c>
      <c r="BB159" s="238">
        <f>(Option_1!BB158-Baseline!BB158)*1.59</f>
        <v>-5.2459940149719975</v>
      </c>
    </row>
    <row r="160" spans="1:54" outlineLevel="2">
      <c r="A160" s="425"/>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292</v>
      </c>
      <c r="C161" s="135" t="s">
        <v>473</v>
      </c>
      <c r="D161" s="135"/>
      <c r="E161" s="238">
        <v>1.7757438E-2</v>
      </c>
      <c r="F161" s="36">
        <v>1.8343755E-2</v>
      </c>
      <c r="G161" s="36">
        <v>1.8946254999999999E-2</v>
      </c>
      <c r="H161" s="36">
        <v>1.9563748999999998E-2</v>
      </c>
      <c r="I161" s="36">
        <v>2.0194841000000002E-2</v>
      </c>
      <c r="J161" s="36">
        <v>2.0837909000000002E-2</v>
      </c>
      <c r="K161" s="36">
        <v>2.1544689999999998E-2</v>
      </c>
      <c r="L161" s="36">
        <v>2.2277770999999998E-2</v>
      </c>
      <c r="M161" s="36">
        <v>2.3038217999999999E-2</v>
      </c>
      <c r="N161" s="36">
        <v>2.3827146E-2</v>
      </c>
      <c r="O161" s="36">
        <v>2.4645717000000001E-2</v>
      </c>
      <c r="P161" s="36">
        <v>2.5495146E-2</v>
      </c>
      <c r="Q161" s="36">
        <v>2.6376699E-2</v>
      </c>
      <c r="R161" s="36">
        <v>2.7291701000000002E-2</v>
      </c>
      <c r="S161" s="36">
        <v>2.8241532E-2</v>
      </c>
      <c r="T161" s="36">
        <v>2.9227637000000001E-2</v>
      </c>
      <c r="U161" s="36">
        <v>3.0251521E-2</v>
      </c>
      <c r="V161" s="36">
        <v>3.1314759999999997E-2</v>
      </c>
      <c r="W161" s="36">
        <v>3.2418996999999998E-2</v>
      </c>
      <c r="X161" s="36">
        <v>3.3565949999999997E-2</v>
      </c>
      <c r="Y161" s="36">
        <v>3.4757415999999999E-2</v>
      </c>
      <c r="Z161" s="36">
        <v>3.5995267999999997E-2</v>
      </c>
      <c r="AA161" s="36">
        <v>3.7281467999999998E-2</v>
      </c>
      <c r="AB161" s="36">
        <v>3.8618063000000001E-2</v>
      </c>
      <c r="AC161" s="36">
        <v>4.0007195000000002E-2</v>
      </c>
      <c r="AD161" s="36">
        <v>4.1451099999999998E-2</v>
      </c>
      <c r="AE161" s="36">
        <v>4.2952118999999997E-2</v>
      </c>
      <c r="AF161" s="36">
        <v>4.4512698000000003E-2</v>
      </c>
      <c r="AG161" s="36">
        <v>4.6135391999999997E-2</v>
      </c>
      <c r="AH161" s="36">
        <v>4.7822877E-2</v>
      </c>
      <c r="AI161" s="36">
        <v>4.9577947999999997E-2</v>
      </c>
      <c r="AJ161" s="36">
        <v>5.1403529000000003E-2</v>
      </c>
      <c r="AK161" s="36">
        <v>5.3302677999999999E-2</v>
      </c>
      <c r="AL161" s="36">
        <v>5.5278595E-2</v>
      </c>
      <c r="AM161" s="36">
        <v>5.7334625E-2</v>
      </c>
      <c r="AN161" s="36">
        <v>5.9474269000000003E-2</v>
      </c>
      <c r="AO161" s="36">
        <v>6.1701188999999997E-2</v>
      </c>
      <c r="AP161" s="36">
        <v>6.4019218000000003E-2</v>
      </c>
      <c r="AQ161" s="36">
        <v>6.6432363999999994E-2</v>
      </c>
      <c r="AR161" s="36">
        <v>6.8944824000000002E-2</v>
      </c>
      <c r="AS161" s="36">
        <v>7.1560989000000005E-2</v>
      </c>
      <c r="AT161" s="36">
        <v>7.4285454000000001E-2</v>
      </c>
      <c r="AU161" s="36">
        <v>7.7123029999999995E-2</v>
      </c>
      <c r="AV161" s="36">
        <v>8.0078753000000003E-2</v>
      </c>
      <c r="AW161" s="36">
        <v>8.3157891999999997E-2</v>
      </c>
      <c r="AX161" s="36">
        <v>8.6365966000000002E-2</v>
      </c>
      <c r="AY161" s="36">
        <v>8.9708753000000002E-2</v>
      </c>
      <c r="AZ161" s="36">
        <v>9.3192301000000005E-2</v>
      </c>
      <c r="BA161" s="36">
        <v>9.6822944999999994E-2</v>
      </c>
      <c r="BB161" s="36">
        <v>0.10059503390170636</v>
      </c>
    </row>
    <row r="162" spans="1:54" outlineLevel="2">
      <c r="A162" s="425"/>
      <c r="B162" s="135" t="s">
        <v>292</v>
      </c>
      <c r="C162" s="135" t="s">
        <v>474</v>
      </c>
      <c r="D162" s="135"/>
      <c r="E162" s="238">
        <v>3.9460971999999997E-2</v>
      </c>
      <c r="F162" s="36">
        <v>4.0763899999999999E-2</v>
      </c>
      <c r="G162" s="36">
        <v>4.2102789000000002E-2</v>
      </c>
      <c r="H162" s="36">
        <v>4.3474998000000001E-2</v>
      </c>
      <c r="I162" s="36">
        <v>4.4877425999999998E-2</v>
      </c>
      <c r="J162" s="36">
        <v>4.6306463999999999E-2</v>
      </c>
      <c r="K162" s="36">
        <v>4.7877088999999998E-2</v>
      </c>
      <c r="L162" s="36">
        <v>4.9506157000000002E-2</v>
      </c>
      <c r="M162" s="36">
        <v>5.1196039999999998E-2</v>
      </c>
      <c r="N162" s="36">
        <v>5.2949213000000002E-2</v>
      </c>
      <c r="O162" s="36">
        <v>5.4768259999999999E-2</v>
      </c>
      <c r="P162" s="36">
        <v>5.6655879999999999E-2</v>
      </c>
      <c r="Q162" s="36">
        <v>5.8614886999999997E-2</v>
      </c>
      <c r="R162" s="36">
        <v>6.0648224000000001E-2</v>
      </c>
      <c r="S162" s="36">
        <v>6.2758961000000002E-2</v>
      </c>
      <c r="T162" s="36">
        <v>6.4950304E-2</v>
      </c>
      <c r="U162" s="36">
        <v>6.7225601999999995E-2</v>
      </c>
      <c r="V162" s="36">
        <v>6.9588355000000005E-2</v>
      </c>
      <c r="W162" s="36">
        <v>7.2042215000000007E-2</v>
      </c>
      <c r="X162" s="36">
        <v>7.4591001000000004E-2</v>
      </c>
      <c r="Y162" s="36">
        <v>7.7238702000000006E-2</v>
      </c>
      <c r="Z162" s="36">
        <v>7.9989484999999999E-2</v>
      </c>
      <c r="AA162" s="36">
        <v>8.2847707000000007E-2</v>
      </c>
      <c r="AB162" s="36">
        <v>8.5817918000000007E-2</v>
      </c>
      <c r="AC162" s="36">
        <v>8.8904876999999993E-2</v>
      </c>
      <c r="AD162" s="36">
        <v>9.2113555999999999E-2</v>
      </c>
      <c r="AE162" s="36">
        <v>9.5449153999999994E-2</v>
      </c>
      <c r="AF162" s="36">
        <v>9.8917106000000005E-2</v>
      </c>
      <c r="AG162" s="36">
        <v>0.102523094</v>
      </c>
      <c r="AH162" s="36">
        <v>0.106273061</v>
      </c>
      <c r="AI162" s="36">
        <v>0.110173218</v>
      </c>
      <c r="AJ162" s="36">
        <v>0.11423006400000001</v>
      </c>
      <c r="AK162" s="36">
        <v>0.118450396</v>
      </c>
      <c r="AL162" s="36">
        <v>0.122841322</v>
      </c>
      <c r="AM162" s="36">
        <v>0.12741027799999999</v>
      </c>
      <c r="AN162" s="36">
        <v>0.13216504200000001</v>
      </c>
      <c r="AO162" s="36">
        <v>0.137113754</v>
      </c>
      <c r="AP162" s="36">
        <v>0.14226492800000001</v>
      </c>
      <c r="AQ162" s="36">
        <v>0.14762747600000001</v>
      </c>
      <c r="AR162" s="36">
        <v>0.15321071999999999</v>
      </c>
      <c r="AS162" s="36">
        <v>0.15902442</v>
      </c>
      <c r="AT162" s="36">
        <v>0.165078787</v>
      </c>
      <c r="AU162" s="36">
        <v>0.17138451199999999</v>
      </c>
      <c r="AV162" s="36">
        <v>0.177952783</v>
      </c>
      <c r="AW162" s="36">
        <v>0.18479531499999999</v>
      </c>
      <c r="AX162" s="36">
        <v>0.19192436900000001</v>
      </c>
      <c r="AY162" s="36">
        <v>0.19935278400000001</v>
      </c>
      <c r="AZ162" s="36">
        <v>0.207094003</v>
      </c>
      <c r="BA162" s="36">
        <v>0.21516210099999999</v>
      </c>
      <c r="BB162" s="36">
        <v>0.22354452101992639</v>
      </c>
    </row>
    <row r="163" spans="1:54" outlineLevel="2">
      <c r="A163" s="425"/>
      <c r="B163" s="135" t="s">
        <v>292</v>
      </c>
      <c r="C163" s="135" t="s">
        <v>561</v>
      </c>
      <c r="D163" s="135"/>
      <c r="E163" s="238">
        <f>(SUM(Option_1!E161:E162)-SUM(Baseline!E161:E162))*1.59</f>
        <v>0</v>
      </c>
      <c r="F163" s="238">
        <f>(SUM(Option_1!F161:F162)-SUM(Baseline!F161:F162))*1.59</f>
        <v>-3.4029180000005876E-5</v>
      </c>
      <c r="G163" s="238">
        <f>(SUM(Option_1!G161:G162)-SUM(Baseline!G161:G162))*1.59</f>
        <v>-9.6373080000002479E-5</v>
      </c>
      <c r="H163" s="238">
        <f>(SUM(Option_1!H161:H162)-SUM(Baseline!H161:H162))*1.59</f>
        <v>-1.9756703999998293E-4</v>
      </c>
      <c r="I163" s="238">
        <f>(SUM(Option_1!I161:I162)-SUM(Baseline!I161:I162))*1.59</f>
        <v>-3.4940249999998538E-4</v>
      </c>
      <c r="J163" s="238">
        <f>(SUM(Option_1!J161:J162)-SUM(Baseline!J161:J162))*1.59</f>
        <v>-5.6503193999999344E-4</v>
      </c>
      <c r="K163" s="238">
        <f>(SUM(Option_1!K161:K162)-SUM(Baseline!K161:K162))*1.59</f>
        <v>-5.8442994000002164E-4</v>
      </c>
      <c r="L163" s="238">
        <f>(SUM(Option_1!L161:L162)-SUM(Baseline!L161:L162))*1.59</f>
        <v>-6.0455297999999929E-4</v>
      </c>
      <c r="M163" s="238">
        <f>(SUM(Option_1!M161:M162)-SUM(Baseline!M161:M162))*1.59</f>
        <v>-6.2543126999999856E-4</v>
      </c>
      <c r="N163" s="238">
        <f>(SUM(Option_1!N161:N162)-SUM(Baseline!N161:N162))*1.59</f>
        <v>-6.470934299999824E-4</v>
      </c>
      <c r="O163" s="238">
        <f>(SUM(Option_1!O161:O162)-SUM(Baseline!O161:O162))*1.59</f>
        <v>-6.6957761999999706E-4</v>
      </c>
      <c r="P163" s="238">
        <f>(SUM(Option_1!P161:P162)-SUM(Baseline!P161:P162))*1.59</f>
        <v>-6.929092799999848E-4</v>
      </c>
      <c r="Q163" s="238">
        <f>(SUM(Option_1!Q161:Q162)-SUM(Baseline!Q161:Q162))*1.59</f>
        <v>-7.1713134000001141E-4</v>
      </c>
      <c r="R163" s="238">
        <f>(SUM(Option_1!R161:R162)-SUM(Baseline!R161:R162))*1.59</f>
        <v>-7.4227400999999477E-4</v>
      </c>
      <c r="S163" s="238">
        <f>(SUM(Option_1!S161:S162)-SUM(Baseline!S161:S162))*1.59</f>
        <v>-7.683770399999801E-4</v>
      </c>
      <c r="T163" s="238">
        <f>(SUM(Option_1!T161:T162)-SUM(Baseline!T161:T162))*1.59</f>
        <v>-7.95481770000012E-4</v>
      </c>
      <c r="U163" s="238">
        <f>(SUM(Option_1!U161:U162)-SUM(Baseline!U161:U162))*1.59</f>
        <v>-8.2363272000000062E-4</v>
      </c>
      <c r="V163" s="238">
        <f>(SUM(Option_1!V161:V162)-SUM(Baseline!V161:V162))*1.59</f>
        <v>-8.5286486999999387E-4</v>
      </c>
      <c r="W163" s="238">
        <f>(SUM(Option_1!W161:W162)-SUM(Baseline!W161:W162))*1.59</f>
        <v>-8.8323387000000658E-4</v>
      </c>
      <c r="X163" s="238">
        <f>(SUM(Option_1!X161:X162)-SUM(Baseline!X161:X162))*1.59</f>
        <v>-9.1478106000001704E-4</v>
      </c>
      <c r="Y163" s="238">
        <f>(SUM(Option_1!Y161:Y162)-SUM(Baseline!Y161:Y162))*1.59</f>
        <v>-9.4755731999999831E-4</v>
      </c>
      <c r="Z163" s="238">
        <f>(SUM(Option_1!Z161:Z162)-SUM(Baseline!Z161:Z162))*1.59</f>
        <v>-9.8161512000001115E-4</v>
      </c>
      <c r="AA163" s="238">
        <f>(SUM(Option_1!AA161:AA162)-SUM(Baseline!AA161:AA162))*1.59</f>
        <v>-1.0170069299999839E-3</v>
      </c>
      <c r="AB163" s="238">
        <f>(SUM(Option_1!AB161:AB162)-SUM(Baseline!AB161:AB162))*1.59</f>
        <v>-1.053793170000017E-3</v>
      </c>
      <c r="AC163" s="238">
        <f>(SUM(Option_1!AC161:AC162)-SUM(Baseline!AC161:AC162))*1.59</f>
        <v>-1.092029490000015E-3</v>
      </c>
      <c r="AD163" s="238">
        <f>(SUM(Option_1!AD161:AD162)-SUM(Baseline!AD161:AD162))*1.59</f>
        <v>-1.1317810799999657E-3</v>
      </c>
      <c r="AE163" s="238">
        <f>(SUM(Option_1!AE161:AE162)-SUM(Baseline!AE161:AE162))*1.59</f>
        <v>-1.1731099500000128E-3</v>
      </c>
      <c r="AF163" s="238">
        <f>(SUM(Option_1!AF161:AF162)-SUM(Baseline!AF161:AF162))*1.59</f>
        <v>-1.2160844700000323E-3</v>
      </c>
      <c r="AG163" s="238">
        <f>(SUM(Option_1!AG161:AG162)-SUM(Baseline!AG161:AG162))*1.59</f>
        <v>-1.2607761900000306E-3</v>
      </c>
      <c r="AH163" s="238">
        <f>(SUM(Option_1!AH161:AH162)-SUM(Baseline!AH161:AH162))*1.59</f>
        <v>-1.3072566600000142E-3</v>
      </c>
      <c r="AI163" s="238">
        <f>(SUM(Option_1!AI161:AI162)-SUM(Baseline!AI161:AI162))*1.59</f>
        <v>-1.3556069700000285E-3</v>
      </c>
      <c r="AJ163" s="238">
        <f>(SUM(Option_1!AJ161:AJ162)-SUM(Baseline!AJ161:AJ162))*1.59</f>
        <v>-1.4059066199999435E-3</v>
      </c>
      <c r="AK163" s="238">
        <f>(SUM(Option_1!AK161:AK162)-SUM(Baseline!AK161:AK162))*1.59</f>
        <v>-1.4582398799999796E-3</v>
      </c>
      <c r="AL163" s="238">
        <f>(SUM(Option_1!AL161:AL162)-SUM(Baseline!AL161:AL162))*1.59</f>
        <v>-1.5126941999999586E-3</v>
      </c>
      <c r="AM163" s="238">
        <f>(SUM(Option_1!AM161:AM162)-SUM(Baseline!AM161:AM162))*1.59</f>
        <v>-1.5693649800000065E-3</v>
      </c>
      <c r="AN163" s="238">
        <f>(SUM(Option_1!AN161:AN162)-SUM(Baseline!AN161:AN162))*1.59</f>
        <v>-1.6283492100000283E-3</v>
      </c>
      <c r="AO163" s="238">
        <f>(SUM(Option_1!AO161:AO162)-SUM(Baseline!AO161:AO162))*1.59</f>
        <v>-1.6897454700000162E-3</v>
      </c>
      <c r="AP163" s="238">
        <f>(SUM(Option_1!AP161:AP162)-SUM(Baseline!AP161:AP162))*1.59</f>
        <v>-1.7536602899999583E-3</v>
      </c>
      <c r="AQ163" s="238">
        <f>(SUM(Option_1!AQ161:AQ162)-SUM(Baseline!AQ161:AQ162))*1.59</f>
        <v>-1.8202065600000158E-3</v>
      </c>
      <c r="AR163" s="238">
        <f>(SUM(Option_1!AR161:AR162)-SUM(Baseline!AR161:AR162))*1.59</f>
        <v>-1.8895019399999941E-3</v>
      </c>
      <c r="AS163" s="238">
        <f>(SUM(Option_1!AS161:AS162)-SUM(Baseline!AS161:AS162))*1.59</f>
        <v>-1.9616624999999649E-3</v>
      </c>
      <c r="AT163" s="238">
        <f>(SUM(Option_1!AT161:AT162)-SUM(Baseline!AT161:AT162))*1.59</f>
        <v>-2.0368233899999894E-3</v>
      </c>
      <c r="AU163" s="238">
        <f>(SUM(Option_1!AU161:AU162)-SUM(Baseline!AU161:AU162))*1.59</f>
        <v>-2.1151102200000454E-3</v>
      </c>
      <c r="AV163" s="238">
        <f>(SUM(Option_1!AV161:AV162)-SUM(Baseline!AV161:AV162))*1.59</f>
        <v>-2.1966676800000131E-3</v>
      </c>
      <c r="AW163" s="238">
        <f>(SUM(Option_1!AW161:AW162)-SUM(Baseline!AW161:AW162))*1.59</f>
        <v>-2.2816372800000379E-3</v>
      </c>
      <c r="AX163" s="238">
        <f>(SUM(Option_1!AX161:AX162)-SUM(Baseline!AX161:AX162))*1.59</f>
        <v>-2.3701780200000369E-3</v>
      </c>
      <c r="AY163" s="238">
        <f>(SUM(Option_1!AY161:AY162)-SUM(Baseline!AY161:AY162))*1.59</f>
        <v>-2.4624441299999724E-3</v>
      </c>
      <c r="AZ163" s="238">
        <f>(SUM(Option_1!AZ161:AZ162)-SUM(Baseline!AZ161:AZ162))*1.59</f>
        <v>-2.5586073300000191E-3</v>
      </c>
      <c r="BA163" s="238">
        <f>(SUM(Option_1!BA161:BA162)-SUM(Baseline!BA161:BA162))*1.59</f>
        <v>-2.6588409300000418E-3</v>
      </c>
      <c r="BB163" s="238">
        <f>(SUM(Option_1!BB161:BB162)-SUM(Baseline!BB161:BB162))*1.59</f>
        <v>-2.763001068246855E-3</v>
      </c>
    </row>
    <row r="164" spans="1:54" outlineLevel="2">
      <c r="A164" s="425"/>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484</v>
      </c>
      <c r="B172" s="135" t="s">
        <v>289</v>
      </c>
      <c r="C172" s="135" t="s">
        <v>397</v>
      </c>
      <c r="D172" s="135" t="s">
        <v>391</v>
      </c>
      <c r="E172" s="262">
        <f>-(E$158*'Fixed Data'!$B$25*'Fixed Data'!E$47*'Fixed Data'!$B$24*'Fixed Data'!$B$23+E$158*'Fixed Data'!$B$26)*'Fixed Data'!L44/10^6</f>
        <v>-2.5743277600318097</v>
      </c>
      <c r="F172" s="262">
        <f>-(F$158*'Fixed Data'!$B$25*'Fixed Data'!F$47*'Fixed Data'!$B$24*'Fixed Data'!$B$23+F$158*'Fixed Data'!$B$26)*'Fixed Data'!M44/10^6</f>
        <v>-2.5817651172182372</v>
      </c>
      <c r="G172" s="262">
        <f>-(G$158*'Fixed Data'!$B$25*'Fixed Data'!G$47*'Fixed Data'!$B$24*'Fixed Data'!$B$23+G$158*'Fixed Data'!$B$26)*'Fixed Data'!N44/10^6</f>
        <v>-2.5876730157245418</v>
      </c>
      <c r="H172" s="262">
        <f>-(H$158*'Fixed Data'!$B$25*'Fixed Data'!H$47*'Fixed Data'!$B$24*'Fixed Data'!$B$23+H$158*'Fixed Data'!$B$26)*'Fixed Data'!O44/10^6</f>
        <v>-2.5919528496273792</v>
      </c>
      <c r="I172" s="262">
        <f>-(I$158*'Fixed Data'!$B$25*'Fixed Data'!I$47*'Fixed Data'!$B$24*'Fixed Data'!$B$23+I$158*'Fixed Data'!$B$26)*'Fixed Data'!P44/10^6</f>
        <v>-2.5945009609129754</v>
      </c>
      <c r="J172" s="262">
        <f>-(J$158*'Fixed Data'!$B$25*'Fixed Data'!J$47*'Fixed Data'!$B$24*'Fixed Data'!$B$23+J$158*'Fixed Data'!$B$26)*'Fixed Data'!Q44/10^6</f>
        <v>-2.5952083941932691</v>
      </c>
      <c r="K172" s="262">
        <f>-(K$158*'Fixed Data'!$B$25*'Fixed Data'!K$47*'Fixed Data'!$B$24*'Fixed Data'!$B$23+K$158*'Fixed Data'!$B$26)*'Fixed Data'!R44/10^6</f>
        <v>-2.6702814926752256</v>
      </c>
      <c r="L172" s="262">
        <f>-(L$158*'Fixed Data'!$B$25*'Fixed Data'!L$47*'Fixed Data'!$B$24*'Fixed Data'!$B$23+L$158*'Fixed Data'!$B$26)*'Fixed Data'!S44/10^6</f>
        <v>-2.7477051764802223</v>
      </c>
      <c r="M172" s="262">
        <f>-(M$158*'Fixed Data'!$B$25*'Fixed Data'!M$47*'Fixed Data'!$B$24*'Fixed Data'!$B$23+M$158*'Fixed Data'!$B$26)*'Fixed Data'!T44/10^6</f>
        <v>-2.8275614067963604</v>
      </c>
      <c r="N172" s="262">
        <f>-(N$158*'Fixed Data'!$B$25*'Fixed Data'!N$47*'Fixed Data'!$B$24*'Fixed Data'!$B$23+N$158*'Fixed Data'!$B$26)*'Fixed Data'!U44/10^6</f>
        <v>-2.9099353776478232</v>
      </c>
      <c r="O172" s="262">
        <f>-(O$158*'Fixed Data'!$B$25*'Fixed Data'!O$47*'Fixed Data'!$B$24*'Fixed Data'!$B$23+O$158*'Fixed Data'!$B$26)*'Fixed Data'!V44/10^6</f>
        <v>-2.9949156800713688</v>
      </c>
      <c r="P172" s="262">
        <f>-(P$158*'Fixed Data'!$B$25*'Fixed Data'!P$47*'Fixed Data'!$B$24*'Fixed Data'!$B$23+P$158*'Fixed Data'!$B$26)*'Fixed Data'!W44/10^6</f>
        <v>-3.0825944424404881</v>
      </c>
      <c r="Q172" s="262">
        <f>-(Q$158*'Fixed Data'!$B$25*'Fixed Data'!Q$47*'Fixed Data'!$B$24*'Fixed Data'!$B$23+Q$158*'Fixed Data'!$B$26)*'Fixed Data'!X44/10^6</f>
        <v>-3.1730674912140131</v>
      </c>
      <c r="R172" s="262">
        <f>-(R$158*'Fixed Data'!$B$25*'Fixed Data'!R$47*'Fixed Data'!$B$24*'Fixed Data'!$B$23+R$158*'Fixed Data'!$B$26)*'Fixed Data'!Y44/10^6</f>
        <v>-3.2664345232720566</v>
      </c>
      <c r="S172" s="262">
        <f>-(S$158*'Fixed Data'!$B$25*'Fixed Data'!S$47*'Fixed Data'!$B$24*'Fixed Data'!$B$23+S$158*'Fixed Data'!$B$26)*'Fixed Data'!Z44/10^6</f>
        <v>-3.3620426536474186</v>
      </c>
      <c r="T172" s="262">
        <f>-(T$158*'Fixed Data'!$B$25*'Fixed Data'!T$47*'Fixed Data'!$B$24*'Fixed Data'!$B$23+T$158*'Fixed Data'!$B$26)*'Fixed Data'!AA44/10^6</f>
        <v>-3.4607119053808271</v>
      </c>
      <c r="U172" s="262">
        <f>-(U$158*'Fixed Data'!$B$25*'Fixed Data'!U$47*'Fixed Data'!$B$24*'Fixed Data'!$B$23+U$158*'Fixed Data'!$B$26)*'Fixed Data'!AB44/10^6</f>
        <v>-3.5625525180361395</v>
      </c>
      <c r="V172" s="262">
        <f>-(V$158*'Fixed Data'!$B$25*'Fixed Data'!V$47*'Fixed Data'!$B$24*'Fixed Data'!$B$23+V$158*'Fixed Data'!$B$26)*'Fixed Data'!AC44/10^6</f>
        <v>-3.6676792761434394</v>
      </c>
      <c r="W172" s="262">
        <f>-(W$158*'Fixed Data'!$B$25*'Fixed Data'!W$47*'Fixed Data'!$B$24*'Fixed Data'!$B$23+W$158*'Fixed Data'!$B$26)*'Fixed Data'!AD44/10^6</f>
        <v>-3.7762116883631864</v>
      </c>
      <c r="X172" s="262">
        <f>-(X$158*'Fixed Data'!$B$25*'Fixed Data'!X$47*'Fixed Data'!$B$24*'Fixed Data'!$B$23+X$158*'Fixed Data'!$B$26)*'Fixed Data'!AE44/10^6</f>
        <v>-3.8882742348655528</v>
      </c>
      <c r="Y172" s="262">
        <f>-(Y$158*'Fixed Data'!$B$25*'Fixed Data'!Y$47*'Fixed Data'!$B$24*'Fixed Data'!$B$23+Y$158*'Fixed Data'!$B$26)*'Fixed Data'!AF44/10^6</f>
        <v>-4.0039965841504399</v>
      </c>
      <c r="Z172" s="262">
        <f>-(Z$158*'Fixed Data'!$B$25*'Fixed Data'!Z$47*'Fixed Data'!$B$24*'Fixed Data'!$B$23+Z$158*'Fixed Data'!$B$26)*'Fixed Data'!AG44/10^6</f>
        <v>-4.1235138489296368</v>
      </c>
      <c r="AA172" s="262">
        <f>-(AA$158*'Fixed Data'!$B$25*'Fixed Data'!AA$47*'Fixed Data'!$B$24*'Fixed Data'!$B$23+AA$158*'Fixed Data'!$B$26)*'Fixed Data'!AH44/10^6</f>
        <v>-4.2469668306589323</v>
      </c>
      <c r="AB172" s="262">
        <f>-(AB$158*'Fixed Data'!$B$25*'Fixed Data'!AB$47*'Fixed Data'!$B$24*'Fixed Data'!$B$23+AB$158*'Fixed Data'!$B$26)*'Fixed Data'!AI44/10^6</f>
        <v>-4.3745023061358976</v>
      </c>
      <c r="AC172" s="262">
        <f>-(AC$158*'Fixed Data'!$B$25*'Fixed Data'!AC$47*'Fixed Data'!$B$24*'Fixed Data'!$B$23+AC$158*'Fixed Data'!$B$26)*'Fixed Data'!AJ44/10^6</f>
        <v>-4.5033755249534009</v>
      </c>
      <c r="AD172" s="262">
        <f>-(AD$158*'Fixed Data'!$B$25*'Fixed Data'!AD$47*'Fixed Data'!$B$24*'Fixed Data'!$B$23+AD$158*'Fixed Data'!$B$26)*'Fixed Data'!AK44/10^6</f>
        <v>-4.6360926657348598</v>
      </c>
      <c r="AE172" s="262">
        <f>-(AE$158*'Fixed Data'!$B$25*'Fixed Data'!AE$47*'Fixed Data'!$B$24*'Fixed Data'!$B$23+AE$158*'Fixed Data'!$B$26)*'Fixed Data'!AL44/10^6</f>
        <v>-4.7724724687259306</v>
      </c>
      <c r="AF172" s="262">
        <f>-(AF$158*'Fixed Data'!$B$25*'Fixed Data'!AF$47*'Fixed Data'!$B$24*'Fixed Data'!$B$23+AF$158*'Fixed Data'!$B$26)*'Fixed Data'!AM44/10^6</f>
        <v>-4.91240538918992</v>
      </c>
      <c r="AG172" s="262">
        <f>-(AG$158*'Fixed Data'!$B$25*'Fixed Data'!AG$47*'Fixed Data'!$B$24*'Fixed Data'!$B$23+AG$158*'Fixed Data'!$B$26)*'Fixed Data'!AN44/10^6</f>
        <v>-5.05587083161819</v>
      </c>
      <c r="AH172" s="262">
        <f>-(AH$158*'Fixed Data'!$B$25*'Fixed Data'!AH$47*'Fixed Data'!$B$24*'Fixed Data'!$B$23+AH$158*'Fixed Data'!$B$26)*'Fixed Data'!AO44/10^6</f>
        <v>-5.2029844095356674</v>
      </c>
      <c r="AI172" s="262">
        <f>-(AI$158*'Fixed Data'!$B$25*'Fixed Data'!AI$47*'Fixed Data'!$B$24*'Fixed Data'!$B$23+AI$158*'Fixed Data'!$B$26)*'Fixed Data'!AP44/10^6</f>
        <v>-5.3540784508598698</v>
      </c>
      <c r="AJ172" s="262">
        <f>-(AJ$158*'Fixed Data'!$B$25*'Fixed Data'!AJ$47*'Fixed Data'!$B$24*'Fixed Data'!$B$23+AJ$158*'Fixed Data'!$B$26)*'Fixed Data'!AQ44/10^6</f>
        <v>-5.5091767577953954</v>
      </c>
      <c r="AK172" s="262">
        <f>-(AK$158*'Fixed Data'!$B$25*'Fixed Data'!AK$47*'Fixed Data'!$B$24*'Fixed Data'!$B$23+AK$158*'Fixed Data'!$B$26)*'Fixed Data'!AR44/10^6</f>
        <v>-5.6683790252881812</v>
      </c>
      <c r="AL172" s="262">
        <f>-(AL$158*'Fixed Data'!$B$25*'Fixed Data'!AL$47*'Fixed Data'!$B$24*'Fixed Data'!$B$23+AL$158*'Fixed Data'!$B$26)*'Fixed Data'!AS44/10^6</f>
        <v>-5.8318287859595177</v>
      </c>
      <c r="AM172" s="262">
        <f>-(AM$158*'Fixed Data'!$B$25*'Fixed Data'!AM$47*'Fixed Data'!$B$24*'Fixed Data'!$B$23+AM$158*'Fixed Data'!$B$26)*'Fixed Data'!AT44/10^6</f>
        <v>-5.9996848914057415</v>
      </c>
      <c r="AN172" s="262">
        <f>-(AN$158*'Fixed Data'!$B$25*'Fixed Data'!AN$47*'Fixed Data'!$B$24*'Fixed Data'!$B$23+AN$158*'Fixed Data'!$B$26)*'Fixed Data'!AU44/10^6</f>
        <v>-6.172098109568334</v>
      </c>
      <c r="AO172" s="262">
        <f>-(AO$158*'Fixed Data'!$B$25*'Fixed Data'!AO$47*'Fixed Data'!$B$24*'Fixed Data'!$B$23+AO$158*'Fixed Data'!$B$26)*'Fixed Data'!AV44/10^6</f>
        <v>-6.349204751225435</v>
      </c>
      <c r="AP172" s="262">
        <f>-(AP$158*'Fixed Data'!$B$25*'Fixed Data'!AP$47*'Fixed Data'!$B$24*'Fixed Data'!$B$23+AP$158*'Fixed Data'!$B$26)*'Fixed Data'!AW44/10^6</f>
        <v>-6.5311641397531952</v>
      </c>
      <c r="AQ172" s="262">
        <f>-(AQ$158*'Fixed Data'!$B$25*'Fixed Data'!AQ$47*'Fixed Data'!$B$24*'Fixed Data'!$B$23+AQ$158*'Fixed Data'!$B$26)*'Fixed Data'!AX44/10^6</f>
        <v>-6.7181443818593261</v>
      </c>
      <c r="AR172" s="262">
        <f>-(AR$158*'Fixed Data'!$B$25*'Fixed Data'!AR$47*'Fixed Data'!$B$24*'Fixed Data'!$B$23+AR$158*'Fixed Data'!$B$26)*'Fixed Data'!AY44/10^6</f>
        <v>-6.9103173573105101</v>
      </c>
      <c r="AS172" s="262">
        <f>-(AS$158*'Fixed Data'!$B$25*'Fixed Data'!AS$47*'Fixed Data'!$B$24*'Fixed Data'!$B$23+AS$158*'Fixed Data'!$B$26)*'Fixed Data'!AZ44/10^6</f>
        <v>-7.1078595800529394</v>
      </c>
      <c r="AT172" s="262">
        <f>-(AT$158*'Fixed Data'!$B$25*'Fixed Data'!AT$47*'Fixed Data'!$B$24*'Fixed Data'!$B$23+AT$158*'Fixed Data'!$B$26)*'Fixed Data'!BA44/10^6</f>
        <v>-7.3109554727691259</v>
      </c>
      <c r="AU172" s="262">
        <f>-(AU$158*'Fixed Data'!$B$25*'Fixed Data'!AU$47*'Fixed Data'!$B$24*'Fixed Data'!$B$23+AU$158*'Fixed Data'!$B$26)*'Fixed Data'!BB44/10^6</f>
        <v>-7.5197990581491645</v>
      </c>
      <c r="AV172" s="262">
        <f>-(AV$158*'Fixed Data'!$B$25*'Fixed Data'!AV$47*'Fixed Data'!$B$24*'Fixed Data'!$B$23+AV$158*'Fixed Data'!$B$26)*'Fixed Data'!BC44/10^6</f>
        <v>-7.7345918344619164</v>
      </c>
      <c r="AW172" s="262">
        <f>-(AW$158*'Fixed Data'!$B$25*'Fixed Data'!AW$47*'Fixed Data'!$B$24*'Fixed Data'!$B$23+AW$158*'Fixed Data'!$B$26)*'Fixed Data'!BD44/10^6</f>
        <v>-7.955543195730896</v>
      </c>
      <c r="AX172" s="262">
        <f>-(AX$158*'Fixed Data'!$B$25*'Fixed Data'!AX$47*'Fixed Data'!$B$24*'Fixed Data'!$B$23+AX$158*'Fixed Data'!$B$26)*'Fixed Data'!BE44/10^6</f>
        <v>-8.1828714258259971</v>
      </c>
      <c r="AY172" s="262">
        <f>-(AY$158*'Fixed Data'!$B$25*'Fixed Data'!AY$47*'Fixed Data'!$B$24*'Fixed Data'!$B$23+AY$158*'Fixed Data'!$B$26)*'Fixed Data'!BF44/10^6</f>
        <v>-8.4168043324650093</v>
      </c>
      <c r="AZ172" s="262">
        <f>-(AZ$158*'Fixed Data'!$B$25*'Fixed Data'!AZ$47*'Fixed Data'!$B$24*'Fixed Data'!$B$23+AZ$158*'Fixed Data'!$B$26)*'Fixed Data'!BG44/10^6</f>
        <v>-8.6575794589030277</v>
      </c>
      <c r="BA172" s="262">
        <f>-(BA$158*'Fixed Data'!$B$25*'Fixed Data'!BA$47*'Fixed Data'!$B$24*'Fixed Data'!$B$23+BA$158*'Fixed Data'!$B$26)*'Fixed Data'!BH44/10^6</f>
        <v>-8.9054443522328235</v>
      </c>
      <c r="BB172" s="262">
        <f>-(BB$158*'Fixed Data'!$B$25*'Fixed Data'!BB$47*'Fixed Data'!$B$24*'Fixed Data'!$B$23+BB$158*'Fixed Data'!$B$26)*'Fixed Data'!BI44/10^6</f>
        <v>-9.159367365854127</v>
      </c>
    </row>
    <row r="173" spans="1:54" outlineLevel="2">
      <c r="A173" s="425"/>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485</v>
      </c>
      <c r="B176" s="135" t="s">
        <v>289</v>
      </c>
      <c r="C176" s="135" t="s">
        <v>397</v>
      </c>
      <c r="D176" s="135" t="s">
        <v>391</v>
      </c>
      <c r="E176" s="262">
        <f>-(E$158*'Fixed Data'!$B$25*'Fixed Data'!E$47*'Fixed Data'!$B$24*'Fixed Data'!$B$23+E$158*'Fixed Data'!$B$26)*'Fixed Data'!L46/10^6</f>
        <v>-7.7229832782660628</v>
      </c>
      <c r="F176" s="262">
        <f>-(F$158*'Fixed Data'!$B$25*'Fixed Data'!F$47*'Fixed Data'!$B$24*'Fixed Data'!$B$23+F$158*'Fixed Data'!$B$26)*'Fixed Data'!M46/10^6</f>
        <v>-7.7452953498475807</v>
      </c>
      <c r="G176" s="262">
        <f>-(G$158*'Fixed Data'!$B$25*'Fixed Data'!G$47*'Fixed Data'!$B$24*'Fixed Data'!$B$23+G$158*'Fixed Data'!$B$26)*'Fixed Data'!N46/10^6</f>
        <v>-7.7630190471736267</v>
      </c>
      <c r="H176" s="262">
        <f>-(H$158*'Fixed Data'!$B$25*'Fixed Data'!H$47*'Fixed Data'!$B$24*'Fixed Data'!$B$23+H$158*'Fixed Data'!$B$26)*'Fixed Data'!O46/10^6</f>
        <v>-7.7758585488821375</v>
      </c>
      <c r="I176" s="262">
        <f>-(I$158*'Fixed Data'!$B$25*'Fixed Data'!I$47*'Fixed Data'!$B$24*'Fixed Data'!$B$23+I$158*'Fixed Data'!$B$26)*'Fixed Data'!P46/10^6</f>
        <v>-7.7835028827389259</v>
      </c>
      <c r="J176" s="262">
        <f>-(J$158*'Fixed Data'!$B$25*'Fixed Data'!J$47*'Fixed Data'!$B$24*'Fixed Data'!$B$23+J$158*'Fixed Data'!$B$26)*'Fixed Data'!Q46/10^6</f>
        <v>-7.7856251808698307</v>
      </c>
      <c r="K176" s="262">
        <f>-(K$158*'Fixed Data'!$B$25*'Fixed Data'!K$47*'Fixed Data'!$B$24*'Fixed Data'!$B$23+K$158*'Fixed Data'!$B$26)*'Fixed Data'!R46/10^6</f>
        <v>-8.0108444780256782</v>
      </c>
      <c r="L176" s="262">
        <f>-(L$158*'Fixed Data'!$B$25*'Fixed Data'!L$47*'Fixed Data'!$B$24*'Fixed Data'!$B$23+L$158*'Fixed Data'!$B$26)*'Fixed Data'!S46/10^6</f>
        <v>-8.2431155294406668</v>
      </c>
      <c r="M176" s="262">
        <f>-(M$158*'Fixed Data'!$B$25*'Fixed Data'!M$47*'Fixed Data'!$B$24*'Fixed Data'!$B$23+M$158*'Fixed Data'!$B$26)*'Fixed Data'!T46/10^6</f>
        <v>-8.4826842186085933</v>
      </c>
      <c r="N176" s="262">
        <f>-(N$158*'Fixed Data'!$B$25*'Fixed Data'!N$47*'Fixed Data'!$B$24*'Fixed Data'!$B$23+N$158*'Fixed Data'!$B$26)*'Fixed Data'!U46/10^6</f>
        <v>-8.7298061311385968</v>
      </c>
      <c r="O176" s="262">
        <f>-(O$158*'Fixed Data'!$B$25*'Fixed Data'!O$47*'Fixed Data'!$B$24*'Fixed Data'!$B$23+O$158*'Fixed Data'!$B$26)*'Fixed Data'!V46/10^6</f>
        <v>-8.9847470402141063</v>
      </c>
      <c r="P176" s="262">
        <f>-(P$158*'Fixed Data'!$B$25*'Fixed Data'!P$47*'Fixed Data'!$B$24*'Fixed Data'!$B$23+P$158*'Fixed Data'!$B$26)*'Fixed Data'!W46/10^6</f>
        <v>-9.2477833291764941</v>
      </c>
      <c r="Q176" s="262">
        <f>-(Q$158*'Fixed Data'!$B$25*'Fixed Data'!Q$47*'Fixed Data'!$B$24*'Fixed Data'!$B$23+Q$158*'Fixed Data'!$B$26)*'Fixed Data'!X46/10^6</f>
        <v>-9.5192024736420393</v>
      </c>
      <c r="R176" s="262">
        <f>-(R$158*'Fixed Data'!$B$25*'Fixed Data'!R$47*'Fixed Data'!$B$24*'Fixed Data'!$B$23+R$158*'Fixed Data'!$B$26)*'Fixed Data'!Y46/10^6</f>
        <v>-9.7993035698161677</v>
      </c>
      <c r="S176" s="262">
        <f>-(S$158*'Fixed Data'!$B$25*'Fixed Data'!S$47*'Fixed Data'!$B$24*'Fixed Data'!$B$23+S$158*'Fixed Data'!$B$26)*'Fixed Data'!Z46/10^6</f>
        <v>-10.086127959008305</v>
      </c>
      <c r="T176" s="262">
        <f>-(T$158*'Fixed Data'!$B$25*'Fixed Data'!T$47*'Fixed Data'!$B$24*'Fixed Data'!$B$23+T$158*'Fixed Data'!$B$26)*'Fixed Data'!AA46/10^6</f>
        <v>-10.382135714181192</v>
      </c>
      <c r="U176" s="262">
        <f>-(U$158*'Fixed Data'!$B$25*'Fixed Data'!U$47*'Fixed Data'!$B$24*'Fixed Data'!$B$23+U$158*'Fixed Data'!$B$26)*'Fixed Data'!AB46/10^6</f>
        <v>-10.687657556097584</v>
      </c>
      <c r="V176" s="262">
        <f>-(V$158*'Fixed Data'!$B$25*'Fixed Data'!V$47*'Fixed Data'!$B$24*'Fixed Data'!$B$23+V$158*'Fixed Data'!$B$26)*'Fixed Data'!AC46/10^6</f>
        <v>-11.003037826412719</v>
      </c>
      <c r="W176" s="262">
        <f>-(W$158*'Fixed Data'!$B$25*'Fixed Data'!W$47*'Fixed Data'!$B$24*'Fixed Data'!$B$23+W$158*'Fixed Data'!$B$26)*'Fixed Data'!AD46/10^6</f>
        <v>-11.328635065089561</v>
      </c>
      <c r="X176" s="262">
        <f>-(X$158*'Fixed Data'!$B$25*'Fixed Data'!X$47*'Fixed Data'!$B$24*'Fixed Data'!$B$23+X$158*'Fixed Data'!$B$26)*'Fixed Data'!AE46/10^6</f>
        <v>-11.664822704596657</v>
      </c>
      <c r="Y176" s="262">
        <f>-(Y$158*'Fixed Data'!$B$25*'Fixed Data'!Y$47*'Fixed Data'!$B$24*'Fixed Data'!$B$23+Y$158*'Fixed Data'!$B$26)*'Fixed Data'!AF46/10^6</f>
        <v>-12.011989752451319</v>
      </c>
      <c r="Z176" s="262">
        <f>-(Z$158*'Fixed Data'!$B$25*'Fixed Data'!Z$47*'Fixed Data'!$B$24*'Fixed Data'!$B$23+Z$158*'Fixed Data'!$B$26)*'Fixed Data'!AG46/10^6</f>
        <v>-12.370541544651703</v>
      </c>
      <c r="AA176" s="262">
        <f>-(AA$158*'Fixed Data'!$B$25*'Fixed Data'!AA$47*'Fixed Data'!$B$24*'Fixed Data'!$B$23+AA$158*'Fixed Data'!$B$26)*'Fixed Data'!AH46/10^6</f>
        <v>-12.74090049414546</v>
      </c>
      <c r="AB176" s="262">
        <f>-(AB$158*'Fixed Data'!$B$25*'Fixed Data'!AB$47*'Fixed Data'!$B$24*'Fixed Data'!$B$23+AB$158*'Fixed Data'!$B$26)*'Fixed Data'!AI46/10^6</f>
        <v>-13.123506918407692</v>
      </c>
      <c r="AC176" s="262">
        <f>-(AC$158*'Fixed Data'!$B$25*'Fixed Data'!AC$47*'Fixed Data'!$B$24*'Fixed Data'!$B$23+AC$158*'Fixed Data'!$B$26)*'Fixed Data'!AJ46/10^6</f>
        <v>-13.510126574987837</v>
      </c>
      <c r="AD176" s="262">
        <f>-(AD$158*'Fixed Data'!$B$25*'Fixed Data'!AD$47*'Fixed Data'!$B$24*'Fixed Data'!$B$23+AD$158*'Fixed Data'!$B$26)*'Fixed Data'!AK46/10^6</f>
        <v>-13.908277997482179</v>
      </c>
      <c r="AE176" s="262">
        <f>-(AE$158*'Fixed Data'!$B$25*'Fixed Data'!AE$47*'Fixed Data'!$B$24*'Fixed Data'!$B$23+AE$158*'Fixed Data'!$B$26)*'Fixed Data'!AL46/10^6</f>
        <v>-14.317417406642607</v>
      </c>
      <c r="AF176" s="262">
        <f>-(AF$158*'Fixed Data'!$B$25*'Fixed Data'!AF$47*'Fixed Data'!$B$24*'Fixed Data'!$B$23+AF$158*'Fixed Data'!$B$26)*'Fixed Data'!AM46/10^6</f>
        <v>-14.737216168270875</v>
      </c>
      <c r="AG176" s="262">
        <f>-(AG$158*'Fixed Data'!$B$25*'Fixed Data'!AG$47*'Fixed Data'!$B$24*'Fixed Data'!$B$23+AG$158*'Fixed Data'!$B$26)*'Fixed Data'!AN46/10^6</f>
        <v>-15.167612495374732</v>
      </c>
      <c r="AH176" s="262">
        <f>-(AH$158*'Fixed Data'!$B$25*'Fixed Data'!AH$47*'Fixed Data'!$B$24*'Fixed Data'!$B$23+AH$158*'Fixed Data'!$B$26)*'Fixed Data'!AO46/10^6</f>
        <v>-15.608953229266245</v>
      </c>
      <c r="AI176" s="262">
        <f>-(AI$158*'Fixed Data'!$B$25*'Fixed Data'!AI$47*'Fixed Data'!$B$24*'Fixed Data'!$B$23+AI$158*'Fixed Data'!$B$26)*'Fixed Data'!AP46/10^6</f>
        <v>-16.062235353351888</v>
      </c>
      <c r="AJ176" s="262">
        <f>-(AJ$158*'Fixed Data'!$B$25*'Fixed Data'!AJ$47*'Fixed Data'!$B$24*'Fixed Data'!$B$23+AJ$158*'Fixed Data'!$B$26)*'Fixed Data'!AQ46/10^6</f>
        <v>-16.527530274248644</v>
      </c>
      <c r="AK176" s="262">
        <f>-(AK$158*'Fixed Data'!$B$25*'Fixed Data'!AK$47*'Fixed Data'!$B$24*'Fixed Data'!$B$23+AK$158*'Fixed Data'!$B$26)*'Fixed Data'!AR46/10^6</f>
        <v>-17.005137076800192</v>
      </c>
      <c r="AL176" s="262">
        <f>-(AL$158*'Fixed Data'!$B$25*'Fixed Data'!AL$47*'Fixed Data'!$B$24*'Fixed Data'!$B$23+AL$158*'Fixed Data'!$B$26)*'Fixed Data'!AS46/10^6</f>
        <v>-17.495486358886073</v>
      </c>
      <c r="AM176" s="262">
        <f>-(AM$158*'Fixed Data'!$B$25*'Fixed Data'!AM$47*'Fixed Data'!$B$24*'Fixed Data'!$B$23+AM$158*'Fixed Data'!$B$26)*'Fixed Data'!AT46/10^6</f>
        <v>-17.999054675329457</v>
      </c>
      <c r="AN176" s="262">
        <f>-(AN$158*'Fixed Data'!$B$25*'Fixed Data'!AN$47*'Fixed Data'!$B$24*'Fixed Data'!$B$23+AN$158*'Fixed Data'!$B$26)*'Fixed Data'!AU46/10^6</f>
        <v>-18.516294329912387</v>
      </c>
      <c r="AO176" s="262">
        <f>-(AO$158*'Fixed Data'!$B$25*'Fixed Data'!AO$47*'Fixed Data'!$B$24*'Fixed Data'!$B$23+AO$158*'Fixed Data'!$B$26)*'Fixed Data'!AV46/10^6</f>
        <v>-19.047614254977333</v>
      </c>
      <c r="AP176" s="262">
        <f>-(AP$158*'Fixed Data'!$B$25*'Fixed Data'!AP$47*'Fixed Data'!$B$24*'Fixed Data'!$B$23+AP$158*'Fixed Data'!$B$26)*'Fixed Data'!AW46/10^6</f>
        <v>-19.593492420657842</v>
      </c>
      <c r="AQ176" s="262">
        <f>-(AQ$158*'Fixed Data'!$B$25*'Fixed Data'!AQ$47*'Fixed Data'!$B$24*'Fixed Data'!$B$23+AQ$158*'Fixed Data'!$B$26)*'Fixed Data'!AX46/10^6</f>
        <v>-20.154433147079001</v>
      </c>
      <c r="AR176" s="262">
        <f>-(AR$158*'Fixed Data'!$B$25*'Fixed Data'!AR$47*'Fixed Data'!$B$24*'Fixed Data'!$B$23+AR$158*'Fixed Data'!$B$26)*'Fixed Data'!AY46/10^6</f>
        <v>-20.730952073539491</v>
      </c>
      <c r="AS176" s="262">
        <f>-(AS$158*'Fixed Data'!$B$25*'Fixed Data'!AS$47*'Fixed Data'!$B$24*'Fixed Data'!$B$23+AS$158*'Fixed Data'!$B$26)*'Fixed Data'!AZ46/10^6</f>
        <v>-21.323578741874918</v>
      </c>
      <c r="AT176" s="262">
        <f>-(AT$158*'Fixed Data'!$B$25*'Fixed Data'!AT$47*'Fixed Data'!$B$24*'Fixed Data'!$B$23+AT$158*'Fixed Data'!$B$26)*'Fixed Data'!BA46/10^6</f>
        <v>-21.932866420135099</v>
      </c>
      <c r="AU176" s="262">
        <f>-(AU$158*'Fixed Data'!$B$25*'Fixed Data'!AU$47*'Fixed Data'!$B$24*'Fixed Data'!$B$23+AU$158*'Fixed Data'!$B$26)*'Fixed Data'!BB46/10^6</f>
        <v>-22.559397176390846</v>
      </c>
      <c r="AV176" s="262">
        <f>-(AV$158*'Fixed Data'!$B$25*'Fixed Data'!AV$47*'Fixed Data'!$B$24*'Fixed Data'!$B$23+AV$158*'Fixed Data'!$B$26)*'Fixed Data'!BC46/10^6</f>
        <v>-23.203775505448533</v>
      </c>
      <c r="AW176" s="262">
        <f>-(AW$158*'Fixed Data'!$B$25*'Fixed Data'!AW$47*'Fixed Data'!$B$24*'Fixed Data'!$B$23+AW$158*'Fixed Data'!$B$26)*'Fixed Data'!BD46/10^6</f>
        <v>-23.866629589378498</v>
      </c>
      <c r="AX176" s="262">
        <f>-(AX$158*'Fixed Data'!$B$25*'Fixed Data'!AX$47*'Fixed Data'!$B$24*'Fixed Data'!$B$23+AX$158*'Fixed Data'!$B$26)*'Fixed Data'!BE46/10^6</f>
        <v>-24.548614279790588</v>
      </c>
      <c r="AY176" s="262">
        <f>-(AY$158*'Fixed Data'!$B$25*'Fixed Data'!AY$47*'Fixed Data'!$B$24*'Fixed Data'!$B$23+AY$158*'Fixed Data'!$B$26)*'Fixed Data'!BF46/10^6</f>
        <v>-25.250412999838581</v>
      </c>
      <c r="AZ176" s="262">
        <f>-(AZ$158*'Fixed Data'!$B$25*'Fixed Data'!AZ$47*'Fixed Data'!$B$24*'Fixed Data'!$B$23+AZ$158*'Fixed Data'!$B$26)*'Fixed Data'!BG46/10^6</f>
        <v>-25.97273837928784</v>
      </c>
      <c r="BA176" s="262">
        <f>-(BA$158*'Fixed Data'!$B$25*'Fixed Data'!BA$47*'Fixed Data'!$B$24*'Fixed Data'!$B$23+BA$158*'Fixed Data'!$B$26)*'Fixed Data'!BH46/10^6</f>
        <v>-26.71633305941678</v>
      </c>
      <c r="BB176" s="262">
        <f>-(BB$158*'Fixed Data'!$B$25*'Fixed Data'!BB$47*'Fixed Data'!$B$24*'Fixed Data'!$B$23+BB$158*'Fixed Data'!$B$26)*'Fixed Data'!BI46/10^6</f>
        <v>-27.478102100424337</v>
      </c>
    </row>
    <row r="177" spans="1:54" outlineLevel="2">
      <c r="A177" s="425"/>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493</v>
      </c>
      <c r="B190" s="150" t="s">
        <v>494</v>
      </c>
      <c r="C190" s="19"/>
      <c r="D190" s="135" t="s">
        <v>391</v>
      </c>
      <c r="E190" s="21">
        <f>(E133+E83)*E186</f>
        <v>-0.18158129200597695</v>
      </c>
      <c r="F190" s="21">
        <f t="shared" ref="F190:BB190" si="17">(F133+F83)*F186</f>
        <v>-1.3032695667443026</v>
      </c>
      <c r="G190" s="21">
        <f t="shared" si="17"/>
        <v>-2.3818984785782664</v>
      </c>
      <c r="H190" s="21">
        <f t="shared" si="17"/>
        <v>-3.4262359850192232</v>
      </c>
      <c r="I190" s="21">
        <f>(I133+I83)*I186</f>
        <v>-4.4362020814050265</v>
      </c>
      <c r="J190" s="21">
        <f t="shared" si="17"/>
        <v>-5.2070887150671137</v>
      </c>
      <c r="K190" s="21">
        <f t="shared" si="17"/>
        <v>-4.6991034433823256</v>
      </c>
      <c r="L190" s="21">
        <f t="shared" si="17"/>
        <v>-4.2267246547936654</v>
      </c>
      <c r="M190" s="21">
        <f t="shared" si="17"/>
        <v>-3.7878814557391607</v>
      </c>
      <c r="N190" s="21">
        <f t="shared" si="17"/>
        <v>-3.3806105340554184</v>
      </c>
      <c r="O190" s="21">
        <f t="shared" si="17"/>
        <v>-3.0030509725065242</v>
      </c>
      <c r="P190" s="21">
        <f t="shared" si="17"/>
        <v>-2.6534392994854468</v>
      </c>
      <c r="Q190" s="21">
        <f t="shared" si="17"/>
        <v>-2.3301047664596846</v>
      </c>
      <c r="R190" s="21">
        <f t="shared" si="17"/>
        <v>-2.0314648421777619</v>
      </c>
      <c r="S190" s="21">
        <f t="shared" si="17"/>
        <v>-1.7560209140794685</v>
      </c>
      <c r="T190" s="21">
        <f t="shared" si="17"/>
        <v>-1.5023541877613096</v>
      </c>
      <c r="U190" s="21">
        <f t="shared" si="17"/>
        <v>-1.2691217757401425</v>
      </c>
      <c r="V190" s="21">
        <f t="shared" si="17"/>
        <v>-1.0550529671331457</v>
      </c>
      <c r="W190" s="21">
        <f t="shared" si="17"/>
        <v>-0.85894567023173307</v>
      </c>
      <c r="X190" s="21">
        <f t="shared" si="17"/>
        <v>-0.67966302029151582</v>
      </c>
      <c r="Y190" s="21">
        <f t="shared" si="17"/>
        <v>-0.51613014519040734</v>
      </c>
      <c r="Z190" s="21">
        <f t="shared" si="17"/>
        <v>-0.36733108192321667</v>
      </c>
      <c r="AA190" s="21">
        <f t="shared" si="17"/>
        <v>-0.23230583720398282</v>
      </c>
      <c r="AB190" s="21">
        <f t="shared" si="17"/>
        <v>-0.11014758573755855</v>
      </c>
      <c r="AC190" s="21">
        <f t="shared" si="17"/>
        <v>1.6830658185246653E-17</v>
      </c>
      <c r="AD190" s="21">
        <f t="shared" si="17"/>
        <v>1.6261505492991937E-17</v>
      </c>
      <c r="AE190" s="21">
        <f t="shared" si="17"/>
        <v>1.5711599510137138E-17</v>
      </c>
      <c r="AF190" s="21">
        <f t="shared" si="17"/>
        <v>1.5180289381775013E-17</v>
      </c>
      <c r="AG190" s="21">
        <f t="shared" si="17"/>
        <v>1.4666946262584554E-17</v>
      </c>
      <c r="AH190" s="21">
        <f t="shared" si="17"/>
        <v>1.4170962572545467E-17</v>
      </c>
      <c r="AI190" s="21">
        <f t="shared" si="17"/>
        <v>1.3691751277821706E-17</v>
      </c>
      <c r="AJ190" s="21">
        <f t="shared" si="17"/>
        <v>1.3292962405652141E-17</v>
      </c>
      <c r="AK190" s="21">
        <f t="shared" si="17"/>
        <v>1.2905788743351593E-17</v>
      </c>
      <c r="AL190" s="21">
        <f t="shared" si="17"/>
        <v>1.2529891983836497E-17</v>
      </c>
      <c r="AM190" s="21">
        <f t="shared" si="17"/>
        <v>1.2164943673627668E-17</v>
      </c>
      <c r="AN190" s="21">
        <f t="shared" si="17"/>
        <v>1.1810624925852103E-17</v>
      </c>
      <c r="AO190" s="21">
        <f t="shared" si="17"/>
        <v>1.1466626141603985E-17</v>
      </c>
      <c r="AP190" s="21">
        <f t="shared" si="17"/>
        <v>1.1132646739421343E-17</v>
      </c>
      <c r="AQ190" s="21">
        <f t="shared" si="17"/>
        <v>1.0808394892642082E-17</v>
      </c>
      <c r="AR190" s="21">
        <f t="shared" si="17"/>
        <v>1.0493587274409789E-17</v>
      </c>
      <c r="AS190" s="21">
        <f t="shared" si="17"/>
        <v>1.0187948810106591E-17</v>
      </c>
      <c r="AT190" s="21">
        <f t="shared" si="17"/>
        <v>9.8912124369966896E-18</v>
      </c>
      <c r="AU190" s="21">
        <f t="shared" si="17"/>
        <v>9.6031188708705735E-18</v>
      </c>
      <c r="AV190" s="21">
        <f t="shared" si="17"/>
        <v>9.3234163794859934E-18</v>
      </c>
      <c r="AW190" s="21">
        <f t="shared" si="17"/>
        <v>9.0518605626077597E-18</v>
      </c>
      <c r="AX190" s="21">
        <f t="shared" si="17"/>
        <v>8.7882141384541362E-18</v>
      </c>
      <c r="AY190" s="21">
        <f t="shared" si="17"/>
        <v>8.5322467363632387E-18</v>
      </c>
      <c r="AZ190" s="21">
        <f t="shared" si="17"/>
        <v>8.28373469549829E-18</v>
      </c>
      <c r="BA190" s="21">
        <f t="shared" si="17"/>
        <v>8.0424608694158152E-18</v>
      </c>
      <c r="BB190" s="21">
        <f t="shared" si="17"/>
        <v>7.8082144363260332E-18</v>
      </c>
    </row>
    <row r="191" spans="1:54" outlineLevel="2">
      <c r="A191" s="425"/>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563</v>
      </c>
      <c r="C192" s="19"/>
      <c r="D192" s="135" t="s">
        <v>391</v>
      </c>
      <c r="E192" s="21">
        <f>E77*E186</f>
        <v>-0.86212766566576804</v>
      </c>
      <c r="F192" s="21">
        <f t="shared" ref="F192:BB192" si="19">F77*F186</f>
        <v>-0.82284938960357601</v>
      </c>
      <c r="G192" s="21">
        <f t="shared" si="19"/>
        <v>-0.78489018887875517</v>
      </c>
      <c r="H192" s="21">
        <f t="shared" si="19"/>
        <v>-0.74820823028700334</v>
      </c>
      <c r="I192" s="21">
        <f t="shared" si="19"/>
        <v>-0.71276292397732499</v>
      </c>
      <c r="J192" s="21">
        <f t="shared" si="19"/>
        <v>-0.67851489008681609</v>
      </c>
      <c r="K192" s="21">
        <f t="shared" si="19"/>
        <v>-0.66441598422641834</v>
      </c>
      <c r="L192" s="21">
        <f t="shared" si="19"/>
        <v>-0.65065240422581661</v>
      </c>
      <c r="M192" s="21">
        <f t="shared" si="19"/>
        <v>-0.63721623613367584</v>
      </c>
      <c r="N192" s="21">
        <f t="shared" si="19"/>
        <v>-0.62409975606101387</v>
      </c>
      <c r="O192" s="21">
        <f t="shared" si="19"/>
        <v>-0.61129542957443239</v>
      </c>
      <c r="P192" s="21">
        <f t="shared" si="19"/>
        <v>-0.59879590404661243</v>
      </c>
      <c r="Q192" s="21">
        <f t="shared" si="19"/>
        <v>-0.58659400499911396</v>
      </c>
      <c r="R192" s="21">
        <f t="shared" si="19"/>
        <v>-0.57468273269743464</v>
      </c>
      <c r="S192" s="21">
        <f t="shared" si="19"/>
        <v>-0.56305525754369978</v>
      </c>
      <c r="T192" s="21">
        <f t="shared" si="19"/>
        <v>-0.55170491633770291</v>
      </c>
      <c r="U192" s="21">
        <f t="shared" si="19"/>
        <v>-0.54062520618979126</v>
      </c>
      <c r="V192" s="21">
        <f t="shared" si="19"/>
        <v>-0.52980978417995761</v>
      </c>
      <c r="W192" s="21">
        <f t="shared" si="19"/>
        <v>-0.51925246054361429</v>
      </c>
      <c r="X192" s="21">
        <f t="shared" si="19"/>
        <v>-0.50894719661359888</v>
      </c>
      <c r="Y192" s="21">
        <f t="shared" si="19"/>
        <v>-0.4988881004315085</v>
      </c>
      <c r="Z192" s="21">
        <f t="shared" si="19"/>
        <v>-0.4890694241995272</v>
      </c>
      <c r="AA192" s="21">
        <f t="shared" si="19"/>
        <v>-0.4794855592868103</v>
      </c>
      <c r="AB192" s="21">
        <f t="shared" si="19"/>
        <v>-0.47013103412212842</v>
      </c>
      <c r="AC192" s="21">
        <f t="shared" si="19"/>
        <v>-0.46100051137241044</v>
      </c>
      <c r="AD192" s="21">
        <f t="shared" si="19"/>
        <v>-0.45208878264714775</v>
      </c>
      <c r="AE192" s="21">
        <f t="shared" si="19"/>
        <v>-0.44339076745260297</v>
      </c>
      <c r="AF192" s="21">
        <f t="shared" si="19"/>
        <v>-0.43490150950994366</v>
      </c>
      <c r="AG192" s="21">
        <f t="shared" si="19"/>
        <v>-0.4266161733126278</v>
      </c>
      <c r="AH192" s="21">
        <f t="shared" si="19"/>
        <v>-0.41853004227092483</v>
      </c>
      <c r="AI192" s="21">
        <f t="shared" si="19"/>
        <v>-0.41063851406860419</v>
      </c>
      <c r="AJ192" s="21">
        <f t="shared" si="19"/>
        <v>-0.40489310593780459</v>
      </c>
      <c r="AK192" s="21">
        <f t="shared" si="19"/>
        <v>-0.39926978367489435</v>
      </c>
      <c r="AL192" s="21">
        <f t="shared" si="19"/>
        <v>-0.39376644427266411</v>
      </c>
      <c r="AM192" s="21">
        <f t="shared" si="19"/>
        <v>-0.38838103093839776</v>
      </c>
      <c r="AN192" s="21">
        <f t="shared" si="19"/>
        <v>-0.38311153210789961</v>
      </c>
      <c r="AO192" s="21">
        <f t="shared" si="19"/>
        <v>-0.37795598023695715</v>
      </c>
      <c r="AP192" s="21">
        <f t="shared" si="19"/>
        <v>-0.37291245171551218</v>
      </c>
      <c r="AQ192" s="21">
        <f t="shared" si="19"/>
        <v>-0.36797906556091126</v>
      </c>
      <c r="AR192" s="21">
        <f t="shared" si="19"/>
        <v>-0.36315398337436705</v>
      </c>
      <c r="AS192" s="21">
        <f t="shared" si="19"/>
        <v>-0.35843540811207486</v>
      </c>
      <c r="AT192" s="21">
        <f t="shared" si="19"/>
        <v>-0.35382158343740849</v>
      </c>
      <c r="AU192" s="21">
        <f t="shared" si="19"/>
        <v>-0.34931079297087214</v>
      </c>
      <c r="AV192" s="21">
        <f t="shared" si="19"/>
        <v>-0.34490136035842339</v>
      </c>
      <c r="AW192" s="21">
        <f t="shared" si="19"/>
        <v>-0.34059164768106093</v>
      </c>
      <c r="AX192" s="21">
        <f t="shared" si="19"/>
        <v>-0.33638005526838932</v>
      </c>
      <c r="AY192" s="21">
        <f t="shared" si="19"/>
        <v>-0.33226502130006452</v>
      </c>
      <c r="AZ192" s="21">
        <f t="shared" si="19"/>
        <v>-0.32824502073283951</v>
      </c>
      <c r="BA192" s="21">
        <f t="shared" si="19"/>
        <v>-0.32431856493215683</v>
      </c>
      <c r="BB192" s="21">
        <f t="shared" si="19"/>
        <v>-0.32043907726253767</v>
      </c>
    </row>
    <row r="193" spans="1:54" outlineLevel="2">
      <c r="A193" s="425"/>
      <c r="B193" s="150" t="s">
        <v>496</v>
      </c>
      <c r="C193" s="19"/>
      <c r="D193" s="135" t="s">
        <v>391</v>
      </c>
      <c r="E193" s="21">
        <f t="shared" ref="E193:AJ193" si="20">SUMIF($B$143:$B$154,"Environmental",E$143:E$154)*E186</f>
        <v>-5.1405199502536956</v>
      </c>
      <c r="F193" s="21">
        <f t="shared" si="20"/>
        <v>-4.7899728267457178</v>
      </c>
      <c r="G193" s="21">
        <f t="shared" si="20"/>
        <v>-4.4255652113866386</v>
      </c>
      <c r="H193" s="21">
        <f t="shared" si="20"/>
        <v>-4.0657113220781538</v>
      </c>
      <c r="I193" s="21">
        <f t="shared" si="20"/>
        <v>-3.7229697064304998</v>
      </c>
      <c r="J193" s="21">
        <f t="shared" si="20"/>
        <v>-3.3823328211283843</v>
      </c>
      <c r="K193" s="21">
        <f t="shared" si="20"/>
        <v>-3.3556276887301841</v>
      </c>
      <c r="L193" s="21">
        <f t="shared" si="20"/>
        <v>-3.339458144883475</v>
      </c>
      <c r="M193" s="21">
        <f t="shared" si="20"/>
        <v>-3.3227393275803569</v>
      </c>
      <c r="N193" s="21">
        <f t="shared" si="20"/>
        <v>-3.2952770497413804</v>
      </c>
      <c r="O193" s="21">
        <f t="shared" si="20"/>
        <v>-3.2777869588105242</v>
      </c>
      <c r="P193" s="21">
        <f t="shared" si="20"/>
        <v>-3.2598569380214051</v>
      </c>
      <c r="Q193" s="21">
        <f t="shared" si="20"/>
        <v>-3.2415222989943273</v>
      </c>
      <c r="R193" s="21">
        <f t="shared" si="20"/>
        <v>-3.2322404329489345</v>
      </c>
      <c r="S193" s="21">
        <f t="shared" si="20"/>
        <v>-3.2130064052160678</v>
      </c>
      <c r="T193" s="21">
        <f t="shared" si="20"/>
        <v>-3.1934702277593501</v>
      </c>
      <c r="U193" s="21">
        <f t="shared" si="20"/>
        <v>-3.1736618644407333</v>
      </c>
      <c r="V193" s="21">
        <f t="shared" si="20"/>
        <v>-3.1622977669152261</v>
      </c>
      <c r="W193" s="21">
        <f t="shared" si="20"/>
        <v>-3.1418572014780448</v>
      </c>
      <c r="X193" s="21">
        <f t="shared" si="20"/>
        <v>-3.129577132628198</v>
      </c>
      <c r="Y193" s="21">
        <f t="shared" si="20"/>
        <v>-3.1086269094215995</v>
      </c>
      <c r="Z193" s="21">
        <f t="shared" si="20"/>
        <v>-3.0955649145801893</v>
      </c>
      <c r="AA193" s="21">
        <f t="shared" si="20"/>
        <v>-3.0820805100061985</v>
      </c>
      <c r="AB193" s="21">
        <f t="shared" si="20"/>
        <v>-3.0682072822386282</v>
      </c>
      <c r="AC193" s="21">
        <f t="shared" si="20"/>
        <v>-3.0522497257960439</v>
      </c>
      <c r="AD193" s="21">
        <f t="shared" si="20"/>
        <v>-3.0364269304441978</v>
      </c>
      <c r="AE193" s="21">
        <f t="shared" si="20"/>
        <v>-3.0210718417526077</v>
      </c>
      <c r="AF193" s="21">
        <f t="shared" si="20"/>
        <v>-3.0052375751835672</v>
      </c>
      <c r="AG193" s="21">
        <f t="shared" si="20"/>
        <v>-2.9890469233334831</v>
      </c>
      <c r="AH193" s="21">
        <f t="shared" si="20"/>
        <v>-2.9726374658662174</v>
      </c>
      <c r="AI193" s="21">
        <f t="shared" si="20"/>
        <v>-2.9561823562564489</v>
      </c>
      <c r="AJ193" s="21">
        <f t="shared" si="20"/>
        <v>-2.9538773151886693</v>
      </c>
      <c r="AK193" s="21">
        <f t="shared" ref="AK193:BB193" si="21">SUMIF($B$143:$B$154,"Environmental",AK$143:AK$154)*AK186</f>
        <v>-2.9513215698946187</v>
      </c>
      <c r="AL193" s="21">
        <f t="shared" si="21"/>
        <v>-2.9485770513197469</v>
      </c>
      <c r="AM193" s="21">
        <f t="shared" si="21"/>
        <v>-2.9456781950756783</v>
      </c>
      <c r="AN193" s="21">
        <f t="shared" si="21"/>
        <v>-2.9426392524770049</v>
      </c>
      <c r="AO193" s="21">
        <f t="shared" si="21"/>
        <v>-2.939465787519437</v>
      </c>
      <c r="AP193" s="21">
        <f t="shared" si="21"/>
        <v>-2.9361777567026359</v>
      </c>
      <c r="AQ193" s="21">
        <f t="shared" si="21"/>
        <v>-2.9327979352410924</v>
      </c>
      <c r="AR193" s="21">
        <f t="shared" si="21"/>
        <v>-2.9293425507384914</v>
      </c>
      <c r="AS193" s="21">
        <f t="shared" si="21"/>
        <v>-2.9258265509193406</v>
      </c>
      <c r="AT193" s="21">
        <f t="shared" si="21"/>
        <v>-2.9222659080547726</v>
      </c>
      <c r="AU193" s="21">
        <f t="shared" si="21"/>
        <v>-2.918677402289747</v>
      </c>
      <c r="AV193" s="21">
        <f t="shared" si="21"/>
        <v>-2.915076832944504</v>
      </c>
      <c r="AW193" s="21">
        <f t="shared" si="21"/>
        <v>-2.9114791665341677</v>
      </c>
      <c r="AX193" s="21">
        <f t="shared" si="21"/>
        <v>-2.907899308006022</v>
      </c>
      <c r="AY193" s="21">
        <f t="shared" si="21"/>
        <v>-2.9043520690765119</v>
      </c>
      <c r="AZ193" s="21">
        <f t="shared" si="21"/>
        <v>-2.9008519463758335</v>
      </c>
      <c r="BA193" s="21">
        <f t="shared" si="21"/>
        <v>-2.8974130722002545</v>
      </c>
      <c r="BB193" s="21">
        <f t="shared" si="21"/>
        <v>-2.8936415734313323</v>
      </c>
    </row>
    <row r="194" spans="1:54" outlineLevel="2">
      <c r="A194" s="425"/>
      <c r="B194" s="150" t="s">
        <v>497</v>
      </c>
      <c r="C194" s="19"/>
      <c r="D194" s="135" t="s">
        <v>391</v>
      </c>
      <c r="E194" s="21">
        <f t="shared" ref="E194:AJ194" si="22">SUM(E172:E174)*E186</f>
        <v>-2.5743277600318097</v>
      </c>
      <c r="F194" s="21">
        <f t="shared" si="22"/>
        <v>-2.4944590504524031</v>
      </c>
      <c r="G194" s="21">
        <f t="shared" si="22"/>
        <v>-2.4156204492282591</v>
      </c>
      <c r="H194" s="21">
        <f t="shared" si="22"/>
        <v>-2.3377929661568593</v>
      </c>
      <c r="I194" s="21">
        <f t="shared" si="22"/>
        <v>-2.2609576971440899</v>
      </c>
      <c r="J194" s="21">
        <f t="shared" si="22"/>
        <v>-2.1850958303167318</v>
      </c>
      <c r="K194" s="21">
        <f t="shared" si="22"/>
        <v>-2.1722757147743641</v>
      </c>
      <c r="L194" s="21">
        <f t="shared" si="22"/>
        <v>-2.1596714313375927</v>
      </c>
      <c r="M194" s="21">
        <f t="shared" si="22"/>
        <v>-2.1472828082322346</v>
      </c>
      <c r="N194" s="21">
        <f t="shared" si="22"/>
        <v>-2.1351097136504893</v>
      </c>
      <c r="O194" s="21">
        <f t="shared" si="22"/>
        <v>-2.1231520710769902</v>
      </c>
      <c r="P194" s="21">
        <f t="shared" si="22"/>
        <v>-2.1114098505152148</v>
      </c>
      <c r="Q194" s="21">
        <f t="shared" si="22"/>
        <v>-2.0998830700296214</v>
      </c>
      <c r="R194" s="21">
        <f t="shared" si="22"/>
        <v>-2.0885717994748414</v>
      </c>
      <c r="S194" s="21">
        <f t="shared" si="22"/>
        <v>-2.0770087295568387</v>
      </c>
      <c r="T194" s="21">
        <f t="shared" si="22"/>
        <v>-2.0656664700849894</v>
      </c>
      <c r="U194" s="21">
        <f t="shared" si="22"/>
        <v>-2.0545450979458435</v>
      </c>
      <c r="V194" s="21">
        <f t="shared" si="22"/>
        <v>-2.043644754420999</v>
      </c>
      <c r="W194" s="21">
        <f t="shared" si="22"/>
        <v>-2.0329656277304289</v>
      </c>
      <c r="X194" s="21">
        <f t="shared" si="22"/>
        <v>-2.022507969049617</v>
      </c>
      <c r="Y194" s="21">
        <f t="shared" si="22"/>
        <v>-2.012272084574954</v>
      </c>
      <c r="Z194" s="21">
        <f t="shared" si="22"/>
        <v>-2.0022583424672131</v>
      </c>
      <c r="AA194" s="21">
        <f t="shared" si="22"/>
        <v>-1.9924671674037442</v>
      </c>
      <c r="AB194" s="21">
        <f t="shared" si="22"/>
        <v>-1.9828990494372345</v>
      </c>
      <c r="AC194" s="21">
        <f t="shared" si="22"/>
        <v>-1.9722854377589534</v>
      </c>
      <c r="AD194" s="21">
        <f t="shared" si="22"/>
        <v>-1.9617486534823827</v>
      </c>
      <c r="AE194" s="21">
        <f t="shared" si="22"/>
        <v>-1.9511665280340951</v>
      </c>
      <c r="AF194" s="21">
        <f t="shared" si="22"/>
        <v>-1.9404602679263294</v>
      </c>
      <c r="AG194" s="21">
        <f t="shared" si="22"/>
        <v>-1.9295950473759538</v>
      </c>
      <c r="AH194" s="21">
        <f t="shared" si="22"/>
        <v>-1.9185909013715539</v>
      </c>
      <c r="AI194" s="21">
        <f t="shared" si="22"/>
        <v>-1.9075425607123917</v>
      </c>
      <c r="AJ194" s="21">
        <f t="shared" si="22"/>
        <v>-1.9056317854315423</v>
      </c>
      <c r="AK194" s="21">
        <f t="shared" ref="AK194:BB194" si="23">SUM(AK172:AK174)*AK186</f>
        <v>-1.9035922988227929</v>
      </c>
      <c r="AL194" s="21">
        <f t="shared" si="23"/>
        <v>-1.9014398754367847</v>
      </c>
      <c r="AM194" s="21">
        <f t="shared" si="23"/>
        <v>-1.8991927724001418</v>
      </c>
      <c r="AN194" s="21">
        <f t="shared" si="23"/>
        <v>-1.8968640404438319</v>
      </c>
      <c r="AO194" s="21">
        <f t="shared" si="23"/>
        <v>-1.894460220821865</v>
      </c>
      <c r="AP194" s="21">
        <f t="shared" si="23"/>
        <v>-1.8919930283177213</v>
      </c>
      <c r="AQ194" s="21">
        <f t="shared" si="23"/>
        <v>-1.8894745287509178</v>
      </c>
      <c r="AR194" s="21">
        <f t="shared" si="23"/>
        <v>-1.8869156075040026</v>
      </c>
      <c r="AS194" s="21">
        <f t="shared" si="23"/>
        <v>-1.8843262519067574</v>
      </c>
      <c r="AT194" s="21">
        <f t="shared" si="23"/>
        <v>-1.8817164143362473</v>
      </c>
      <c r="AU194" s="21">
        <f t="shared" si="23"/>
        <v>-1.8790963345981584</v>
      </c>
      <c r="AV194" s="21">
        <f t="shared" si="23"/>
        <v>-1.8764758753565558</v>
      </c>
      <c r="AW194" s="21">
        <f t="shared" si="23"/>
        <v>-1.8738645639844385</v>
      </c>
      <c r="AX194" s="21">
        <f t="shared" si="23"/>
        <v>-1.8712717574781987</v>
      </c>
      <c r="AY194" s="21">
        <f t="shared" si="23"/>
        <v>-1.8687066972855841</v>
      </c>
      <c r="AZ194" s="21">
        <f t="shared" si="23"/>
        <v>-1.8661784601655134</v>
      </c>
      <c r="BA194" s="21">
        <f t="shared" si="23"/>
        <v>-1.8636959254127481</v>
      </c>
      <c r="BB194" s="21">
        <f t="shared" si="23"/>
        <v>-1.8610057498818453</v>
      </c>
    </row>
    <row r="195" spans="1:54" outlineLevel="2">
      <c r="A195" s="425"/>
      <c r="B195" s="150" t="s">
        <v>498</v>
      </c>
      <c r="C195" s="19"/>
      <c r="D195" s="135" t="s">
        <v>391</v>
      </c>
      <c r="E195" s="21">
        <f>SUM(E176:E178)*E186</f>
        <v>-7.7229832782660628</v>
      </c>
      <c r="F195" s="21">
        <f t="shared" ref="F195:BB195" si="24">SUM(F176:F178)*F186</f>
        <v>-7.48337714961119</v>
      </c>
      <c r="G195" s="21">
        <f t="shared" si="24"/>
        <v>-7.2468613476847787</v>
      </c>
      <c r="H195" s="21">
        <f t="shared" si="24"/>
        <v>-7.0133788984705774</v>
      </c>
      <c r="I195" s="21">
        <f t="shared" si="24"/>
        <v>-6.7828730914322692</v>
      </c>
      <c r="J195" s="21">
        <f t="shared" si="24"/>
        <v>-6.5552874895104418</v>
      </c>
      <c r="K195" s="21">
        <f t="shared" si="24"/>
        <v>-6.5168271443230932</v>
      </c>
      <c r="L195" s="21">
        <f t="shared" si="24"/>
        <v>-6.479014294012778</v>
      </c>
      <c r="M195" s="21">
        <f t="shared" si="24"/>
        <v>-6.441848423344581</v>
      </c>
      <c r="N195" s="21">
        <f t="shared" si="24"/>
        <v>-6.4053291396271765</v>
      </c>
      <c r="O195" s="21">
        <f t="shared" si="24"/>
        <v>-6.3694562132309711</v>
      </c>
      <c r="P195" s="21">
        <f t="shared" si="24"/>
        <v>-6.3342295528162396</v>
      </c>
      <c r="Q195" s="21">
        <f t="shared" si="24"/>
        <v>-6.2996492100888641</v>
      </c>
      <c r="R195" s="21">
        <f t="shared" si="24"/>
        <v>-6.2657153984245229</v>
      </c>
      <c r="S195" s="21">
        <f t="shared" si="24"/>
        <v>-6.2310261874757567</v>
      </c>
      <c r="T195" s="21">
        <f t="shared" si="24"/>
        <v>-6.1969994090842935</v>
      </c>
      <c r="U195" s="21">
        <f t="shared" si="24"/>
        <v>-6.1636352949846946</v>
      </c>
      <c r="V195" s="21">
        <f t="shared" si="24"/>
        <v>-6.1309342621387835</v>
      </c>
      <c r="W195" s="21">
        <f t="shared" si="24"/>
        <v>-6.0988968831912871</v>
      </c>
      <c r="X195" s="21">
        <f t="shared" si="24"/>
        <v>-6.0675239071488507</v>
      </c>
      <c r="Y195" s="21">
        <f t="shared" si="24"/>
        <v>-6.0368162537248615</v>
      </c>
      <c r="Z195" s="21">
        <f t="shared" si="24"/>
        <v>-6.0067750263638739</v>
      </c>
      <c r="AA195" s="21">
        <f t="shared" si="24"/>
        <v>-5.9774015032286627</v>
      </c>
      <c r="AB195" s="21">
        <f t="shared" si="24"/>
        <v>-5.9486971483117035</v>
      </c>
      <c r="AC195" s="21">
        <f t="shared" si="24"/>
        <v>-5.916856313332759</v>
      </c>
      <c r="AD195" s="21">
        <f t="shared" si="24"/>
        <v>-5.885245960564613</v>
      </c>
      <c r="AE195" s="21">
        <f t="shared" si="24"/>
        <v>-5.8534995842923196</v>
      </c>
      <c r="AF195" s="21">
        <f t="shared" si="24"/>
        <v>-5.8213808040559378</v>
      </c>
      <c r="AG195" s="21">
        <f t="shared" si="24"/>
        <v>-5.7887851423263834</v>
      </c>
      <c r="AH195" s="21">
        <f t="shared" si="24"/>
        <v>-5.7557727043577556</v>
      </c>
      <c r="AI195" s="21">
        <f t="shared" si="24"/>
        <v>-5.7226276824123214</v>
      </c>
      <c r="AJ195" s="21">
        <f t="shared" si="24"/>
        <v>-5.7168953565929526</v>
      </c>
      <c r="AK195" s="21">
        <f t="shared" si="24"/>
        <v>-5.7107768967825949</v>
      </c>
      <c r="AL195" s="21">
        <f t="shared" si="24"/>
        <v>-5.7043196266388509</v>
      </c>
      <c r="AM195" s="21">
        <f t="shared" si="24"/>
        <v>-5.6975783175525017</v>
      </c>
      <c r="AN195" s="21">
        <f t="shared" si="24"/>
        <v>-5.6905921217025597</v>
      </c>
      <c r="AO195" s="21">
        <f t="shared" si="24"/>
        <v>-5.6833806628537928</v>
      </c>
      <c r="AP195" s="21">
        <f t="shared" si="24"/>
        <v>-5.6759790853582208</v>
      </c>
      <c r="AQ195" s="21">
        <f t="shared" si="24"/>
        <v>-5.6684235866749146</v>
      </c>
      <c r="AR195" s="21">
        <f t="shared" si="24"/>
        <v>-5.660746822951074</v>
      </c>
      <c r="AS195" s="21">
        <f t="shared" si="24"/>
        <v>-5.6529787561752185</v>
      </c>
      <c r="AT195" s="21">
        <f t="shared" si="24"/>
        <v>-5.6451492434791666</v>
      </c>
      <c r="AU195" s="21">
        <f t="shared" si="24"/>
        <v>-5.6372890042800927</v>
      </c>
      <c r="AV195" s="21">
        <f t="shared" si="24"/>
        <v>-5.6294276265701155</v>
      </c>
      <c r="AW195" s="21">
        <f t="shared" si="24"/>
        <v>-5.6215936924681653</v>
      </c>
      <c r="AX195" s="21">
        <f t="shared" si="24"/>
        <v>-5.6138152729634445</v>
      </c>
      <c r="AY195" s="21">
        <f t="shared" si="24"/>
        <v>-5.606120092399272</v>
      </c>
      <c r="AZ195" s="21">
        <f t="shared" si="24"/>
        <v>-5.5985353810524021</v>
      </c>
      <c r="BA195" s="21">
        <f t="shared" si="24"/>
        <v>-5.5910877768071217</v>
      </c>
      <c r="BB195" s="21">
        <f t="shared" si="24"/>
        <v>-5.5830172502270292</v>
      </c>
    </row>
    <row r="196" spans="1:54" outlineLevel="2">
      <c r="A196" s="425"/>
      <c r="B196" s="150" t="s">
        <v>292</v>
      </c>
      <c r="C196" s="19"/>
      <c r="D196" s="135" t="s">
        <v>391</v>
      </c>
      <c r="E196" s="21">
        <f t="shared" ref="E196:AJ196" si="25">SUMIF($B$143:$B$154,"Safety",E$143:E$154)*E187</f>
        <v>-0.40373904286553491</v>
      </c>
      <c r="F196" s="21">
        <f t="shared" si="25"/>
        <v>-0.41066958506650969</v>
      </c>
      <c r="G196" s="21">
        <f t="shared" si="25"/>
        <v>-0.4174703115439039</v>
      </c>
      <c r="H196" s="21">
        <f t="shared" si="25"/>
        <v>-0.4240442356655848</v>
      </c>
      <c r="I196" s="21">
        <f t="shared" si="25"/>
        <v>-0.43028725273331114</v>
      </c>
      <c r="J196" s="21">
        <f t="shared" si="25"/>
        <v>-0.43608810228515477</v>
      </c>
      <c r="K196" s="21">
        <f t="shared" si="25"/>
        <v>-0.44421461537745599</v>
      </c>
      <c r="L196" s="21">
        <f t="shared" si="25"/>
        <v>-0.45253985261930946</v>
      </c>
      <c r="M196" s="21">
        <f t="shared" si="25"/>
        <v>-0.46106962635003829</v>
      </c>
      <c r="N196" s="21">
        <f t="shared" si="25"/>
        <v>-0.46980996205698594</v>
      </c>
      <c r="O196" s="21">
        <f t="shared" si="25"/>
        <v>-0.47876699151603586</v>
      </c>
      <c r="P196" s="21">
        <f t="shared" si="25"/>
        <v>-0.48794722080263608</v>
      </c>
      <c r="Q196" s="21">
        <f t="shared" si="25"/>
        <v>-0.49735717249976152</v>
      </c>
      <c r="R196" s="21">
        <f t="shared" si="25"/>
        <v>-0.50700377640809846</v>
      </c>
      <c r="S196" s="21">
        <f t="shared" si="25"/>
        <v>-0.51689401004720459</v>
      </c>
      <c r="T196" s="21">
        <f t="shared" si="25"/>
        <v>-0.52703522106191747</v>
      </c>
      <c r="U196" s="21">
        <f t="shared" si="25"/>
        <v>-0.53743484738699443</v>
      </c>
      <c r="V196" s="21">
        <f t="shared" si="25"/>
        <v>-0.54810077002495183</v>
      </c>
      <c r="W196" s="21">
        <f t="shared" si="25"/>
        <v>-0.5590409648455541</v>
      </c>
      <c r="X196" s="21">
        <f t="shared" si="25"/>
        <v>-0.57026371461808056</v>
      </c>
      <c r="Y196" s="21">
        <f t="shared" si="25"/>
        <v>-0.58177767420099269</v>
      </c>
      <c r="Z196" s="21">
        <f t="shared" si="25"/>
        <v>-0.5935916105040564</v>
      </c>
      <c r="AA196" s="21">
        <f t="shared" si="25"/>
        <v>-0.60571475302506528</v>
      </c>
      <c r="AB196" s="21">
        <f t="shared" si="25"/>
        <v>-0.6181565131772061</v>
      </c>
      <c r="AC196" s="21">
        <f t="shared" si="25"/>
        <v>-0.6309266965917002</v>
      </c>
      <c r="AD196" s="21">
        <f t="shared" si="25"/>
        <v>-0.64403535056675498</v>
      </c>
      <c r="AE196" s="21">
        <f t="shared" si="25"/>
        <v>-0.65749295332619972</v>
      </c>
      <c r="AF196" s="21">
        <f t="shared" si="25"/>
        <v>-0.67131029884991167</v>
      </c>
      <c r="AG196" s="21">
        <f t="shared" si="25"/>
        <v>-0.68549849671954144</v>
      </c>
      <c r="AH196" s="21">
        <f t="shared" si="25"/>
        <v>-0.70006908663096035</v>
      </c>
      <c r="AI196" s="21">
        <f t="shared" si="25"/>
        <v>-0.71503398343474511</v>
      </c>
      <c r="AJ196" s="21">
        <f t="shared" si="25"/>
        <v>-0.7319487076465131</v>
      </c>
      <c r="AK196" s="21">
        <f t="shared" ref="AK196:BB196" si="26">SUMIF($B$143:$B$154,"Safety",AK$143:AK$154)*AK187</f>
        <v>-0.74935277658003874</v>
      </c>
      <c r="AL196" s="21">
        <f t="shared" si="26"/>
        <v>-0.76726234643116209</v>
      </c>
      <c r="AM196" s="21">
        <f t="shared" si="26"/>
        <v>-0.78569408333594537</v>
      </c>
      <c r="AN196" s="21">
        <f t="shared" si="26"/>
        <v>-0.80466524223533575</v>
      </c>
      <c r="AO196" s="21">
        <f t="shared" si="26"/>
        <v>-0.82419372082525288</v>
      </c>
      <c r="AP196" s="21">
        <f t="shared" si="26"/>
        <v>-0.84429806783021277</v>
      </c>
      <c r="AQ196" s="21">
        <f t="shared" si="26"/>
        <v>-0.86499741224614501</v>
      </c>
      <c r="AR196" s="21">
        <f t="shared" si="26"/>
        <v>-0.88631164318376277</v>
      </c>
      <c r="AS196" s="21">
        <f t="shared" si="26"/>
        <v>-0.9082613224070053</v>
      </c>
      <c r="AT196" s="21">
        <f t="shared" si="26"/>
        <v>-0.93086773805286471</v>
      </c>
      <c r="AU196" s="21">
        <f t="shared" si="26"/>
        <v>-0.95415296211394274</v>
      </c>
      <c r="AV196" s="21">
        <f t="shared" si="26"/>
        <v>-0.97813987776211941</v>
      </c>
      <c r="AW196" s="21">
        <f t="shared" si="26"/>
        <v>-1.0028521000627511</v>
      </c>
      <c r="AX196" s="21">
        <f t="shared" si="26"/>
        <v>-1.0283141512455363</v>
      </c>
      <c r="AY196" s="21">
        <f t="shared" si="26"/>
        <v>-1.0545514567487646</v>
      </c>
      <c r="AZ196" s="21">
        <f t="shared" si="26"/>
        <v>-1.0815902843699923</v>
      </c>
      <c r="BA196" s="21">
        <f t="shared" si="26"/>
        <v>-1.1094579177783459</v>
      </c>
      <c r="BB196" s="21">
        <f t="shared" si="26"/>
        <v>-1.1380435726007514</v>
      </c>
    </row>
    <row r="197" spans="1:54" outlineLevel="2">
      <c r="A197" s="425"/>
      <c r="B197" s="150" t="s">
        <v>295</v>
      </c>
      <c r="C197" s="19"/>
      <c r="D197" s="135" t="s">
        <v>391</v>
      </c>
      <c r="E197" s="21">
        <f>SUMIF($B$143:$B$154,"Financial",E$143:E$154)*E186</f>
        <v>-15.484674133860002</v>
      </c>
      <c r="F197" s="21">
        <f t="shared" ref="F197:BB197" si="27">SUMIF($B$143:$B$154,"Financial",F$143:F$154)*F186</f>
        <v>-14.905521017378653</v>
      </c>
      <c r="G197" s="21">
        <f t="shared" si="27"/>
        <v>-14.307708498938602</v>
      </c>
      <c r="H197" s="21">
        <f t="shared" si="27"/>
        <v>-13.691437589002975</v>
      </c>
      <c r="I197" s="21">
        <f t="shared" si="27"/>
        <v>-13.056900791803251</v>
      </c>
      <c r="J197" s="21">
        <f t="shared" si="27"/>
        <v>-12.404281861832512</v>
      </c>
      <c r="K197" s="21">
        <f t="shared" si="27"/>
        <v>-12.346545914515831</v>
      </c>
      <c r="L197" s="21">
        <f t="shared" si="27"/>
        <v>-12.289740354069306</v>
      </c>
      <c r="M197" s="21">
        <f t="shared" si="27"/>
        <v>-12.23385984249888</v>
      </c>
      <c r="N197" s="21">
        <f t="shared" si="27"/>
        <v>-12.178899325205334</v>
      </c>
      <c r="O197" s="21">
        <f t="shared" si="27"/>
        <v>-12.124854024520776</v>
      </c>
      <c r="P197" s="21">
        <f t="shared" si="27"/>
        <v>-12.07171938046559</v>
      </c>
      <c r="Q197" s="21">
        <f t="shared" si="27"/>
        <v>-12.019491171048909</v>
      </c>
      <c r="R197" s="21">
        <f t="shared" si="27"/>
        <v>-11.968165356956035</v>
      </c>
      <c r="S197" s="21">
        <f t="shared" si="27"/>
        <v>-11.917738187984723</v>
      </c>
      <c r="T197" s="21">
        <f t="shared" si="27"/>
        <v>-11.868206143136902</v>
      </c>
      <c r="U197" s="21">
        <f t="shared" si="27"/>
        <v>-11.819565948339607</v>
      </c>
      <c r="V197" s="21">
        <f t="shared" si="27"/>
        <v>-11.771814572298684</v>
      </c>
      <c r="W197" s="21">
        <f t="shared" si="27"/>
        <v>-11.724949208024061</v>
      </c>
      <c r="X197" s="21">
        <f t="shared" si="27"/>
        <v>-11.678967329249119</v>
      </c>
      <c r="Y197" s="21">
        <f t="shared" si="27"/>
        <v>-11.633866553286385</v>
      </c>
      <c r="Z197" s="21">
        <f t="shared" si="27"/>
        <v>-11.589644774632523</v>
      </c>
      <c r="AA197" s="21">
        <f t="shared" si="27"/>
        <v>-11.546300135696148</v>
      </c>
      <c r="AB197" s="21">
        <f t="shared" si="27"/>
        <v>-11.503830934594363</v>
      </c>
      <c r="AC197" s="21">
        <f t="shared" si="27"/>
        <v>-11.462235753699503</v>
      </c>
      <c r="AD197" s="21">
        <f t="shared" si="27"/>
        <v>-11.421513327808675</v>
      </c>
      <c r="AE197" s="21">
        <f t="shared" si="27"/>
        <v>-11.381662653342199</v>
      </c>
      <c r="AF197" s="21">
        <f t="shared" si="27"/>
        <v>-11.342682927249077</v>
      </c>
      <c r="AG197" s="21">
        <f t="shared" si="27"/>
        <v>-11.304573536189421</v>
      </c>
      <c r="AH197" s="21">
        <f t="shared" si="27"/>
        <v>-11.267334116287724</v>
      </c>
      <c r="AI197" s="21">
        <f t="shared" si="27"/>
        <v>-11.230964440515153</v>
      </c>
      <c r="AJ197" s="21">
        <f t="shared" si="27"/>
        <v>-11.249811467764777</v>
      </c>
      <c r="AK197" s="21">
        <f t="shared" si="27"/>
        <v>-11.269455279719416</v>
      </c>
      <c r="AL197" s="21">
        <f t="shared" si="27"/>
        <v>-11.289907864727716</v>
      </c>
      <c r="AM197" s="21">
        <f t="shared" si="27"/>
        <v>-11.31118152327233</v>
      </c>
      <c r="AN197" s="21">
        <f t="shared" si="27"/>
        <v>-11.333288903617676</v>
      </c>
      <c r="AO197" s="21">
        <f t="shared" si="27"/>
        <v>-11.356242961490056</v>
      </c>
      <c r="AP197" s="21">
        <f t="shared" si="27"/>
        <v>-11.380057015964155</v>
      </c>
      <c r="AQ197" s="21">
        <f t="shared" si="27"/>
        <v>-11.404744733942236</v>
      </c>
      <c r="AR197" s="21">
        <f t="shared" si="27"/>
        <v>-11.430320119208403</v>
      </c>
      <c r="AS197" s="21">
        <f t="shared" si="27"/>
        <v>-11.456797517084622</v>
      </c>
      <c r="AT197" s="21">
        <f t="shared" si="27"/>
        <v>-11.484191678914293</v>
      </c>
      <c r="AU197" s="21">
        <f t="shared" si="27"/>
        <v>-11.512517685282452</v>
      </c>
      <c r="AV197" s="21">
        <f t="shared" si="27"/>
        <v>-11.541790992012414</v>
      </c>
      <c r="AW197" s="21">
        <f t="shared" si="27"/>
        <v>-11.572027463468695</v>
      </c>
      <c r="AX197" s="21">
        <f t="shared" si="27"/>
        <v>-11.603243313664468</v>
      </c>
      <c r="AY197" s="21">
        <f t="shared" si="27"/>
        <v>-11.635455168000819</v>
      </c>
      <c r="AZ197" s="21">
        <f t="shared" si="27"/>
        <v>-11.668680049106749</v>
      </c>
      <c r="BA197" s="21">
        <f t="shared" si="27"/>
        <v>-11.702935385668784</v>
      </c>
      <c r="BB197" s="21">
        <f t="shared" si="27"/>
        <v>-11.737297942681364</v>
      </c>
    </row>
    <row r="198" spans="1:54" outlineLevel="2">
      <c r="A198" s="426"/>
      <c r="B198" s="150" t="s">
        <v>478</v>
      </c>
      <c r="C198" s="19"/>
      <c r="D198" s="135" t="s">
        <v>391</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499</v>
      </c>
      <c r="B200" s="150" t="s">
        <v>500</v>
      </c>
      <c r="C200" s="19"/>
      <c r="D200" s="135" t="s">
        <v>391</v>
      </c>
      <c r="E200" s="21">
        <f>SUM(E190:E193,E196:E198)</f>
        <v>-22.07264208465098</v>
      </c>
      <c r="F200" s="21">
        <f t="shared" ref="F200:BB200" si="29">SUM(F190:F193,F196:F198)</f>
        <v>-22.23228238553876</v>
      </c>
      <c r="G200" s="21">
        <f t="shared" si="29"/>
        <v>-22.317532689326164</v>
      </c>
      <c r="H200" s="21">
        <f t="shared" si="29"/>
        <v>-22.355637362052938</v>
      </c>
      <c r="I200" s="21">
        <f t="shared" si="29"/>
        <v>-22.359122756349414</v>
      </c>
      <c r="J200" s="21">
        <f t="shared" si="29"/>
        <v>-22.108306390399981</v>
      </c>
      <c r="K200" s="21">
        <f t="shared" si="29"/>
        <v>-21.509907646232215</v>
      </c>
      <c r="L200" s="21">
        <f t="shared" si="29"/>
        <v>-20.959115410591572</v>
      </c>
      <c r="M200" s="21">
        <f t="shared" si="29"/>
        <v>-20.442766488302112</v>
      </c>
      <c r="N200" s="21">
        <f t="shared" si="29"/>
        <v>-19.948696627120132</v>
      </c>
      <c r="O200" s="21">
        <f t="shared" si="29"/>
        <v>-19.495754376928293</v>
      </c>
      <c r="P200" s="21">
        <f t="shared" si="29"/>
        <v>-19.071758742821689</v>
      </c>
      <c r="Q200" s="21">
        <f t="shared" si="29"/>
        <v>-18.675069414001797</v>
      </c>
      <c r="R200" s="21">
        <f t="shared" si="29"/>
        <v>-18.313557141188266</v>
      </c>
      <c r="S200" s="21">
        <f t="shared" si="29"/>
        <v>-17.966714774871164</v>
      </c>
      <c r="T200" s="21">
        <f t="shared" si="29"/>
        <v>-17.642770696057184</v>
      </c>
      <c r="U200" s="21">
        <f t="shared" si="29"/>
        <v>-17.340409642097267</v>
      </c>
      <c r="V200" s="21">
        <f t="shared" si="29"/>
        <v>-17.067075860551967</v>
      </c>
      <c r="W200" s="21">
        <f t="shared" si="29"/>
        <v>-16.804045505123007</v>
      </c>
      <c r="X200" s="21">
        <f t="shared" si="29"/>
        <v>-16.567418393400512</v>
      </c>
      <c r="Y200" s="21">
        <f t="shared" si="29"/>
        <v>-16.339289382530893</v>
      </c>
      <c r="Z200" s="21">
        <f t="shared" si="29"/>
        <v>-16.135201805839515</v>
      </c>
      <c r="AA200" s="21">
        <f t="shared" si="29"/>
        <v>-15.945886795218204</v>
      </c>
      <c r="AB200" s="21">
        <f t="shared" si="29"/>
        <v>-15.770473349869885</v>
      </c>
      <c r="AC200" s="21">
        <f t="shared" si="29"/>
        <v>-15.606412687459656</v>
      </c>
      <c r="AD200" s="21">
        <f t="shared" si="29"/>
        <v>-15.554064391466776</v>
      </c>
      <c r="AE200" s="21">
        <f t="shared" si="29"/>
        <v>-15.503618215873608</v>
      </c>
      <c r="AF200" s="21">
        <f t="shared" si="29"/>
        <v>-15.454132310792499</v>
      </c>
      <c r="AG200" s="21">
        <f t="shared" si="29"/>
        <v>-15.405735129555074</v>
      </c>
      <c r="AH200" s="21">
        <f t="shared" si="29"/>
        <v>-15.358570711055826</v>
      </c>
      <c r="AI200" s="21">
        <f t="shared" si="29"/>
        <v>-15.312819294274952</v>
      </c>
      <c r="AJ200" s="21">
        <f t="shared" si="29"/>
        <v>-15.340530596537764</v>
      </c>
      <c r="AK200" s="21">
        <f t="shared" si="29"/>
        <v>-15.369399409868969</v>
      </c>
      <c r="AL200" s="21">
        <f t="shared" si="29"/>
        <v>-15.399513706751289</v>
      </c>
      <c r="AM200" s="21">
        <f t="shared" si="29"/>
        <v>-15.430934832622352</v>
      </c>
      <c r="AN200" s="21">
        <f t="shared" si="29"/>
        <v>-15.463704930437917</v>
      </c>
      <c r="AO200" s="21">
        <f t="shared" si="29"/>
        <v>-15.497858450071703</v>
      </c>
      <c r="AP200" s="21">
        <f t="shared" si="29"/>
        <v>-15.533445292212516</v>
      </c>
      <c r="AQ200" s="21">
        <f t="shared" si="29"/>
        <v>-15.570519146990385</v>
      </c>
      <c r="AR200" s="21">
        <f t="shared" si="29"/>
        <v>-15.609128296505023</v>
      </c>
      <c r="AS200" s="21">
        <f t="shared" si="29"/>
        <v>-15.649320798523043</v>
      </c>
      <c r="AT200" s="21">
        <f t="shared" si="29"/>
        <v>-15.691146908459338</v>
      </c>
      <c r="AU200" s="21">
        <f t="shared" si="29"/>
        <v>-15.734658842657014</v>
      </c>
      <c r="AV200" s="21">
        <f t="shared" si="29"/>
        <v>-15.779909063077461</v>
      </c>
      <c r="AW200" s="21">
        <f t="shared" si="29"/>
        <v>-15.826950377746675</v>
      </c>
      <c r="AX200" s="21">
        <f t="shared" si="29"/>
        <v>-15.875836828184415</v>
      </c>
      <c r="AY200" s="21">
        <f t="shared" si="29"/>
        <v>-15.92662371512616</v>
      </c>
      <c r="AZ200" s="21">
        <f t="shared" si="29"/>
        <v>-15.979367300585414</v>
      </c>
      <c r="BA200" s="21">
        <f t="shared" si="29"/>
        <v>-16.034124940579542</v>
      </c>
      <c r="BB200" s="21">
        <f t="shared" si="29"/>
        <v>-16.089422165975986</v>
      </c>
    </row>
    <row r="201" spans="1:54" outlineLevel="2">
      <c r="A201" s="425"/>
      <c r="B201" s="150" t="s">
        <v>501</v>
      </c>
      <c r="C201" s="19"/>
      <c r="D201" s="135" t="s">
        <v>391</v>
      </c>
      <c r="E201" s="21">
        <f>SUM(E190:E192,E194,E196:E198)</f>
        <v>-19.506449894429092</v>
      </c>
      <c r="F201" s="21">
        <f t="shared" ref="F201:BB201" si="30">SUM(F190:F192,F194,F196:F198)</f>
        <v>-19.936768609245444</v>
      </c>
      <c r="G201" s="21">
        <f t="shared" si="30"/>
        <v>-20.307587927167788</v>
      </c>
      <c r="H201" s="21">
        <f t="shared" si="30"/>
        <v>-20.627719006131645</v>
      </c>
      <c r="I201" s="21">
        <f t="shared" si="30"/>
        <v>-20.897110747063003</v>
      </c>
      <c r="J201" s="21">
        <f t="shared" si="30"/>
        <v>-20.911069399588328</v>
      </c>
      <c r="K201" s="21">
        <f t="shared" si="30"/>
        <v>-20.326555672276395</v>
      </c>
      <c r="L201" s="21">
        <f t="shared" si="30"/>
        <v>-19.779328697045688</v>
      </c>
      <c r="M201" s="21">
        <f t="shared" si="30"/>
        <v>-19.267309968953988</v>
      </c>
      <c r="N201" s="21">
        <f t="shared" si="30"/>
        <v>-18.788529291029242</v>
      </c>
      <c r="O201" s="21">
        <f t="shared" si="30"/>
        <v>-18.34111948919476</v>
      </c>
      <c r="P201" s="21">
        <f t="shared" si="30"/>
        <v>-17.923311655315501</v>
      </c>
      <c r="Q201" s="21">
        <f t="shared" si="30"/>
        <v>-17.533430185037091</v>
      </c>
      <c r="R201" s="21">
        <f t="shared" si="30"/>
        <v>-17.169888507714173</v>
      </c>
      <c r="S201" s="21">
        <f t="shared" si="30"/>
        <v>-16.830717099211935</v>
      </c>
      <c r="T201" s="21">
        <f t="shared" si="30"/>
        <v>-16.514966938382823</v>
      </c>
      <c r="U201" s="21">
        <f t="shared" si="30"/>
        <v>-16.22129287560238</v>
      </c>
      <c r="V201" s="21">
        <f t="shared" si="30"/>
        <v>-15.948422848057739</v>
      </c>
      <c r="W201" s="21">
        <f t="shared" si="30"/>
        <v>-15.69515393137539</v>
      </c>
      <c r="X201" s="21">
        <f t="shared" si="30"/>
        <v>-15.460349229821931</v>
      </c>
      <c r="Y201" s="21">
        <f t="shared" si="30"/>
        <v>-15.242934557684247</v>
      </c>
      <c r="Z201" s="21">
        <f t="shared" si="30"/>
        <v>-15.041895233726537</v>
      </c>
      <c r="AA201" s="21">
        <f t="shared" si="30"/>
        <v>-14.856273452615751</v>
      </c>
      <c r="AB201" s="21">
        <f t="shared" si="30"/>
        <v>-14.685165117068491</v>
      </c>
      <c r="AC201" s="21">
        <f t="shared" si="30"/>
        <v>-14.526448399422566</v>
      </c>
      <c r="AD201" s="21">
        <f t="shared" si="30"/>
        <v>-14.47938611450496</v>
      </c>
      <c r="AE201" s="21">
        <f t="shared" si="30"/>
        <v>-14.433712902155097</v>
      </c>
      <c r="AF201" s="21">
        <f t="shared" si="30"/>
        <v>-14.389355003535261</v>
      </c>
      <c r="AG201" s="21">
        <f t="shared" si="30"/>
        <v>-14.346283253597544</v>
      </c>
      <c r="AH201" s="21">
        <f t="shared" si="30"/>
        <v>-14.304524146561164</v>
      </c>
      <c r="AI201" s="21">
        <f t="shared" si="30"/>
        <v>-14.264179498730893</v>
      </c>
      <c r="AJ201" s="21">
        <f t="shared" si="30"/>
        <v>-14.292285066780638</v>
      </c>
      <c r="AK201" s="21">
        <f t="shared" si="30"/>
        <v>-14.321670138797142</v>
      </c>
      <c r="AL201" s="21">
        <f t="shared" si="30"/>
        <v>-14.352376530868327</v>
      </c>
      <c r="AM201" s="21">
        <f t="shared" si="30"/>
        <v>-14.384449409946814</v>
      </c>
      <c r="AN201" s="21">
        <f t="shared" si="30"/>
        <v>-14.417929718404743</v>
      </c>
      <c r="AO201" s="21">
        <f t="shared" si="30"/>
        <v>-14.452852883374131</v>
      </c>
      <c r="AP201" s="21">
        <f t="shared" si="30"/>
        <v>-14.489260563827601</v>
      </c>
      <c r="AQ201" s="21">
        <f t="shared" si="30"/>
        <v>-14.527195740500209</v>
      </c>
      <c r="AR201" s="21">
        <f t="shared" si="30"/>
        <v>-14.566701353270535</v>
      </c>
      <c r="AS201" s="21">
        <f t="shared" si="30"/>
        <v>-14.60782049951046</v>
      </c>
      <c r="AT201" s="21">
        <f t="shared" si="30"/>
        <v>-14.650597414740814</v>
      </c>
      <c r="AU201" s="21">
        <f t="shared" si="30"/>
        <v>-14.695077774965426</v>
      </c>
      <c r="AV201" s="21">
        <f t="shared" si="30"/>
        <v>-14.741308105489512</v>
      </c>
      <c r="AW201" s="21">
        <f t="shared" si="30"/>
        <v>-14.789335775196946</v>
      </c>
      <c r="AX201" s="21">
        <f t="shared" si="30"/>
        <v>-14.839209277656593</v>
      </c>
      <c r="AY201" s="21">
        <f t="shared" si="30"/>
        <v>-14.890978343335233</v>
      </c>
      <c r="AZ201" s="21">
        <f t="shared" si="30"/>
        <v>-14.944693814375094</v>
      </c>
      <c r="BA201" s="21">
        <f t="shared" si="30"/>
        <v>-15.000407793792036</v>
      </c>
      <c r="BB201" s="21">
        <f t="shared" si="30"/>
        <v>-15.056786342426498</v>
      </c>
    </row>
    <row r="202" spans="1:54" outlineLevel="2">
      <c r="A202" s="426"/>
      <c r="B202" s="150" t="s">
        <v>502</v>
      </c>
      <c r="C202" s="19"/>
      <c r="D202" s="135" t="s">
        <v>391</v>
      </c>
      <c r="E202" s="21">
        <f>SUM(E190:E192,E195:E198)</f>
        <v>-24.655105412663346</v>
      </c>
      <c r="F202" s="21">
        <f t="shared" ref="F202:BB202" si="31">SUM(F190:F192,F195:F198)</f>
        <v>-24.925686708404232</v>
      </c>
      <c r="G202" s="21">
        <f t="shared" si="31"/>
        <v>-25.138828825624309</v>
      </c>
      <c r="H202" s="21">
        <f t="shared" si="31"/>
        <v>-25.303304938445365</v>
      </c>
      <c r="I202" s="21">
        <f t="shared" si="31"/>
        <v>-25.419026141351182</v>
      </c>
      <c r="J202" s="21">
        <f t="shared" si="31"/>
        <v>-25.281261058782039</v>
      </c>
      <c r="K202" s="21">
        <f t="shared" si="31"/>
        <v>-24.671107101825125</v>
      </c>
      <c r="L202" s="21">
        <f t="shared" si="31"/>
        <v>-24.098671559720877</v>
      </c>
      <c r="M202" s="21">
        <f t="shared" si="31"/>
        <v>-23.561875584066335</v>
      </c>
      <c r="N202" s="21">
        <f t="shared" si="31"/>
        <v>-23.05874871700593</v>
      </c>
      <c r="O202" s="21">
        <f t="shared" si="31"/>
        <v>-22.587423631348738</v>
      </c>
      <c r="P202" s="21">
        <f t="shared" si="31"/>
        <v>-22.146131357616525</v>
      </c>
      <c r="Q202" s="21">
        <f t="shared" si="31"/>
        <v>-21.733196325096333</v>
      </c>
      <c r="R202" s="21">
        <f t="shared" si="31"/>
        <v>-21.347032106663853</v>
      </c>
      <c r="S202" s="21">
        <f t="shared" si="31"/>
        <v>-20.984734557130853</v>
      </c>
      <c r="T202" s="21">
        <f t="shared" si="31"/>
        <v>-20.646299877382127</v>
      </c>
      <c r="U202" s="21">
        <f t="shared" si="31"/>
        <v>-20.330383072641229</v>
      </c>
      <c r="V202" s="21">
        <f t="shared" si="31"/>
        <v>-20.035712355775523</v>
      </c>
      <c r="W202" s="21">
        <f t="shared" si="31"/>
        <v>-19.761085186836247</v>
      </c>
      <c r="X202" s="21">
        <f t="shared" si="31"/>
        <v>-19.505365167921166</v>
      </c>
      <c r="Y202" s="21">
        <f t="shared" si="31"/>
        <v>-19.267478726834156</v>
      </c>
      <c r="Z202" s="21">
        <f t="shared" si="31"/>
        <v>-19.046411917623196</v>
      </c>
      <c r="AA202" s="21">
        <f t="shared" si="31"/>
        <v>-18.84120778844067</v>
      </c>
      <c r="AB202" s="21">
        <f t="shared" si="31"/>
        <v>-18.650963215942959</v>
      </c>
      <c r="AC202" s="21">
        <f t="shared" si="31"/>
        <v>-18.471019274996372</v>
      </c>
      <c r="AD202" s="21">
        <f t="shared" si="31"/>
        <v>-18.402883421587191</v>
      </c>
      <c r="AE202" s="21">
        <f t="shared" si="31"/>
        <v>-18.336045958413322</v>
      </c>
      <c r="AF202" s="21">
        <f t="shared" si="31"/>
        <v>-18.270275539664873</v>
      </c>
      <c r="AG202" s="21">
        <f t="shared" si="31"/>
        <v>-18.205473348547976</v>
      </c>
      <c r="AH202" s="21">
        <f t="shared" si="31"/>
        <v>-18.141705949547365</v>
      </c>
      <c r="AI202" s="21">
        <f t="shared" si="31"/>
        <v>-18.079264620430823</v>
      </c>
      <c r="AJ202" s="21">
        <f t="shared" si="31"/>
        <v>-18.103548637942048</v>
      </c>
      <c r="AK202" s="21">
        <f t="shared" si="31"/>
        <v>-18.128854736756942</v>
      </c>
      <c r="AL202" s="21">
        <f t="shared" si="31"/>
        <v>-18.155256282070393</v>
      </c>
      <c r="AM202" s="21">
        <f t="shared" si="31"/>
        <v>-18.182834955099175</v>
      </c>
      <c r="AN202" s="21">
        <f t="shared" si="31"/>
        <v>-18.21165779966347</v>
      </c>
      <c r="AO202" s="21">
        <f t="shared" si="31"/>
        <v>-18.241773325406058</v>
      </c>
      <c r="AP202" s="21">
        <f t="shared" si="31"/>
        <v>-18.2732466208681</v>
      </c>
      <c r="AQ202" s="21">
        <f t="shared" si="31"/>
        <v>-18.306144798424206</v>
      </c>
      <c r="AR202" s="21">
        <f t="shared" si="31"/>
        <v>-18.340532568717606</v>
      </c>
      <c r="AS202" s="21">
        <f t="shared" si="31"/>
        <v>-18.376473003778919</v>
      </c>
      <c r="AT202" s="21">
        <f t="shared" si="31"/>
        <v>-18.414030243883733</v>
      </c>
      <c r="AU202" s="21">
        <f t="shared" si="31"/>
        <v>-18.453270444647359</v>
      </c>
      <c r="AV202" s="21">
        <f t="shared" si="31"/>
        <v>-18.494259856703074</v>
      </c>
      <c r="AW202" s="21">
        <f t="shared" si="31"/>
        <v>-18.537064903680673</v>
      </c>
      <c r="AX202" s="21">
        <f t="shared" si="31"/>
        <v>-18.581752793141838</v>
      </c>
      <c r="AY202" s="21">
        <f t="shared" si="31"/>
        <v>-18.628391738448919</v>
      </c>
      <c r="AZ202" s="21">
        <f t="shared" si="31"/>
        <v>-18.677050735261982</v>
      </c>
      <c r="BA202" s="21">
        <f t="shared" si="31"/>
        <v>-18.727799645186408</v>
      </c>
      <c r="BB202" s="21">
        <f t="shared" si="31"/>
        <v>-18.778797842771681</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503</v>
      </c>
      <c r="B204" s="150" t="s">
        <v>504</v>
      </c>
      <c r="C204" s="19"/>
      <c r="D204" s="135" t="s">
        <v>391</v>
      </c>
      <c r="E204" s="21">
        <f>E200</f>
        <v>-22.07264208465098</v>
      </c>
      <c r="F204" s="21">
        <f>F200+E204</f>
        <v>-44.304924470189739</v>
      </c>
      <c r="G204" s="21">
        <f t="shared" ref="G204:BB206" si="32">G200+F204</f>
        <v>-66.622457159515903</v>
      </c>
      <c r="H204" s="21">
        <f t="shared" si="32"/>
        <v>-88.978094521568835</v>
      </c>
      <c r="I204" s="21">
        <f t="shared" si="32"/>
        <v>-111.33721727791826</v>
      </c>
      <c r="J204" s="21">
        <f t="shared" si="32"/>
        <v>-133.44552366831823</v>
      </c>
      <c r="K204" s="21">
        <f t="shared" si="32"/>
        <v>-154.95543131455045</v>
      </c>
      <c r="L204" s="21">
        <f t="shared" si="32"/>
        <v>-175.91454672514203</v>
      </c>
      <c r="M204" s="21">
        <f t="shared" si="32"/>
        <v>-196.35731321344414</v>
      </c>
      <c r="N204" s="21">
        <f t="shared" si="32"/>
        <v>-216.30600984056429</v>
      </c>
      <c r="O204" s="21">
        <f t="shared" si="32"/>
        <v>-235.80176421749258</v>
      </c>
      <c r="P204" s="21">
        <f t="shared" si="32"/>
        <v>-254.87352296031426</v>
      </c>
      <c r="Q204" s="21">
        <f t="shared" si="32"/>
        <v>-273.54859237431606</v>
      </c>
      <c r="R204" s="21">
        <f t="shared" si="32"/>
        <v>-291.86214951550431</v>
      </c>
      <c r="S204" s="21">
        <f t="shared" si="32"/>
        <v>-309.82886429037546</v>
      </c>
      <c r="T204" s="21">
        <f t="shared" si="32"/>
        <v>-327.47163498643266</v>
      </c>
      <c r="U204" s="21">
        <f t="shared" si="32"/>
        <v>-344.81204462852992</v>
      </c>
      <c r="V204" s="21">
        <f t="shared" si="32"/>
        <v>-361.87912048908186</v>
      </c>
      <c r="W204" s="21">
        <f t="shared" si="32"/>
        <v>-378.68316599420484</v>
      </c>
      <c r="X204" s="21">
        <f t="shared" si="32"/>
        <v>-395.25058438760533</v>
      </c>
      <c r="Y204" s="21">
        <f t="shared" si="32"/>
        <v>-411.58987377013625</v>
      </c>
      <c r="Z204" s="21">
        <f t="shared" si="32"/>
        <v>-427.72507557597578</v>
      </c>
      <c r="AA204" s="21">
        <f t="shared" si="32"/>
        <v>-443.67096237119398</v>
      </c>
      <c r="AB204" s="21">
        <f t="shared" si="32"/>
        <v>-459.44143572106384</v>
      </c>
      <c r="AC204" s="21">
        <f t="shared" si="32"/>
        <v>-475.04784840852352</v>
      </c>
      <c r="AD204" s="21">
        <f t="shared" si="32"/>
        <v>-490.60191279999032</v>
      </c>
      <c r="AE204" s="21">
        <f t="shared" si="32"/>
        <v>-506.1055310158639</v>
      </c>
      <c r="AF204" s="21">
        <f t="shared" si="32"/>
        <v>-521.55966332665639</v>
      </c>
      <c r="AG204" s="21">
        <f t="shared" si="32"/>
        <v>-536.96539845621146</v>
      </c>
      <c r="AH204" s="21">
        <f t="shared" si="32"/>
        <v>-552.32396916726725</v>
      </c>
      <c r="AI204" s="21">
        <f t="shared" si="32"/>
        <v>-567.63678846154221</v>
      </c>
      <c r="AJ204" s="21">
        <f t="shared" si="32"/>
        <v>-582.97731905807996</v>
      </c>
      <c r="AK204" s="21">
        <f t="shared" si="32"/>
        <v>-598.3467184679489</v>
      </c>
      <c r="AL204" s="21">
        <f t="shared" si="32"/>
        <v>-613.74623217470014</v>
      </c>
      <c r="AM204" s="21">
        <f t="shared" si="32"/>
        <v>-629.17716700732251</v>
      </c>
      <c r="AN204" s="21">
        <f t="shared" si="32"/>
        <v>-644.64087193776038</v>
      </c>
      <c r="AO204" s="21">
        <f t="shared" si="32"/>
        <v>-660.13873038783208</v>
      </c>
      <c r="AP204" s="21">
        <f t="shared" si="32"/>
        <v>-675.67217568004457</v>
      </c>
      <c r="AQ204" s="21">
        <f t="shared" si="32"/>
        <v>-691.24269482703494</v>
      </c>
      <c r="AR204" s="21">
        <f t="shared" si="32"/>
        <v>-706.85182312353993</v>
      </c>
      <c r="AS204" s="21">
        <f t="shared" si="32"/>
        <v>-722.50114392206297</v>
      </c>
      <c r="AT204" s="21">
        <f t="shared" si="32"/>
        <v>-738.19229083052232</v>
      </c>
      <c r="AU204" s="21">
        <f t="shared" si="32"/>
        <v>-753.92694967317937</v>
      </c>
      <c r="AV204" s="21">
        <f t="shared" si="32"/>
        <v>-769.70685873625678</v>
      </c>
      <c r="AW204" s="21">
        <f t="shared" si="32"/>
        <v>-785.53380911400347</v>
      </c>
      <c r="AX204" s="21">
        <f t="shared" si="32"/>
        <v>-801.40964594218792</v>
      </c>
      <c r="AY204" s="21">
        <f t="shared" si="32"/>
        <v>-817.33626965731412</v>
      </c>
      <c r="AZ204" s="21">
        <f t="shared" si="32"/>
        <v>-833.31563695789953</v>
      </c>
      <c r="BA204" s="21">
        <f t="shared" si="32"/>
        <v>-849.34976189847907</v>
      </c>
      <c r="BB204" s="21">
        <f t="shared" si="32"/>
        <v>-865.43918406445505</v>
      </c>
    </row>
    <row r="205" spans="1:54" outlineLevel="2">
      <c r="A205" s="425"/>
      <c r="B205" s="150" t="s">
        <v>505</v>
      </c>
      <c r="C205" s="19"/>
      <c r="D205" s="135" t="s">
        <v>391</v>
      </c>
      <c r="E205" s="21">
        <f>E201</f>
        <v>-19.506449894429092</v>
      </c>
      <c r="F205" s="21">
        <f t="shared" ref="F205:U206" si="33">F201+E205</f>
        <v>-39.443218503674537</v>
      </c>
      <c r="G205" s="21">
        <f t="shared" si="33"/>
        <v>-59.750806430842324</v>
      </c>
      <c r="H205" s="21">
        <f t="shared" si="33"/>
        <v>-80.378525436973973</v>
      </c>
      <c r="I205" s="21">
        <f t="shared" si="33"/>
        <v>-101.27563618403698</v>
      </c>
      <c r="J205" s="21">
        <f t="shared" si="33"/>
        <v>-122.18670558362531</v>
      </c>
      <c r="K205" s="21">
        <f t="shared" si="33"/>
        <v>-142.51326125590171</v>
      </c>
      <c r="L205" s="21">
        <f t="shared" si="33"/>
        <v>-162.2925899529474</v>
      </c>
      <c r="M205" s="21">
        <f t="shared" si="33"/>
        <v>-181.55989992190138</v>
      </c>
      <c r="N205" s="21">
        <f t="shared" si="33"/>
        <v>-200.34842921293063</v>
      </c>
      <c r="O205" s="21">
        <f t="shared" si="33"/>
        <v>-218.68954870212539</v>
      </c>
      <c r="P205" s="21">
        <f t="shared" si="33"/>
        <v>-236.61286035744089</v>
      </c>
      <c r="Q205" s="21">
        <f t="shared" si="33"/>
        <v>-254.14629054247797</v>
      </c>
      <c r="R205" s="21">
        <f t="shared" si="33"/>
        <v>-271.31617905019215</v>
      </c>
      <c r="S205" s="21">
        <f t="shared" si="33"/>
        <v>-288.14689614940409</v>
      </c>
      <c r="T205" s="21">
        <f t="shared" si="33"/>
        <v>-304.66186308778691</v>
      </c>
      <c r="U205" s="21">
        <f t="shared" si="33"/>
        <v>-320.8831559633893</v>
      </c>
      <c r="V205" s="21">
        <f t="shared" si="32"/>
        <v>-336.83157881144706</v>
      </c>
      <c r="W205" s="21">
        <f t="shared" si="32"/>
        <v>-352.52673274282245</v>
      </c>
      <c r="X205" s="21">
        <f t="shared" si="32"/>
        <v>-367.98708197264438</v>
      </c>
      <c r="Y205" s="21">
        <f t="shared" si="32"/>
        <v>-383.23001653032861</v>
      </c>
      <c r="Z205" s="21">
        <f t="shared" si="32"/>
        <v>-398.27191176405518</v>
      </c>
      <c r="AA205" s="21">
        <f t="shared" si="32"/>
        <v>-413.12818521667094</v>
      </c>
      <c r="AB205" s="21">
        <f t="shared" si="32"/>
        <v>-427.81335033373944</v>
      </c>
      <c r="AC205" s="21">
        <f t="shared" si="32"/>
        <v>-442.33979873316201</v>
      </c>
      <c r="AD205" s="21">
        <f t="shared" si="32"/>
        <v>-456.81918484766697</v>
      </c>
      <c r="AE205" s="21">
        <f t="shared" si="32"/>
        <v>-471.25289774982207</v>
      </c>
      <c r="AF205" s="21">
        <f t="shared" si="32"/>
        <v>-485.64225275335735</v>
      </c>
      <c r="AG205" s="21">
        <f t="shared" si="32"/>
        <v>-499.98853600695492</v>
      </c>
      <c r="AH205" s="21">
        <f t="shared" si="32"/>
        <v>-514.29306015351608</v>
      </c>
      <c r="AI205" s="21">
        <f t="shared" si="32"/>
        <v>-528.55723965224695</v>
      </c>
      <c r="AJ205" s="21">
        <f t="shared" si="32"/>
        <v>-542.84952471902761</v>
      </c>
      <c r="AK205" s="21">
        <f t="shared" si="32"/>
        <v>-557.17119485782473</v>
      </c>
      <c r="AL205" s="21">
        <f t="shared" si="32"/>
        <v>-571.52357138869309</v>
      </c>
      <c r="AM205" s="21">
        <f t="shared" si="32"/>
        <v>-585.90802079863988</v>
      </c>
      <c r="AN205" s="21">
        <f t="shared" si="32"/>
        <v>-600.32595051704459</v>
      </c>
      <c r="AO205" s="21">
        <f t="shared" si="32"/>
        <v>-614.77880340041872</v>
      </c>
      <c r="AP205" s="21">
        <f t="shared" si="32"/>
        <v>-629.26806396424638</v>
      </c>
      <c r="AQ205" s="21">
        <f t="shared" si="32"/>
        <v>-643.79525970474663</v>
      </c>
      <c r="AR205" s="21">
        <f t="shared" si="32"/>
        <v>-658.36196105801719</v>
      </c>
      <c r="AS205" s="21">
        <f t="shared" si="32"/>
        <v>-672.96978155752765</v>
      </c>
      <c r="AT205" s="21">
        <f t="shared" si="32"/>
        <v>-687.62037897226844</v>
      </c>
      <c r="AU205" s="21">
        <f t="shared" si="32"/>
        <v>-702.31545674723384</v>
      </c>
      <c r="AV205" s="21">
        <f t="shared" si="32"/>
        <v>-717.0567648527234</v>
      </c>
      <c r="AW205" s="21">
        <f t="shared" si="32"/>
        <v>-731.84610062792035</v>
      </c>
      <c r="AX205" s="21">
        <f t="shared" si="32"/>
        <v>-746.6853099055769</v>
      </c>
      <c r="AY205" s="21">
        <f t="shared" si="32"/>
        <v>-761.57628824891208</v>
      </c>
      <c r="AZ205" s="21">
        <f t="shared" si="32"/>
        <v>-776.52098206328719</v>
      </c>
      <c r="BA205" s="21">
        <f t="shared" si="32"/>
        <v>-791.52138985707927</v>
      </c>
      <c r="BB205" s="21">
        <f t="shared" si="32"/>
        <v>-806.57817619950572</v>
      </c>
    </row>
    <row r="206" spans="1:54" outlineLevel="2">
      <c r="A206" s="426"/>
      <c r="B206" s="150" t="s">
        <v>506</v>
      </c>
      <c r="C206" s="19"/>
      <c r="D206" s="135" t="s">
        <v>391</v>
      </c>
      <c r="E206" s="21">
        <f>E202</f>
        <v>-24.655105412663346</v>
      </c>
      <c r="F206" s="21">
        <f t="shared" si="33"/>
        <v>-49.580792121067574</v>
      </c>
      <c r="G206" s="21">
        <f t="shared" si="32"/>
        <v>-74.71962094669189</v>
      </c>
      <c r="H206" s="21">
        <f t="shared" si="32"/>
        <v>-100.02292588513725</v>
      </c>
      <c r="I206" s="21">
        <f t="shared" si="32"/>
        <v>-125.44195202648844</v>
      </c>
      <c r="J206" s="21">
        <f t="shared" si="32"/>
        <v>-150.72321308527049</v>
      </c>
      <c r="K206" s="21">
        <f t="shared" si="32"/>
        <v>-175.39432018709562</v>
      </c>
      <c r="L206" s="21">
        <f t="shared" si="32"/>
        <v>-199.4929917468165</v>
      </c>
      <c r="M206" s="21">
        <f t="shared" si="32"/>
        <v>-223.05486733088284</v>
      </c>
      <c r="N206" s="21">
        <f t="shared" si="32"/>
        <v>-246.11361604788877</v>
      </c>
      <c r="O206" s="21">
        <f t="shared" si="32"/>
        <v>-268.70103967923751</v>
      </c>
      <c r="P206" s="21">
        <f t="shared" si="32"/>
        <v>-290.84717103685404</v>
      </c>
      <c r="Q206" s="21">
        <f t="shared" si="32"/>
        <v>-312.58036736195038</v>
      </c>
      <c r="R206" s="21">
        <f t="shared" si="32"/>
        <v>-333.92739946861423</v>
      </c>
      <c r="S206" s="21">
        <f t="shared" si="32"/>
        <v>-354.9121340257451</v>
      </c>
      <c r="T206" s="21">
        <f t="shared" si="32"/>
        <v>-375.55843390312725</v>
      </c>
      <c r="U206" s="21">
        <f t="shared" si="32"/>
        <v>-395.88881697576846</v>
      </c>
      <c r="V206" s="21">
        <f t="shared" si="32"/>
        <v>-415.92452933154397</v>
      </c>
      <c r="W206" s="21">
        <f t="shared" si="32"/>
        <v>-435.68561451838019</v>
      </c>
      <c r="X206" s="21">
        <f t="shared" si="32"/>
        <v>-455.19097968630138</v>
      </c>
      <c r="Y206" s="21">
        <f t="shared" si="32"/>
        <v>-474.45845841313553</v>
      </c>
      <c r="Z206" s="21">
        <f t="shared" si="32"/>
        <v>-493.50487033075871</v>
      </c>
      <c r="AA206" s="21">
        <f t="shared" si="32"/>
        <v>-512.34607811919932</v>
      </c>
      <c r="AB206" s="21">
        <f t="shared" si="32"/>
        <v>-530.99704133514228</v>
      </c>
      <c r="AC206" s="21">
        <f t="shared" si="32"/>
        <v>-549.46806061013865</v>
      </c>
      <c r="AD206" s="21">
        <f t="shared" si="32"/>
        <v>-567.8709440317258</v>
      </c>
      <c r="AE206" s="21">
        <f t="shared" si="32"/>
        <v>-586.20698999013916</v>
      </c>
      <c r="AF206" s="21">
        <f t="shared" si="32"/>
        <v>-604.47726552980407</v>
      </c>
      <c r="AG206" s="21">
        <f t="shared" si="32"/>
        <v>-622.6827388783521</v>
      </c>
      <c r="AH206" s="21">
        <f t="shared" si="32"/>
        <v>-640.82444482789947</v>
      </c>
      <c r="AI206" s="21">
        <f t="shared" si="32"/>
        <v>-658.90370944833035</v>
      </c>
      <c r="AJ206" s="21">
        <f t="shared" si="32"/>
        <v>-677.00725808627237</v>
      </c>
      <c r="AK206" s="21">
        <f t="shared" si="32"/>
        <v>-695.13611282302929</v>
      </c>
      <c r="AL206" s="21">
        <f t="shared" si="32"/>
        <v>-713.29136910509965</v>
      </c>
      <c r="AM206" s="21">
        <f t="shared" si="32"/>
        <v>-731.47420406019887</v>
      </c>
      <c r="AN206" s="21">
        <f t="shared" si="32"/>
        <v>-749.68586185986237</v>
      </c>
      <c r="AO206" s="21">
        <f t="shared" si="32"/>
        <v>-767.9276351852684</v>
      </c>
      <c r="AP206" s="21">
        <f t="shared" si="32"/>
        <v>-786.20088180613652</v>
      </c>
      <c r="AQ206" s="21">
        <f t="shared" si="32"/>
        <v>-804.50702660456068</v>
      </c>
      <c r="AR206" s="21">
        <f t="shared" si="32"/>
        <v>-822.84755917327834</v>
      </c>
      <c r="AS206" s="21">
        <f t="shared" si="32"/>
        <v>-841.22403217705721</v>
      </c>
      <c r="AT206" s="21">
        <f t="shared" si="32"/>
        <v>-859.63806242094097</v>
      </c>
      <c r="AU206" s="21">
        <f t="shared" si="32"/>
        <v>-878.09133286558836</v>
      </c>
      <c r="AV206" s="21">
        <f t="shared" si="32"/>
        <v>-896.58559272229138</v>
      </c>
      <c r="AW206" s="21">
        <f t="shared" si="32"/>
        <v>-915.12265762597201</v>
      </c>
      <c r="AX206" s="21">
        <f t="shared" si="32"/>
        <v>-933.70441041911386</v>
      </c>
      <c r="AY206" s="21">
        <f t="shared" si="32"/>
        <v>-952.33280215756281</v>
      </c>
      <c r="AZ206" s="21">
        <f t="shared" si="32"/>
        <v>-971.00985289282482</v>
      </c>
      <c r="BA206" s="21">
        <f t="shared" si="32"/>
        <v>-989.73765253801128</v>
      </c>
      <c r="BB206" s="21">
        <f t="shared" si="32"/>
        <v>-1008.516450380783</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493</v>
      </c>
      <c r="B210" s="150" t="s">
        <v>565</v>
      </c>
      <c r="C210" s="19"/>
      <c r="D210" s="135" t="s">
        <v>391</v>
      </c>
      <c r="E210" s="21">
        <f>E190-Baseline!E190</f>
        <v>-0.18158129200597695</v>
      </c>
      <c r="F210" s="21">
        <f>F190-Baseline!F190</f>
        <v>-1.3032695667443026</v>
      </c>
      <c r="G210" s="21">
        <f>G190-Baseline!G190</f>
        <v>-2.3818984785782664</v>
      </c>
      <c r="H210" s="21">
        <f>H190-Baseline!H190</f>
        <v>-3.4262359850192232</v>
      </c>
      <c r="I210" s="21">
        <f>I190-Baseline!I190</f>
        <v>-4.4362020814050265</v>
      </c>
      <c r="J210" s="21">
        <f>J190-Baseline!J190</f>
        <v>-5.2070887150671137</v>
      </c>
      <c r="K210" s="21">
        <f>K190-Baseline!K190</f>
        <v>-4.6991034433823256</v>
      </c>
      <c r="L210" s="21">
        <f>L190-Baseline!L190</f>
        <v>-4.2267246547936654</v>
      </c>
      <c r="M210" s="21">
        <f>M190-Baseline!M190</f>
        <v>-3.7878814557391607</v>
      </c>
      <c r="N210" s="21">
        <f>N190-Baseline!N190</f>
        <v>-3.3806105340554184</v>
      </c>
      <c r="O210" s="21">
        <f>O190-Baseline!O190</f>
        <v>-3.0030509725065242</v>
      </c>
      <c r="P210" s="21">
        <f>P190-Baseline!P190</f>
        <v>-2.6534392994854468</v>
      </c>
      <c r="Q210" s="21">
        <f>Q190-Baseline!Q190</f>
        <v>-2.3301047664596846</v>
      </c>
      <c r="R210" s="21">
        <f>R190-Baseline!R190</f>
        <v>-2.0314648421777619</v>
      </c>
      <c r="S210" s="21">
        <f>S190-Baseline!S190</f>
        <v>-1.7560209140794685</v>
      </c>
      <c r="T210" s="21">
        <f>T190-Baseline!T190</f>
        <v>-1.5023541877613096</v>
      </c>
      <c r="U210" s="21">
        <f>U190-Baseline!U190</f>
        <v>-1.2691217757401425</v>
      </c>
      <c r="V210" s="21">
        <f>V190-Baseline!V190</f>
        <v>-1.0550529671331457</v>
      </c>
      <c r="W210" s="21">
        <f>W190-Baseline!W190</f>
        <v>-0.85894567023173307</v>
      </c>
      <c r="X210" s="21">
        <f>X190-Baseline!X190</f>
        <v>-0.67966302029151582</v>
      </c>
      <c r="Y210" s="21">
        <f>Y190-Baseline!Y190</f>
        <v>-0.51613014519040734</v>
      </c>
      <c r="Z210" s="21">
        <f>Z190-Baseline!Z190</f>
        <v>-0.36733108192321667</v>
      </c>
      <c r="AA210" s="21">
        <f>AA190-Baseline!AA190</f>
        <v>-0.23230583720398282</v>
      </c>
      <c r="AB210" s="21">
        <f>AB190-Baseline!AB190</f>
        <v>-0.11014758573755855</v>
      </c>
      <c r="AC210" s="21">
        <f>AC190-Baseline!AC190</f>
        <v>1.6830658185246653E-17</v>
      </c>
      <c r="AD210" s="21">
        <f>AD190-Baseline!AD190</f>
        <v>1.6261505492991937E-17</v>
      </c>
      <c r="AE210" s="21">
        <f>AE190-Baseline!AE190</f>
        <v>1.5711599510137138E-17</v>
      </c>
      <c r="AF210" s="21">
        <f>AF190-Baseline!AF190</f>
        <v>1.5180289381775013E-17</v>
      </c>
      <c r="AG210" s="21">
        <f>AG190-Baseline!AG190</f>
        <v>1.4666946262584554E-17</v>
      </c>
      <c r="AH210" s="21">
        <f>AH190-Baseline!AH190</f>
        <v>1.4170962572545467E-17</v>
      </c>
      <c r="AI210" s="21">
        <f>AI190-Baseline!AI190</f>
        <v>1.3691751277821706E-17</v>
      </c>
      <c r="AJ210" s="21">
        <f>AJ190-Baseline!AJ190</f>
        <v>1.3292962405652141E-17</v>
      </c>
      <c r="AK210" s="21">
        <f>AK190-Baseline!AK190</f>
        <v>1.2905788743351593E-17</v>
      </c>
      <c r="AL210" s="21">
        <f>AL190-Baseline!AL190</f>
        <v>1.2529891983836497E-17</v>
      </c>
      <c r="AM210" s="21">
        <f>AM190-Baseline!AM190</f>
        <v>1.2164943673627668E-17</v>
      </c>
      <c r="AN210" s="21">
        <f>AN190-Baseline!AN190</f>
        <v>1.1810624925852103E-17</v>
      </c>
      <c r="AO210" s="21">
        <f>AO190-Baseline!AO190</f>
        <v>1.1466626141603985E-17</v>
      </c>
      <c r="AP210" s="21">
        <f>AP190-Baseline!AP190</f>
        <v>1.1132646739421343E-17</v>
      </c>
      <c r="AQ210" s="21">
        <f>AQ190-Baseline!AQ190</f>
        <v>1.0808394892642082E-17</v>
      </c>
      <c r="AR210" s="21">
        <f>AR190-Baseline!AR190</f>
        <v>1.0493587274409789E-17</v>
      </c>
      <c r="AS210" s="21">
        <f>AS190-Baseline!AS190</f>
        <v>1.0187948810106591E-17</v>
      </c>
      <c r="AT210" s="21">
        <f>AT190-Baseline!AT190</f>
        <v>9.8912124369966896E-18</v>
      </c>
      <c r="AU210" s="21">
        <f>AU190-Baseline!AU190</f>
        <v>9.6031188708705735E-18</v>
      </c>
      <c r="AV210" s="21">
        <f>AV190-Baseline!AV190</f>
        <v>9.3234163794859934E-18</v>
      </c>
      <c r="AW210" s="21">
        <f>AW190-Baseline!AW190</f>
        <v>9.0518605626077597E-18</v>
      </c>
      <c r="AX210" s="21">
        <f>AX190-Baseline!AX190</f>
        <v>8.7882141384541362E-18</v>
      </c>
      <c r="AY210" s="21">
        <f>AY190-Baseline!AY190</f>
        <v>8.5322467363632387E-18</v>
      </c>
      <c r="AZ210" s="21">
        <f>AZ190-Baseline!AZ190</f>
        <v>8.28373469549829E-18</v>
      </c>
      <c r="BA210" s="21">
        <f>BA190-Baseline!BA190</f>
        <v>8.0424608694158152E-18</v>
      </c>
      <c r="BB210" s="21">
        <f>BB190-Baseline!BB190</f>
        <v>7.8082144363260332E-18</v>
      </c>
    </row>
    <row r="211" spans="1:54" outlineLevel="2">
      <c r="A211" s="474"/>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563</v>
      </c>
      <c r="C212" s="19"/>
      <c r="D212" s="135" t="s">
        <v>391</v>
      </c>
      <c r="E212" s="21">
        <f>E192-Baseline!E192</f>
        <v>0</v>
      </c>
      <c r="F212" s="21">
        <f>F77*F186-Baseline!F77*Baseline!F186</f>
        <v>2.1105084052955081E-2</v>
      </c>
      <c r="G212" s="21">
        <f>G77*G186-Baseline!G77*Baseline!G186</f>
        <v>4.1322998936052069E-2</v>
      </c>
      <c r="H212" s="21">
        <f>H77*H186-Baseline!H77*Baseline!H186</f>
        <v>6.0685353414958509E-2</v>
      </c>
      <c r="I212" s="21">
        <f>I77*I186-Baseline!I77*Baseline!I186</f>
        <v>7.9222762151721082E-2</v>
      </c>
      <c r="J212" s="21">
        <f>J77*J186-Baseline!J77*Baseline!J186</f>
        <v>9.6964869425199218E-2</v>
      </c>
      <c r="K212" s="21">
        <f>K77*K186-Baseline!K77*Baseline!K186</f>
        <v>9.4950321984309194E-2</v>
      </c>
      <c r="L212" s="21">
        <f>L77*L186-Baseline!L77*Baseline!L186</f>
        <v>9.2983653852823034E-2</v>
      </c>
      <c r="M212" s="21">
        <f>M77*M186-Baseline!M77*Baseline!M186</f>
        <v>9.1063734037138189E-2</v>
      </c>
      <c r="N212" s="21">
        <f>N77*N186-Baseline!N77*Baseline!N186</f>
        <v>8.9189463429398153E-2</v>
      </c>
      <c r="O212" s="21">
        <f>O77*O186-Baseline!O77*Baseline!O186</f>
        <v>8.7359765794822186E-2</v>
      </c>
      <c r="P212" s="21">
        <f>P77*P186-Baseline!P77*Baseline!P186</f>
        <v>8.5573592201290349E-2</v>
      </c>
      <c r="Q212" s="21">
        <f>Q77*Q186-Baseline!Q77*Baseline!Q186</f>
        <v>8.3829919996063151E-2</v>
      </c>
      <c r="R212" s="21">
        <f>R77*R186-Baseline!R77*Baseline!R186</f>
        <v>8.2127750387983145E-2</v>
      </c>
      <c r="S212" s="21">
        <f>S77*S186-Baseline!S77*Baseline!S186</f>
        <v>8.0466109616417758E-2</v>
      </c>
      <c r="T212" s="21">
        <f>T77*T186-Baseline!T77*Baseline!T186</f>
        <v>7.8844045278686159E-2</v>
      </c>
      <c r="U212" s="21">
        <f>U77*U186-Baseline!U77*Baseline!U186</f>
        <v>7.7260631487451548E-2</v>
      </c>
      <c r="V212" s="21">
        <f>V77*V186-Baseline!V77*Baseline!V186</f>
        <v>7.5714962005021369E-2</v>
      </c>
      <c r="W212" s="21">
        <f>W77*W186-Baseline!W77*Baseline!W186</f>
        <v>7.420615429078059E-2</v>
      </c>
      <c r="X212" s="21">
        <f>X77*X186-Baseline!X77*Baseline!X186</f>
        <v>7.2733346395682408E-2</v>
      </c>
      <c r="Y212" s="21">
        <f>Y77*Y186-Baseline!Y77*Baseline!Y186</f>
        <v>7.1295698108835126E-2</v>
      </c>
      <c r="Z212" s="21">
        <f>Z77*Z186-Baseline!Z77*Baseline!Z186</f>
        <v>6.9892388479456724E-2</v>
      </c>
      <c r="AA212" s="21">
        <f>AA77*AA186-Baseline!AA77*Baseline!AA186</f>
        <v>6.8522617583993861E-2</v>
      </c>
      <c r="AB212" s="21">
        <f>AB77*AB186-Baseline!AB77*Baseline!AB186</f>
        <v>6.7185605110749891E-2</v>
      </c>
      <c r="AC212" s="21">
        <f>AC77*AC186-Baseline!AC77*Baseline!AC186</f>
        <v>6.5880588108990501E-2</v>
      </c>
      <c r="AD212" s="21">
        <f>AD77*AD186-Baseline!AD77*Baseline!AD186</f>
        <v>6.4606824162560639E-2</v>
      </c>
      <c r="AE212" s="21">
        <f>AE77*AE186-Baseline!AE77*Baseline!AE186</f>
        <v>6.3363587997250392E-2</v>
      </c>
      <c r="AF212" s="21">
        <f>AF77*AF186-Baseline!AF77*Baseline!AF186</f>
        <v>6.2150172191890896E-2</v>
      </c>
      <c r="AG212" s="21">
        <f>AG77*AG186-Baseline!AG77*Baseline!AG186</f>
        <v>6.0965886789807466E-2</v>
      </c>
      <c r="AH212" s="21">
        <f>AH77*AH186-Baseline!AH77*Baseline!AH186</f>
        <v>5.9810057768422187E-2</v>
      </c>
      <c r="AI212" s="21">
        <f>AI77*AI186-Baseline!AI77*Baseline!AI186</f>
        <v>5.8682029454862839E-2</v>
      </c>
      <c r="AJ212" s="21">
        <f>AJ77*AJ186-Baseline!AJ77*Baseline!AJ186</f>
        <v>5.7860680348264359E-2</v>
      </c>
      <c r="AK212" s="21">
        <f>AK77*AK186-Baseline!AK77*Baseline!AK186</f>
        <v>5.7056766800139103E-2</v>
      </c>
      <c r="AL212" s="21">
        <f>AL77*AL186-Baseline!AL77*Baseline!AL186</f>
        <v>5.6269988675726523E-2</v>
      </c>
      <c r="AM212" s="21">
        <f>AM77*AM186-Baseline!AM77*Baseline!AM186</f>
        <v>5.5500052647759091E-2</v>
      </c>
      <c r="AN212" s="21">
        <f>AN77*AN186-Baseline!AN77*Baseline!AN186</f>
        <v>5.4746671399463487E-2</v>
      </c>
      <c r="AO212" s="21">
        <f>AO77*AO186-Baseline!AO77*Baseline!AO186</f>
        <v>5.4009564476945493E-2</v>
      </c>
      <c r="AP212" s="21">
        <f>AP77*AP186-Baseline!AP77*Baseline!AP186</f>
        <v>5.3288457418437796E-2</v>
      </c>
      <c r="AQ212" s="21">
        <f>AQ77*AQ186-Baseline!AQ77*Baseline!AQ186</f>
        <v>5.258308181786514E-2</v>
      </c>
      <c r="AR212" s="21">
        <f>AR77*AR186-Baseline!AR77*Baseline!AR186</f>
        <v>5.189317552855649E-2</v>
      </c>
      <c r="AS212" s="21">
        <f>AS77*AS186-Baseline!AS77*Baseline!AS186</f>
        <v>5.12184815801075E-2</v>
      </c>
      <c r="AT212" s="21">
        <f>AT77*AT186-Baseline!AT77*Baseline!AT186</f>
        <v>5.0558749737845854E-2</v>
      </c>
      <c r="AU212" s="21">
        <f>AU77*AU186-Baseline!AU77*Baseline!AU186</f>
        <v>4.9913735113056856E-2</v>
      </c>
      <c r="AV212" s="21">
        <f>AV77*AV186-Baseline!AV77*Baseline!AV186</f>
        <v>4.9283198404679263E-2</v>
      </c>
      <c r="AW212" s="21">
        <f>AW77*AW186-Baseline!AW77*Baseline!AW186</f>
        <v>4.8666905690924356E-2</v>
      </c>
      <c r="AX212" s="21">
        <f>AX77*AX186-Baseline!AX77*Baseline!AX186</f>
        <v>4.8064628714294955E-2</v>
      </c>
      <c r="AY212" s="21">
        <f>AY77*AY186-Baseline!AY77*Baseline!AY186</f>
        <v>4.7476144559028044E-2</v>
      </c>
      <c r="AZ212" s="21">
        <f>AZ77*AZ186-Baseline!AZ77*Baseline!AZ186</f>
        <v>4.6901235646276684E-2</v>
      </c>
      <c r="BA212" s="21">
        <f>BA77*BA186-Baseline!BA77*Baseline!BA186</f>
        <v>4.6339689512795545E-2</v>
      </c>
      <c r="BB212" s="21">
        <f>BB77*BB186-Baseline!BB77*Baseline!BB186</f>
        <v>4.5784866737952623E-2</v>
      </c>
    </row>
    <row r="213" spans="1:54" outlineLevel="2">
      <c r="A213" s="474"/>
      <c r="B213" s="150" t="s">
        <v>496</v>
      </c>
      <c r="C213" s="19"/>
      <c r="D213" s="135" t="s">
        <v>391</v>
      </c>
      <c r="E213" s="21">
        <f>E193-Baseline!E193</f>
        <v>0</v>
      </c>
      <c r="F213" s="21">
        <f>F193-Baseline!F193</f>
        <v>0.33172792379134286</v>
      </c>
      <c r="G213" s="21">
        <f>G193-Baseline!G193</f>
        <v>0.65859547319602907</v>
      </c>
      <c r="H213" s="21">
        <f>H193-Baseline!H193</f>
        <v>0.98052828747492082</v>
      </c>
      <c r="I213" s="21">
        <f>I193-Baseline!I193</f>
        <v>1.3018174238196414</v>
      </c>
      <c r="J213" s="21">
        <f>J193-Baseline!J193</f>
        <v>1.6200070775345909</v>
      </c>
      <c r="K213" s="21">
        <f>K193-Baseline!K193</f>
        <v>1.6072227443688645</v>
      </c>
      <c r="L213" s="21">
        <f>L193-Baseline!L193</f>
        <v>1.5994838410715864</v>
      </c>
      <c r="M213" s="21">
        <f>M193-Baseline!M193</f>
        <v>1.5914811011956038</v>
      </c>
      <c r="N213" s="21">
        <f>N193-Baseline!N193</f>
        <v>1.5783318999582008</v>
      </c>
      <c r="O213" s="21">
        <f>O193-Baseline!O193</f>
        <v>1.5699583284474192</v>
      </c>
      <c r="P213" s="21">
        <f>P193-Baseline!P193</f>
        <v>1.561373334778597</v>
      </c>
      <c r="Q213" s="21">
        <f>Q193-Baseline!Q193</f>
        <v>1.5525938583932164</v>
      </c>
      <c r="R213" s="21">
        <f>R193-Baseline!R193</f>
        <v>1.548149719203165</v>
      </c>
      <c r="S213" s="21">
        <f>S193-Baseline!S193</f>
        <v>1.5389381285054826</v>
      </c>
      <c r="T213" s="21">
        <f>T193-Baseline!T193</f>
        <v>1.5295811236477124</v>
      </c>
      <c r="U213" s="21">
        <f>U193-Baseline!U193</f>
        <v>1.5200931133879623</v>
      </c>
      <c r="V213" s="21">
        <f>V193-Baseline!V193</f>
        <v>1.5146490044330365</v>
      </c>
      <c r="W213" s="21">
        <f>W193-Baseline!W193</f>
        <v>1.5048568950679266</v>
      </c>
      <c r="X213" s="21">
        <f>X193-Baseline!X193</f>
        <v>1.4989727871322889</v>
      </c>
      <c r="Y213" s="21">
        <f>Y193-Baseline!Y193</f>
        <v>1.4889353254786455</v>
      </c>
      <c r="Z213" s="21">
        <f>Z193-Baseline!Z193</f>
        <v>1.4826754553117207</v>
      </c>
      <c r="AA213" s="21">
        <f>AA193-Baseline!AA193</f>
        <v>1.4762126519174394</v>
      </c>
      <c r="AB213" s="21">
        <f>AB193-Baseline!AB193</f>
        <v>1.4695630252332403</v>
      </c>
      <c r="AC213" s="21">
        <f>AC193-Baseline!AC193</f>
        <v>1.4619144646138253</v>
      </c>
      <c r="AD213" s="21">
        <f>AD193-Baseline!AD193</f>
        <v>1.4543298724998328</v>
      </c>
      <c r="AE213" s="21">
        <f>AE193-Baseline!AE193</f>
        <v>1.4469687186368545</v>
      </c>
      <c r="AF213" s="21">
        <f>AF193-Baseline!AF193</f>
        <v>1.4393774909158989</v>
      </c>
      <c r="AG213" s="21">
        <f>AG193-Baseline!AG193</f>
        <v>1.4316150200291342</v>
      </c>
      <c r="AH213" s="21">
        <f>AH193-Baseline!AH193</f>
        <v>1.4237471872950396</v>
      </c>
      <c r="AI213" s="21">
        <f>AI193-Baseline!AI193</f>
        <v>1.4158569739013056</v>
      </c>
      <c r="AJ213" s="21">
        <f>AJ193-Baseline!AJ193</f>
        <v>1.414743319929622</v>
      </c>
      <c r="AK213" s="21">
        <f>AK193-Baseline!AK193</f>
        <v>1.4135089826006775</v>
      </c>
      <c r="AL213" s="21">
        <f>AL193-Baseline!AL193</f>
        <v>1.4121836226033393</v>
      </c>
      <c r="AM213" s="21">
        <f>AM193-Baseline!AM193</f>
        <v>1.4107837389259394</v>
      </c>
      <c r="AN213" s="21">
        <f>AN193-Baseline!AN193</f>
        <v>1.4093161493623572</v>
      </c>
      <c r="AO213" s="21">
        <f>AO193-Baseline!AO193</f>
        <v>1.4077835307264119</v>
      </c>
      <c r="AP213" s="21">
        <f>AP193-Baseline!AP193</f>
        <v>1.4061954443288038</v>
      </c>
      <c r="AQ213" s="21">
        <f>AQ193-Baseline!AQ193</f>
        <v>1.4045628008366773</v>
      </c>
      <c r="AR213" s="21">
        <f>AR193-Baseline!AR193</f>
        <v>1.4028933818252849</v>
      </c>
      <c r="AS213" s="21">
        <f>AS193-Baseline!AS193</f>
        <v>1.4011943309093469</v>
      </c>
      <c r="AT213" s="21">
        <f>AT193-Baseline!AT193</f>
        <v>1.3994733150000989</v>
      </c>
      <c r="AU213" s="21">
        <f>AU193-Baseline!AU193</f>
        <v>1.3977383759504391</v>
      </c>
      <c r="AV213" s="21">
        <f>AV193-Baseline!AV193</f>
        <v>1.3959970816763705</v>
      </c>
      <c r="AW213" s="21">
        <f>AW193-Baseline!AW193</f>
        <v>1.3942565974839516</v>
      </c>
      <c r="AX213" s="21">
        <f>AX193-Baseline!AX193</f>
        <v>1.3925240668607684</v>
      </c>
      <c r="AY213" s="21">
        <f>AY193-Baseline!AY193</f>
        <v>1.3908065866538797</v>
      </c>
      <c r="AZ213" s="21">
        <f>AZ193-Baseline!AZ193</f>
        <v>1.3891111063772343</v>
      </c>
      <c r="BA213" s="21">
        <f>BA193-Baseline!BA193</f>
        <v>1.3874443982667484</v>
      </c>
      <c r="BB213" s="21">
        <f>BB193-Baseline!BB193</f>
        <v>1.3856184606108002</v>
      </c>
    </row>
    <row r="214" spans="1:54" outlineLevel="2">
      <c r="A214" s="474"/>
      <c r="B214" s="150" t="s">
        <v>497</v>
      </c>
      <c r="C214" s="19"/>
      <c r="D214" s="135" t="s">
        <v>391</v>
      </c>
      <c r="E214" s="21">
        <f>E194-Baseline!E194</f>
        <v>0</v>
      </c>
      <c r="F214" s="21">
        <f>F194-Baseline!F194</f>
        <v>6.3979834695893079E-2</v>
      </c>
      <c r="G214" s="21">
        <f>G194-Baseline!G194</f>
        <v>0.12717789401338075</v>
      </c>
      <c r="H214" s="21">
        <f>H194-Baseline!H194</f>
        <v>0.1896127129045535</v>
      </c>
      <c r="I214" s="21">
        <f>I194-Baseline!I194</f>
        <v>0.25130279346803919</v>
      </c>
      <c r="J214" s="21">
        <f>J194-Baseline!J194</f>
        <v>0.31226659129190137</v>
      </c>
      <c r="K214" s="21">
        <f>K194-Baseline!K194</f>
        <v>0.31043545527681493</v>
      </c>
      <c r="L214" s="21">
        <f>L194-Baseline!L194</f>
        <v>0.30863505537379154</v>
      </c>
      <c r="M214" s="21">
        <f>M194-Baseline!M194</f>
        <v>0.3068653613376533</v>
      </c>
      <c r="N214" s="21">
        <f>N194-Baseline!N194</f>
        <v>0.30512636461400344</v>
      </c>
      <c r="O214" s="21">
        <f>O194-Baseline!O194</f>
        <v>0.30341805075363082</v>
      </c>
      <c r="P214" s="21">
        <f>P194-Baseline!P194</f>
        <v>0.30174041655387018</v>
      </c>
      <c r="Q214" s="21">
        <f>Q194-Baseline!Q194</f>
        <v>0.30009346884125865</v>
      </c>
      <c r="R214" s="21">
        <f>R194-Baseline!R194</f>
        <v>0.29847721822009232</v>
      </c>
      <c r="S214" s="21">
        <f>S194-Baseline!S194</f>
        <v>0.29682488506699745</v>
      </c>
      <c r="T214" s="21">
        <f>T194-Baseline!T194</f>
        <v>0.29520400466823649</v>
      </c>
      <c r="U214" s="21">
        <f>U194-Baseline!U194</f>
        <v>0.29361459634018283</v>
      </c>
      <c r="V214" s="21">
        <f>V194-Baseline!V194</f>
        <v>0.29205667685478076</v>
      </c>
      <c r="W214" s="21">
        <f>W194-Baseline!W194</f>
        <v>0.2905302767006277</v>
      </c>
      <c r="X214" s="21">
        <f>X194-Baseline!X194</f>
        <v>0.28903543172986046</v>
      </c>
      <c r="Y214" s="21">
        <f>Y194-Baseline!Y194</f>
        <v>0.28757218889486946</v>
      </c>
      <c r="Z214" s="21">
        <f>Z194-Baseline!Z194</f>
        <v>0.28614059882602483</v>
      </c>
      <c r="AA214" s="21">
        <f>AA194-Baseline!AA194</f>
        <v>0.28474072496311331</v>
      </c>
      <c r="AB214" s="21">
        <f>AB194-Baseline!AB194</f>
        <v>0.28337264047827881</v>
      </c>
      <c r="AC214" s="21">
        <f>AC194-Baseline!AC194</f>
        <v>0.28185505515283893</v>
      </c>
      <c r="AD214" s="21">
        <f>AD194-Baseline!AD194</f>
        <v>0.28034836335587232</v>
      </c>
      <c r="AE214" s="21">
        <f>AE194-Baseline!AE194</f>
        <v>0.27883510679909151</v>
      </c>
      <c r="AF214" s="21">
        <f>AF194-Baseline!AF194</f>
        <v>0.27730402664970999</v>
      </c>
      <c r="AG214" s="21">
        <f>AG194-Baseline!AG194</f>
        <v>0.27575014865244762</v>
      </c>
      <c r="AH214" s="21">
        <f>AH194-Baseline!AH194</f>
        <v>0.27417633396725316</v>
      </c>
      <c r="AI214" s="21">
        <f>AI194-Baseline!AI194</f>
        <v>0.27259612749189821</v>
      </c>
      <c r="AJ214" s="21">
        <f>AJ194-Baseline!AJ194</f>
        <v>0.27232163250338037</v>
      </c>
      <c r="AK214" s="21">
        <f>AK194-Baseline!AK194</f>
        <v>0.27202865410148513</v>
      </c>
      <c r="AL214" s="21">
        <f>AL194-Baseline!AL194</f>
        <v>0.27171944642473056</v>
      </c>
      <c r="AM214" s="21">
        <f>AM194-Baseline!AM194</f>
        <v>0.27139661945325599</v>
      </c>
      <c r="AN214" s="21">
        <f>AN194-Baseline!AN194</f>
        <v>0.27106203705293264</v>
      </c>
      <c r="AO214" s="21">
        <f>AO194-Baseline!AO194</f>
        <v>0.27071663578742355</v>
      </c>
      <c r="AP214" s="21">
        <f>AP194-Baseline!AP194</f>
        <v>0.27036209024847668</v>
      </c>
      <c r="AQ214" s="21">
        <f>AQ194-Baseline!AQ194</f>
        <v>0.27000012510666971</v>
      </c>
      <c r="AR214" s="21">
        <f>AR194-Baseline!AR194</f>
        <v>0.26963229734654148</v>
      </c>
      <c r="AS214" s="21">
        <f>AS194-Baseline!AS194</f>
        <v>0.2692600319051679</v>
      </c>
      <c r="AT214" s="21">
        <f>AT194-Baseline!AT194</f>
        <v>0.26888475356917474</v>
      </c>
      <c r="AU214" s="21">
        <f>AU194-Baseline!AU194</f>
        <v>0.26850792642089849</v>
      </c>
      <c r="AV214" s="21">
        <f>AV194-Baseline!AV194</f>
        <v>0.26813096002488068</v>
      </c>
      <c r="AW214" s="21">
        <f>AW194-Baseline!AW194</f>
        <v>0.26775521547255687</v>
      </c>
      <c r="AX214" s="21">
        <f>AX194-Baseline!AX194</f>
        <v>0.26738203064677335</v>
      </c>
      <c r="AY214" s="21">
        <f>AY194-Baseline!AY194</f>
        <v>0.26701272662292408</v>
      </c>
      <c r="AZ214" s="21">
        <f>AZ194-Baseline!AZ194</f>
        <v>0.26664860147099345</v>
      </c>
      <c r="BA214" s="21">
        <f>BA194-Baseline!BA194</f>
        <v>0.26629092462824255</v>
      </c>
      <c r="BB214" s="21">
        <f>BB194-Baseline!BB194</f>
        <v>0.26590358761735655</v>
      </c>
    </row>
    <row r="215" spans="1:54" outlineLevel="2">
      <c r="A215" s="474"/>
      <c r="B215" s="150" t="s">
        <v>498</v>
      </c>
      <c r="C215" s="19"/>
      <c r="D215" s="135" t="s">
        <v>391</v>
      </c>
      <c r="E215" s="21">
        <f>E195-Baseline!E195</f>
        <v>0</v>
      </c>
      <c r="F215" s="21">
        <f>F195-Baseline!F195</f>
        <v>0.19193950404289417</v>
      </c>
      <c r="G215" s="21">
        <f>G195-Baseline!G195</f>
        <v>0.38153368204014271</v>
      </c>
      <c r="H215" s="21">
        <f>H195-Baseline!H195</f>
        <v>0.56883813871366051</v>
      </c>
      <c r="I215" s="21">
        <f>I195-Baseline!I195</f>
        <v>0.75390838040411623</v>
      </c>
      <c r="J215" s="21">
        <f>J195-Baseline!J195</f>
        <v>0.93679977366995093</v>
      </c>
      <c r="K215" s="21">
        <f>K195-Baseline!K195</f>
        <v>0.93130636583044524</v>
      </c>
      <c r="L215" s="21">
        <f>L195-Baseline!L195</f>
        <v>0.92590516612137197</v>
      </c>
      <c r="M215" s="21">
        <f>M195-Baseline!M195</f>
        <v>0.92059608381973046</v>
      </c>
      <c r="N215" s="21">
        <f>N195-Baseline!N195</f>
        <v>0.91537909365275727</v>
      </c>
      <c r="O215" s="21">
        <f>O195-Baseline!O195</f>
        <v>0.9102541522608929</v>
      </c>
      <c r="P215" s="21">
        <f>P195-Baseline!P195</f>
        <v>0.90522124984319152</v>
      </c>
      <c r="Q215" s="21">
        <f>Q195-Baseline!Q195</f>
        <v>0.90028040652377594</v>
      </c>
      <c r="R215" s="21">
        <f>R195-Baseline!R195</f>
        <v>0.89543165466027741</v>
      </c>
      <c r="S215" s="21">
        <f>S195-Baseline!S195</f>
        <v>0.89047465503024981</v>
      </c>
      <c r="T215" s="21">
        <f>T195-Baseline!T195</f>
        <v>0.88561201383740773</v>
      </c>
      <c r="U215" s="21">
        <f>U195-Baseline!U195</f>
        <v>0.88084378918448714</v>
      </c>
      <c r="V215" s="21">
        <f>V195-Baseline!V195</f>
        <v>0.87617003040368147</v>
      </c>
      <c r="W215" s="21">
        <f>W195-Baseline!W195</f>
        <v>0.87159083010188443</v>
      </c>
      <c r="X215" s="21">
        <f>X195-Baseline!X195</f>
        <v>0.86710629518958182</v>
      </c>
      <c r="Y215" s="21">
        <f>Y195-Baseline!Y195</f>
        <v>0.86271656668460839</v>
      </c>
      <c r="Z215" s="21">
        <f>Z195-Baseline!Z195</f>
        <v>0.85842179632976734</v>
      </c>
      <c r="AA215" s="21">
        <f>AA195-Baseline!AA195</f>
        <v>0.85422217503473963</v>
      </c>
      <c r="AB215" s="21">
        <f>AB195-Baseline!AB195</f>
        <v>0.85011792143483689</v>
      </c>
      <c r="AC215" s="21">
        <f>AC195-Baseline!AC195</f>
        <v>0.84556516546650418</v>
      </c>
      <c r="AD215" s="21">
        <f>AD195-Baseline!AD195</f>
        <v>0.84104509008440331</v>
      </c>
      <c r="AE215" s="21">
        <f>AE195-Baseline!AE195</f>
        <v>0.83650532042443082</v>
      </c>
      <c r="AF215" s="21">
        <f>AF195-Baseline!AF195</f>
        <v>0.8319120799887072</v>
      </c>
      <c r="AG215" s="21">
        <f>AG195-Baseline!AG195</f>
        <v>0.82725044598571351</v>
      </c>
      <c r="AH215" s="21">
        <f>AH195-Baseline!AH195</f>
        <v>0.82252900193650014</v>
      </c>
      <c r="AI215" s="21">
        <f>AI195-Baseline!AI195</f>
        <v>0.81778838251501274</v>
      </c>
      <c r="AJ215" s="21">
        <f>AJ195-Baseline!AJ195</f>
        <v>0.81696489755277124</v>
      </c>
      <c r="AK215" s="21">
        <f>AK195-Baseline!AK195</f>
        <v>0.81608596234935771</v>
      </c>
      <c r="AL215" s="21">
        <f>AL195-Baseline!AL195</f>
        <v>0.81515833932113591</v>
      </c>
      <c r="AM215" s="21">
        <f>AM195-Baseline!AM195</f>
        <v>0.81418985841007885</v>
      </c>
      <c r="AN215" s="21">
        <f>AN195-Baseline!AN195</f>
        <v>0.8131861112118246</v>
      </c>
      <c r="AO215" s="21">
        <f>AO195-Baseline!AO195</f>
        <v>0.81214990741774251</v>
      </c>
      <c r="AP215" s="21">
        <f>AP195-Baseline!AP195</f>
        <v>0.81108627080331175</v>
      </c>
      <c r="AQ215" s="21">
        <f>AQ195-Baseline!AQ195</f>
        <v>0.81000037538033709</v>
      </c>
      <c r="AR215" s="21">
        <f>AR195-Baseline!AR195</f>
        <v>0.80889689210236426</v>
      </c>
      <c r="AS215" s="21">
        <f>AS195-Baseline!AS195</f>
        <v>0.80778009578051435</v>
      </c>
      <c r="AT215" s="21">
        <f>AT195-Baseline!AT195</f>
        <v>0.806654260774744</v>
      </c>
      <c r="AU215" s="21">
        <f>AU195-Baseline!AU195</f>
        <v>0.80552377933208597</v>
      </c>
      <c r="AV215" s="21">
        <f>AV195-Baseline!AV195</f>
        <v>0.80439288014615062</v>
      </c>
      <c r="AW215" s="21">
        <f>AW195-Baseline!AW195</f>
        <v>0.80326564649123711</v>
      </c>
      <c r="AX215" s="21">
        <f>AX195-Baseline!AX195</f>
        <v>0.80214609201588516</v>
      </c>
      <c r="AY215" s="21">
        <f>AY195-Baseline!AY195</f>
        <v>0.80103817994629178</v>
      </c>
      <c r="AZ215" s="21">
        <f>AZ195-Baseline!AZ195</f>
        <v>0.79994580449240438</v>
      </c>
      <c r="BA215" s="21">
        <f>BA195-Baseline!BA195</f>
        <v>0.79887277396601064</v>
      </c>
      <c r="BB215" s="21">
        <f>BB195-Baseline!BB195</f>
        <v>0.79771076293515542</v>
      </c>
    </row>
    <row r="216" spans="1:54" outlineLevel="2">
      <c r="A216" s="474"/>
      <c r="B216" s="150" t="s">
        <v>292</v>
      </c>
      <c r="C216" s="19"/>
      <c r="D216" s="135" t="s">
        <v>391</v>
      </c>
      <c r="E216" s="21">
        <f>E196-Baseline!E196</f>
        <v>0</v>
      </c>
      <c r="F216" s="21">
        <f>F196-Baseline!F196</f>
        <v>3.8534793445221815E-4</v>
      </c>
      <c r="G216" s="21">
        <f>G196-Baseline!G196</f>
        <v>1.0752261506221661E-3</v>
      </c>
      <c r="H216" s="21">
        <f>H196-Baseline!H196</f>
        <v>2.1716092341739768E-3</v>
      </c>
      <c r="I216" s="21">
        <f>I196-Baseline!I196</f>
        <v>3.7838502953196906E-3</v>
      </c>
      <c r="J216" s="21">
        <f>J196-Baseline!J196</f>
        <v>6.028515482271235E-3</v>
      </c>
      <c r="K216" s="21">
        <f>K196-Baseline!K196</f>
        <v>6.1433184131240437E-3</v>
      </c>
      <c r="L216" s="21">
        <f>L196-Baseline!L196</f>
        <v>6.2609453438802198E-3</v>
      </c>
      <c r="M216" s="21">
        <f>M196-Baseline!M196</f>
        <v>6.3814387710861564E-3</v>
      </c>
      <c r="N216" s="21">
        <f>N196-Baseline!N196</f>
        <v>6.5048832700910775E-3</v>
      </c>
      <c r="O216" s="21">
        <f>O196-Baseline!O196</f>
        <v>6.6314541815870598E-3</v>
      </c>
      <c r="P216" s="21">
        <f>P196-Baseline!P196</f>
        <v>6.7611124147469726E-3</v>
      </c>
      <c r="Q216" s="21">
        <f>Q196-Baseline!Q196</f>
        <v>6.894059788557505E-3</v>
      </c>
      <c r="R216" s="21">
        <f>R196-Baseline!R196</f>
        <v>7.0302876757298849E-3</v>
      </c>
      <c r="S216" s="21">
        <f>S196-Baseline!S196</f>
        <v>7.1699707059604822E-3</v>
      </c>
      <c r="T216" s="21">
        <f>T196-Baseline!T196</f>
        <v>7.3131749701590421E-3</v>
      </c>
      <c r="U216" s="21">
        <f>U196-Baseline!U196</f>
        <v>7.4600928941420674E-3</v>
      </c>
      <c r="V216" s="21">
        <f>V196-Baseline!V196</f>
        <v>7.6107179867785923E-3</v>
      </c>
      <c r="W216" s="21">
        <f>W196-Baseline!W196</f>
        <v>7.7652172903781569E-3</v>
      </c>
      <c r="X216" s="21">
        <f>X196-Baseline!X196</f>
        <v>7.9237382226012842E-3</v>
      </c>
      <c r="Y216" s="21">
        <f>Y196-Baseline!Y196</f>
        <v>8.0863282714015439E-3</v>
      </c>
      <c r="Z216" s="21">
        <f>Z196-Baseline!Z196</f>
        <v>8.2531933993743589E-3</v>
      </c>
      <c r="AA216" s="21">
        <f>AA196-Baseline!AA196</f>
        <v>8.4243950459588213E-3</v>
      </c>
      <c r="AB216" s="21">
        <f>AB196-Baseline!AB196</f>
        <v>8.6001070826556836E-3</v>
      </c>
      <c r="AC216" s="21">
        <f>AC196-Baseline!AC196</f>
        <v>8.7804437468734786E-3</v>
      </c>
      <c r="AD216" s="21">
        <f>AD196-Baseline!AD196</f>
        <v>8.9655850598991949E-3</v>
      </c>
      <c r="AE216" s="21">
        <f>AE196-Baseline!AE196</f>
        <v>9.1556520092803684E-3</v>
      </c>
      <c r="AF216" s="21">
        <f>AF196-Baseline!AF196</f>
        <v>9.3507889938920785E-3</v>
      </c>
      <c r="AG216" s="21">
        <f>AG196-Baseline!AG196</f>
        <v>9.5511611112388817E-3</v>
      </c>
      <c r="AH216" s="21">
        <f>AH196-Baseline!AH196</f>
        <v>9.7569515964990305E-3</v>
      </c>
      <c r="AI216" s="21">
        <f>AI196-Baseline!AI196</f>
        <v>9.9682876658301334E-3</v>
      </c>
      <c r="AJ216" s="21">
        <f>AJ196-Baseline!AJ196</f>
        <v>1.0206871190796107E-2</v>
      </c>
      <c r="AK216" s="21">
        <f>AK196-Baseline!AK196</f>
        <v>1.045240428569405E-2</v>
      </c>
      <c r="AL216" s="21">
        <f>AL196-Baseline!AL196</f>
        <v>1.0705067391458822E-2</v>
      </c>
      <c r="AM216" s="21">
        <f>AM196-Baseline!AM196</f>
        <v>1.0965094101175854E-2</v>
      </c>
      <c r="AN216" s="21">
        <f>AN196-Baseline!AN196</f>
        <v>1.1232766381525816E-2</v>
      </c>
      <c r="AO216" s="21">
        <f>AO196-Baseline!AO196</f>
        <v>1.1508308499376785E-2</v>
      </c>
      <c r="AP216" s="21">
        <f>AP196-Baseline!AP196</f>
        <v>1.1791958385757639E-2</v>
      </c>
      <c r="AQ216" s="21">
        <f>AQ196-Baseline!AQ196</f>
        <v>1.2084032560866209E-2</v>
      </c>
      <c r="AR216" s="21">
        <f>AR196-Baseline!AR196</f>
        <v>1.2384788883488707E-2</v>
      </c>
      <c r="AS216" s="21">
        <f>AS196-Baseline!AS196</f>
        <v>1.2694526020584074E-2</v>
      </c>
      <c r="AT216" s="21">
        <f>AT196-Baseline!AT196</f>
        <v>1.3013551013147495E-2</v>
      </c>
      <c r="AU216" s="21">
        <f>AU196-Baseline!AU196</f>
        <v>1.3342174188512357E-2</v>
      </c>
      <c r="AV216" s="21">
        <f>AV196-Baseline!AV196</f>
        <v>1.3680680809551649E-2</v>
      </c>
      <c r="AW216" s="21">
        <f>AW196-Baseline!AW196</f>
        <v>1.4029452328254699E-2</v>
      </c>
      <c r="AX216" s="21">
        <f>AX196-Baseline!AX196</f>
        <v>1.4388840502768785E-2</v>
      </c>
      <c r="AY216" s="21">
        <f>AY196-Baseline!AY196</f>
        <v>1.475916556927892E-2</v>
      </c>
      <c r="AZ216" s="21">
        <f>AZ196-Baseline!AZ196</f>
        <v>1.514083891233442E-2</v>
      </c>
      <c r="BA216" s="21">
        <f>BA196-Baseline!BA196</f>
        <v>1.5534208042573106E-2</v>
      </c>
      <c r="BB216" s="21">
        <f>BB196-Baseline!BB196</f>
        <v>1.5937796480237854E-2</v>
      </c>
    </row>
    <row r="217" spans="1:54" outlineLevel="2">
      <c r="A217" s="474"/>
      <c r="B217" s="150" t="s">
        <v>295</v>
      </c>
      <c r="C217" s="19"/>
      <c r="D217" s="135"/>
      <c r="E217" s="21">
        <f>E197-Baseline!E197</f>
        <v>0</v>
      </c>
      <c r="F217" s="21">
        <f>F197-Baseline!F197</f>
        <v>0.50346930946192714</v>
      </c>
      <c r="G217" s="21">
        <f>G197-Baseline!G197</f>
        <v>1.0267280999271815</v>
      </c>
      <c r="H217" s="21">
        <f>H197-Baseline!H197</f>
        <v>1.5695682734577563</v>
      </c>
      <c r="I217" s="21">
        <f>I197-Baseline!I197</f>
        <v>2.1317905615265502</v>
      </c>
      <c r="J217" s="21">
        <f>J197-Baseline!J197</f>
        <v>2.7132047635444536</v>
      </c>
      <c r="K217" s="21">
        <f>K197-Baseline!K197</f>
        <v>2.7008396330705224</v>
      </c>
      <c r="L217" s="21">
        <f>L197-Baseline!L197</f>
        <v>2.6886419286075416</v>
      </c>
      <c r="M217" s="21">
        <f>M197-Baseline!M197</f>
        <v>2.6766114619638337</v>
      </c>
      <c r="N217" s="21">
        <f>N197-Baseline!N197</f>
        <v>2.66474806257661</v>
      </c>
      <c r="O217" s="21">
        <f>O197-Baseline!O197</f>
        <v>2.653051549847607</v>
      </c>
      <c r="P217" s="21">
        <f>P197-Baseline!P197</f>
        <v>2.6415218473226574</v>
      </c>
      <c r="Q217" s="21">
        <f>Q197-Baseline!Q197</f>
        <v>2.6301587868721921</v>
      </c>
      <c r="R217" s="21">
        <f>R197-Baseline!R197</f>
        <v>2.6189623212689543</v>
      </c>
      <c r="S217" s="21">
        <f>S197-Baseline!S197</f>
        <v>2.6079323791101778</v>
      </c>
      <c r="T217" s="21">
        <f>T197-Baseline!T197</f>
        <v>2.5970689220683614</v>
      </c>
      <c r="U217" s="21">
        <f>U197-Baseline!U197</f>
        <v>2.5863719446037763</v>
      </c>
      <c r="V217" s="21">
        <f>V197-Baseline!V197</f>
        <v>2.5758414613282632</v>
      </c>
      <c r="W217" s="21">
        <f>W197-Baseline!W197</f>
        <v>2.5654775023916621</v>
      </c>
      <c r="X217" s="21">
        <f>X197-Baseline!X197</f>
        <v>2.5552800872897574</v>
      </c>
      <c r="Y217" s="21">
        <f>Y197-Baseline!Y197</f>
        <v>2.5452493528894138</v>
      </c>
      <c r="Z217" s="21">
        <f>Z197-Baseline!Z197</f>
        <v>2.5353854031956029</v>
      </c>
      <c r="AA217" s="21">
        <f>AA197-Baseline!AA197</f>
        <v>2.5256883249126467</v>
      </c>
      <c r="AB217" s="21">
        <f>AB197-Baseline!AB197</f>
        <v>2.516158325430256</v>
      </c>
      <c r="AC217" s="21">
        <f>AC197-Baseline!AC197</f>
        <v>2.5067955416662819</v>
      </c>
      <c r="AD217" s="21">
        <f>AD197-Baseline!AD197</f>
        <v>2.4976002231726504</v>
      </c>
      <c r="AE217" s="21">
        <f>AE197-Baseline!AE197</f>
        <v>2.4885725768098723</v>
      </c>
      <c r="AF217" s="21">
        <f>AF197-Baseline!AF197</f>
        <v>2.4797128511478732</v>
      </c>
      <c r="AG217" s="21">
        <f>AG197-Baseline!AG197</f>
        <v>2.4710213510205836</v>
      </c>
      <c r="AH217" s="21">
        <f>AH197-Baseline!AH197</f>
        <v>2.4624983386321766</v>
      </c>
      <c r="AI217" s="21">
        <f>AI197-Baseline!AI197</f>
        <v>2.4541441971962819</v>
      </c>
      <c r="AJ217" s="21">
        <f>AJ197-Baseline!AJ197</f>
        <v>2.4578328439719552</v>
      </c>
      <c r="AK217" s="21">
        <f>AK197-Baseline!AK197</f>
        <v>2.4616707145685019</v>
      </c>
      <c r="AL217" s="21">
        <f>AL197-Baseline!AL197</f>
        <v>2.46566041597581</v>
      </c>
      <c r="AM217" s="21">
        <f>AM197-Baseline!AM197</f>
        <v>2.4698046182142761</v>
      </c>
      <c r="AN217" s="21">
        <f>AN197-Baseline!AN197</f>
        <v>2.4741060332880487</v>
      </c>
      <c r="AO217" s="21">
        <f>AO197-Baseline!AO197</f>
        <v>2.4785674613184039</v>
      </c>
      <c r="AP217" s="21">
        <f>AP197-Baseline!AP197</f>
        <v>2.4831917404570127</v>
      </c>
      <c r="AQ217" s="21">
        <f>AQ197-Baseline!AQ197</f>
        <v>2.4879817585673489</v>
      </c>
      <c r="AR217" s="21">
        <f>AR197-Baseline!AR197</f>
        <v>2.4929404914317708</v>
      </c>
      <c r="AS217" s="21">
        <f>AS197-Baseline!AS197</f>
        <v>2.4980709882345149</v>
      </c>
      <c r="AT217" s="21">
        <f>AT197-Baseline!AT197</f>
        <v>2.5033763193416334</v>
      </c>
      <c r="AU217" s="21">
        <f>AU197-Baseline!AU197</f>
        <v>2.508859656747692</v>
      </c>
      <c r="AV217" s="21">
        <f>AV197-Baseline!AV197</f>
        <v>2.5145242400546159</v>
      </c>
      <c r="AW217" s="21">
        <f>AW197-Baseline!AW197</f>
        <v>2.5203733481770474</v>
      </c>
      <c r="AX217" s="21">
        <f>AX197-Baseline!AX197</f>
        <v>2.5264103697839033</v>
      </c>
      <c r="AY217" s="21">
        <f>AY197-Baseline!AY197</f>
        <v>2.5326387406678599</v>
      </c>
      <c r="AZ217" s="21">
        <f>AZ197-Baseline!AZ197</f>
        <v>2.5390619735798339</v>
      </c>
      <c r="BA217" s="21">
        <f>BA197-Baseline!BA197</f>
        <v>2.545683655308828</v>
      </c>
      <c r="BB217" s="21">
        <f>BB197-Baseline!BB197</f>
        <v>2.5523230494428439</v>
      </c>
    </row>
    <row r="218" spans="1:54" outlineLevel="2">
      <c r="A218" s="475"/>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499</v>
      </c>
      <c r="B220" s="150" t="s">
        <v>500</v>
      </c>
      <c r="C220" s="19"/>
      <c r="D220" s="135" t="s">
        <v>391</v>
      </c>
      <c r="E220" s="21">
        <f>E200-Baseline!E200</f>
        <v>-0.18158129200597983</v>
      </c>
      <c r="F220" s="21">
        <f>F200-Baseline!F200</f>
        <v>-0.44658190150362742</v>
      </c>
      <c r="G220" s="21">
        <f>G200-Baseline!G200</f>
        <v>-0.65417668036837995</v>
      </c>
      <c r="H220" s="21">
        <f>H200-Baseline!H200</f>
        <v>-0.81328246143741012</v>
      </c>
      <c r="I220" s="21">
        <f>I200-Baseline!I200</f>
        <v>-0.91958748361179232</v>
      </c>
      <c r="J220" s="21">
        <f>J200-Baseline!J200</f>
        <v>-0.77088348908059956</v>
      </c>
      <c r="K220" s="21">
        <f>K200-Baseline!K200</f>
        <v>-0.28994742554550612</v>
      </c>
      <c r="L220" s="21">
        <f>L200-Baseline!L200</f>
        <v>0.16064571408216466</v>
      </c>
      <c r="M220" s="21">
        <f>M200-Baseline!M200</f>
        <v>0.57765628022849924</v>
      </c>
      <c r="N220" s="21">
        <f>N200-Baseline!N200</f>
        <v>0.95816377517888185</v>
      </c>
      <c r="O220" s="21">
        <f>O200-Baseline!O200</f>
        <v>1.3139501257649115</v>
      </c>
      <c r="P220" s="21">
        <f>P200-Baseline!P200</f>
        <v>1.6417905872318457</v>
      </c>
      <c r="Q220" s="21">
        <f>Q200-Baseline!Q200</f>
        <v>1.9433718585903428</v>
      </c>
      <c r="R220" s="21">
        <f>R200-Baseline!R200</f>
        <v>2.224805236358069</v>
      </c>
      <c r="S220" s="21">
        <f>S200-Baseline!S200</f>
        <v>2.4784856738585681</v>
      </c>
      <c r="T220" s="21">
        <f>T200-Baseline!T200</f>
        <v>2.7104530782036065</v>
      </c>
      <c r="U220" s="21">
        <f>U200-Baseline!U200</f>
        <v>2.9220640066331889</v>
      </c>
      <c r="V220" s="21">
        <f>V200-Baseline!V200</f>
        <v>3.1187631786199503</v>
      </c>
      <c r="W220" s="21">
        <f>W200-Baseline!W200</f>
        <v>3.2933600988090141</v>
      </c>
      <c r="X220" s="21">
        <f>X200-Baseline!X200</f>
        <v>3.4552469387488145</v>
      </c>
      <c r="Y220" s="21">
        <f>Y200-Baseline!Y200</f>
        <v>3.5974365595578881</v>
      </c>
      <c r="Z220" s="21">
        <f>Z200-Baseline!Z200</f>
        <v>3.7288753584629362</v>
      </c>
      <c r="AA220" s="21">
        <f>AA200-Baseline!AA200</f>
        <v>3.8465421522560597</v>
      </c>
      <c r="AB220" s="21">
        <f>AB200-Baseline!AB200</f>
        <v>3.9513594771193432</v>
      </c>
      <c r="AC220" s="21">
        <f>AC200-Baseline!AC200</f>
        <v>4.0433710381359731</v>
      </c>
      <c r="AD220" s="21">
        <f>AD200-Baseline!AD200</f>
        <v>4.0255025048949431</v>
      </c>
      <c r="AE220" s="21">
        <f>AE200-Baseline!AE200</f>
        <v>4.0080605354532572</v>
      </c>
      <c r="AF220" s="21">
        <f>AF200-Baseline!AF200</f>
        <v>3.9905913032495555</v>
      </c>
      <c r="AG220" s="21">
        <f>AG200-Baseline!AG200</f>
        <v>3.9731534189507638</v>
      </c>
      <c r="AH220" s="21">
        <f>AH200-Baseline!AH200</f>
        <v>3.9558125352921394</v>
      </c>
      <c r="AI220" s="21">
        <f>AI200-Baseline!AI200</f>
        <v>3.9386514882182802</v>
      </c>
      <c r="AJ220" s="21">
        <f>AJ200-Baseline!AJ200</f>
        <v>3.9406437154406397</v>
      </c>
      <c r="AK220" s="21">
        <f>AK200-Baseline!AK200</f>
        <v>3.9426888682550114</v>
      </c>
      <c r="AL220" s="21">
        <f>AL200-Baseline!AL200</f>
        <v>3.9448190946463342</v>
      </c>
      <c r="AM220" s="21">
        <f>AM200-Baseline!AM200</f>
        <v>3.9470535038891477</v>
      </c>
      <c r="AN220" s="21">
        <f>AN200-Baseline!AN200</f>
        <v>3.9494016204313951</v>
      </c>
      <c r="AO220" s="21">
        <f>AO200-Baseline!AO200</f>
        <v>3.9518688650211367</v>
      </c>
      <c r="AP220" s="21">
        <f>AP200-Baseline!AP200</f>
        <v>3.9544676005900108</v>
      </c>
      <c r="AQ220" s="21">
        <f>AQ200-Baseline!AQ200</f>
        <v>3.9572116737827585</v>
      </c>
      <c r="AR220" s="21">
        <f>AR200-Baseline!AR200</f>
        <v>3.9601118376690998</v>
      </c>
      <c r="AS220" s="21">
        <f>AS200-Baseline!AS200</f>
        <v>3.9631783267445542</v>
      </c>
      <c r="AT220" s="21">
        <f>AT200-Baseline!AT200</f>
        <v>3.9664219350927254</v>
      </c>
      <c r="AU220" s="21">
        <f>AU200-Baseline!AU200</f>
        <v>3.9698539419997001</v>
      </c>
      <c r="AV220" s="21">
        <f>AV200-Baseline!AV200</f>
        <v>3.9734852009452162</v>
      </c>
      <c r="AW220" s="21">
        <f>AW200-Baseline!AW200</f>
        <v>3.9773263036801776</v>
      </c>
      <c r="AX220" s="21">
        <f>AX200-Baseline!AX200</f>
        <v>3.9813879058617339</v>
      </c>
      <c r="AY220" s="21">
        <f>AY200-Baseline!AY200</f>
        <v>3.9856806374500469</v>
      </c>
      <c r="AZ220" s="21">
        <f>AZ200-Baseline!AZ200</f>
        <v>3.9902151545156794</v>
      </c>
      <c r="BA220" s="21">
        <f>BA200-Baseline!BA200</f>
        <v>3.9950019511309449</v>
      </c>
      <c r="BB220" s="21">
        <f>BB200-Baseline!BB200</f>
        <v>3.9996641732718352</v>
      </c>
    </row>
    <row r="221" spans="1:54" outlineLevel="2">
      <c r="A221" s="474"/>
      <c r="B221" s="150" t="s">
        <v>501</v>
      </c>
      <c r="C221" s="19"/>
      <c r="D221" s="135" t="s">
        <v>391</v>
      </c>
      <c r="E221" s="21">
        <f>E201-Baseline!E201</f>
        <v>-0.18158129200597628</v>
      </c>
      <c r="F221" s="21">
        <f>F201-Baseline!F201</f>
        <v>-0.71432999059907587</v>
      </c>
      <c r="G221" s="21">
        <f>G201-Baseline!G201</f>
        <v>-1.1855942595510314</v>
      </c>
      <c r="H221" s="21">
        <f>H201-Baseline!H201</f>
        <v>-1.6041980360077801</v>
      </c>
      <c r="I221" s="21">
        <f>I201-Baseline!I201</f>
        <v>-1.9701021139633959</v>
      </c>
      <c r="J221" s="21">
        <f>J201-Baseline!J201</f>
        <v>-2.0786239753232891</v>
      </c>
      <c r="K221" s="21">
        <f>K201-Baseline!K201</f>
        <v>-1.5867347146375543</v>
      </c>
      <c r="L221" s="21">
        <f>L201-Baseline!L201</f>
        <v>-1.1302030716156288</v>
      </c>
      <c r="M221" s="21">
        <f>M201-Baseline!M201</f>
        <v>-0.70695945962944862</v>
      </c>
      <c r="N221" s="21">
        <f>N201-Baseline!N201</f>
        <v>-0.3150417601653146</v>
      </c>
      <c r="O221" s="21">
        <f>O201-Baseline!O201</f>
        <v>4.7409848071119143E-2</v>
      </c>
      <c r="P221" s="21">
        <f>P201-Baseline!P201</f>
        <v>0.38215766900711756</v>
      </c>
      <c r="Q221" s="21">
        <f>Q201-Baseline!Q201</f>
        <v>0.69087146903838459</v>
      </c>
      <c r="R221" s="21">
        <f>R201-Baseline!R201</f>
        <v>0.97513273537499501</v>
      </c>
      <c r="S221" s="21">
        <f>S201-Baseline!S201</f>
        <v>1.2363724304200865</v>
      </c>
      <c r="T221" s="21">
        <f>T201-Baseline!T201</f>
        <v>1.4760759592241328</v>
      </c>
      <c r="U221" s="21">
        <f>U201-Baseline!U201</f>
        <v>1.6955854895854081</v>
      </c>
      <c r="V221" s="21">
        <f>V201-Baseline!V201</f>
        <v>1.896170851041699</v>
      </c>
      <c r="W221" s="21">
        <f>W201-Baseline!W201</f>
        <v>2.0790334804417157</v>
      </c>
      <c r="X221" s="21">
        <f>X201-Baseline!X201</f>
        <v>2.2453095833463852</v>
      </c>
      <c r="Y221" s="21">
        <f>Y201-Baseline!Y201</f>
        <v>2.3960734229741121</v>
      </c>
      <c r="Z221" s="21">
        <f>Z201-Baseline!Z201</f>
        <v>2.5323405019772434</v>
      </c>
      <c r="AA221" s="21">
        <f>AA201-Baseline!AA201</f>
        <v>2.6550702253017295</v>
      </c>
      <c r="AB221" s="21">
        <f>AB201-Baseline!AB201</f>
        <v>2.765169092364383</v>
      </c>
      <c r="AC221" s="21">
        <f>AC201-Baseline!AC201</f>
        <v>2.8633116286749853</v>
      </c>
      <c r="AD221" s="21">
        <f>AD201-Baseline!AD201</f>
        <v>2.8515209957509828</v>
      </c>
      <c r="AE221" s="21">
        <f>AE201-Baseline!AE201</f>
        <v>2.8399269236154936</v>
      </c>
      <c r="AF221" s="21">
        <f>AF201-Baseline!AF201</f>
        <v>2.8285178389833661</v>
      </c>
      <c r="AG221" s="21">
        <f>AG201-Baseline!AG201</f>
        <v>2.8172885475740763</v>
      </c>
      <c r="AH221" s="21">
        <f>AH201-Baseline!AH201</f>
        <v>2.8062416819643516</v>
      </c>
      <c r="AI221" s="21">
        <f>AI201-Baseline!AI201</f>
        <v>2.7953906418088756</v>
      </c>
      <c r="AJ221" s="21">
        <f>AJ201-Baseline!AJ201</f>
        <v>2.7982220280143952</v>
      </c>
      <c r="AK221" s="21">
        <f>AK201-Baseline!AK201</f>
        <v>2.8012085397558195</v>
      </c>
      <c r="AL221" s="21">
        <f>AL201-Baseline!AL201</f>
        <v>2.8043549184677268</v>
      </c>
      <c r="AM221" s="21">
        <f>AM201-Baseline!AM201</f>
        <v>2.8076663844164678</v>
      </c>
      <c r="AN221" s="21">
        <f>AN201-Baseline!AN201</f>
        <v>2.811147508121973</v>
      </c>
      <c r="AO221" s="21">
        <f>AO201-Baseline!AO201</f>
        <v>2.8148019700821507</v>
      </c>
      <c r="AP221" s="21">
        <f>AP201-Baseline!AP201</f>
        <v>2.8186342465096867</v>
      </c>
      <c r="AQ221" s="21">
        <f>AQ201-Baseline!AQ201</f>
        <v>2.8226489980527507</v>
      </c>
      <c r="AR221" s="21">
        <f>AR201-Baseline!AR201</f>
        <v>2.8268507531903602</v>
      </c>
      <c r="AS221" s="21">
        <f>AS201-Baseline!AS201</f>
        <v>2.8312440277403752</v>
      </c>
      <c r="AT221" s="21">
        <f>AT201-Baseline!AT201</f>
        <v>2.8358333736618011</v>
      </c>
      <c r="AU221" s="21">
        <f>AU201-Baseline!AU201</f>
        <v>2.8406234924701579</v>
      </c>
      <c r="AV221" s="21">
        <f>AV201-Baseline!AV201</f>
        <v>2.8456190792937299</v>
      </c>
      <c r="AW221" s="21">
        <f>AW201-Baseline!AW201</f>
        <v>2.8508249216687815</v>
      </c>
      <c r="AX221" s="21">
        <f>AX201-Baseline!AX201</f>
        <v>2.85624586964774</v>
      </c>
      <c r="AY221" s="21">
        <f>AY201-Baseline!AY201</f>
        <v>2.8618867774190893</v>
      </c>
      <c r="AZ221" s="21">
        <f>AZ201-Baseline!AZ201</f>
        <v>2.8677526496094377</v>
      </c>
      <c r="BA221" s="21">
        <f>BA201-Baseline!BA201</f>
        <v>2.8738484774924373</v>
      </c>
      <c r="BB221" s="21">
        <f>BB201-Baseline!BB201</f>
        <v>2.8799493002783905</v>
      </c>
    </row>
    <row r="222" spans="1:54" outlineLevel="2">
      <c r="A222" s="475"/>
      <c r="B222" s="150" t="s">
        <v>502</v>
      </c>
      <c r="C222" s="19"/>
      <c r="D222" s="135" t="s">
        <v>391</v>
      </c>
      <c r="E222" s="21">
        <f>E202-Baseline!E202</f>
        <v>-0.18158129200597983</v>
      </c>
      <c r="F222" s="21">
        <f>F202-Baseline!F202</f>
        <v>-0.58637032125207256</v>
      </c>
      <c r="G222" s="21">
        <f>G202-Baseline!G202</f>
        <v>-0.93123847152427075</v>
      </c>
      <c r="H222" s="21">
        <f>H202-Baseline!H202</f>
        <v>-1.2249726101986766</v>
      </c>
      <c r="I222" s="21">
        <f>I202-Baseline!I202</f>
        <v>-1.4674965270273184</v>
      </c>
      <c r="J222" s="21">
        <f>J202-Baseline!J202</f>
        <v>-1.4540907929452409</v>
      </c>
      <c r="K222" s="21">
        <f>K202-Baseline!K202</f>
        <v>-0.96586380408392714</v>
      </c>
      <c r="L222" s="21">
        <f>L202-Baseline!L202</f>
        <v>-0.51293296086804929</v>
      </c>
      <c r="M222" s="21">
        <f>M202-Baseline!M202</f>
        <v>-9.3228737147370566E-2</v>
      </c>
      <c r="N222" s="21">
        <f>N202-Baseline!N202</f>
        <v>0.29521096887343745</v>
      </c>
      <c r="O222" s="21">
        <f>O202-Baseline!O202</f>
        <v>0.65424594957838522</v>
      </c>
      <c r="P222" s="21">
        <f>P202-Baseline!P202</f>
        <v>0.9856385022964389</v>
      </c>
      <c r="Q222" s="21">
        <f>Q202-Baseline!Q202</f>
        <v>1.2910584067209037</v>
      </c>
      <c r="R222" s="21">
        <f>R202-Baseline!R202</f>
        <v>1.5720871718151841</v>
      </c>
      <c r="S222" s="21">
        <f>S202-Baseline!S202</f>
        <v>1.8300222003833362</v>
      </c>
      <c r="T222" s="21">
        <f>T202-Baseline!T202</f>
        <v>2.0664839683933032</v>
      </c>
      <c r="U222" s="21">
        <f>U202-Baseline!U202</f>
        <v>2.2828146824297129</v>
      </c>
      <c r="V222" s="21">
        <f>V202-Baseline!V202</f>
        <v>2.4802842045905962</v>
      </c>
      <c r="W222" s="21">
        <f>W202-Baseline!W202</f>
        <v>2.6600940338429737</v>
      </c>
      <c r="X222" s="21">
        <f>X202-Baseline!X202</f>
        <v>2.8233804468061052</v>
      </c>
      <c r="Y222" s="21">
        <f>Y202-Baseline!Y202</f>
        <v>2.9712178007638492</v>
      </c>
      <c r="Z222" s="21">
        <f>Z202-Baseline!Z202</f>
        <v>3.1046216994809868</v>
      </c>
      <c r="AA222" s="21">
        <f>AA202-Baseline!AA202</f>
        <v>3.2245516753733554</v>
      </c>
      <c r="AB222" s="21">
        <f>AB202-Baseline!AB202</f>
        <v>3.3319143733209415</v>
      </c>
      <c r="AC222" s="21">
        <f>AC202-Baseline!AC202</f>
        <v>3.4270217389886497</v>
      </c>
      <c r="AD222" s="21">
        <f>AD202-Baseline!AD202</f>
        <v>3.4122177224795145</v>
      </c>
      <c r="AE222" s="21">
        <f>AE202-Baseline!AE202</f>
        <v>3.3975971372408331</v>
      </c>
      <c r="AF222" s="21">
        <f>AF202-Baseline!AF202</f>
        <v>3.3831258923223615</v>
      </c>
      <c r="AG222" s="21">
        <f>AG202-Baseline!AG202</f>
        <v>3.3687888449073427</v>
      </c>
      <c r="AH222" s="21">
        <f>AH202-Baseline!AH202</f>
        <v>3.3545943499335991</v>
      </c>
      <c r="AI222" s="21">
        <f>AI202-Baseline!AI202</f>
        <v>3.3405828968319859</v>
      </c>
      <c r="AJ222" s="21">
        <f>AJ202-Baseline!AJ202</f>
        <v>3.3428652930637881</v>
      </c>
      <c r="AK222" s="21">
        <f>AK202-Baseline!AK202</f>
        <v>3.3452658480036952</v>
      </c>
      <c r="AL222" s="21">
        <f>AL202-Baseline!AL202</f>
        <v>3.3477938113641308</v>
      </c>
      <c r="AM222" s="21">
        <f>AM202-Baseline!AM202</f>
        <v>3.3504596233732897</v>
      </c>
      <c r="AN222" s="21">
        <f>AN202-Baseline!AN202</f>
        <v>3.3532715822808647</v>
      </c>
      <c r="AO222" s="21">
        <f>AO202-Baseline!AO202</f>
        <v>3.3562352417124686</v>
      </c>
      <c r="AP222" s="21">
        <f>AP202-Baseline!AP202</f>
        <v>3.3593584270645209</v>
      </c>
      <c r="AQ222" s="21">
        <f>AQ202-Baseline!AQ202</f>
        <v>3.3626492483264165</v>
      </c>
      <c r="AR222" s="21">
        <f>AR202-Baseline!AR202</f>
        <v>3.3661153479461809</v>
      </c>
      <c r="AS222" s="21">
        <f>AS202-Baseline!AS202</f>
        <v>3.3697640916157212</v>
      </c>
      <c r="AT222" s="21">
        <f>AT202-Baseline!AT202</f>
        <v>3.3736028808673701</v>
      </c>
      <c r="AU222" s="21">
        <f>AU202-Baseline!AU202</f>
        <v>3.3776393453813469</v>
      </c>
      <c r="AV222" s="21">
        <f>AV202-Baseline!AV202</f>
        <v>3.3818809994149959</v>
      </c>
      <c r="AW222" s="21">
        <f>AW202-Baseline!AW202</f>
        <v>3.386335352687464</v>
      </c>
      <c r="AX222" s="21">
        <f>AX202-Baseline!AX202</f>
        <v>3.3910099310168533</v>
      </c>
      <c r="AY222" s="21">
        <f>AY202-Baseline!AY202</f>
        <v>3.3959122307424607</v>
      </c>
      <c r="AZ222" s="21">
        <f>AZ202-Baseline!AZ202</f>
        <v>3.4010498526308517</v>
      </c>
      <c r="BA222" s="21">
        <f>BA202-Baseline!BA202</f>
        <v>3.4064303268302076</v>
      </c>
      <c r="BB222" s="21">
        <f>BB202-Baseline!BB202</f>
        <v>3.4117564755961922</v>
      </c>
    </row>
    <row r="223" spans="1:54" outlineLevel="2">
      <c r="B223" s="19"/>
      <c r="C223" s="19"/>
      <c r="D223" s="19"/>
      <c r="E223" s="15"/>
    </row>
    <row r="224" spans="1:54" outlineLevel="2">
      <c r="A224" s="473" t="s">
        <v>503</v>
      </c>
      <c r="B224" s="150" t="s">
        <v>500</v>
      </c>
      <c r="C224" s="19"/>
      <c r="D224" s="135" t="s">
        <v>391</v>
      </c>
      <c r="E224" s="21">
        <f>E204-Baseline!E204</f>
        <v>-0.18158129200597983</v>
      </c>
      <c r="F224" s="21">
        <f>F204-Baseline!F204</f>
        <v>-0.62816319350960725</v>
      </c>
      <c r="G224" s="21">
        <f>G204-Baseline!G204</f>
        <v>-1.2823398738779872</v>
      </c>
      <c r="H224" s="21">
        <f>H204-Baseline!H204</f>
        <v>-2.0956223353153973</v>
      </c>
      <c r="I224" s="21">
        <f>I204-Baseline!I204</f>
        <v>-3.0152098189271896</v>
      </c>
      <c r="J224" s="21">
        <f>J204-Baseline!J204</f>
        <v>-3.7860933080077928</v>
      </c>
      <c r="K224" s="21">
        <f>K204-Baseline!K204</f>
        <v>-4.0760407335532989</v>
      </c>
      <c r="L224" s="21">
        <f>L204-Baseline!L204</f>
        <v>-3.9153950194711342</v>
      </c>
      <c r="M224" s="21">
        <f>M204-Baseline!M204</f>
        <v>-3.3377387392426385</v>
      </c>
      <c r="N224" s="21">
        <f>N204-Baseline!N204</f>
        <v>-2.379574964063778</v>
      </c>
      <c r="O224" s="21">
        <f>O204-Baseline!O204</f>
        <v>-1.0656248382988736</v>
      </c>
      <c r="P224" s="21">
        <f>P204-Baseline!P204</f>
        <v>0.57616574893296502</v>
      </c>
      <c r="Q224" s="21">
        <f>Q204-Baseline!Q204</f>
        <v>2.5195376075233185</v>
      </c>
      <c r="R224" s="21">
        <f>R204-Baseline!R204</f>
        <v>4.7443428438813839</v>
      </c>
      <c r="S224" s="21">
        <f>S204-Baseline!S204</f>
        <v>7.2228285177399698</v>
      </c>
      <c r="T224" s="21">
        <f>T204-Baseline!T204</f>
        <v>9.9332815959435834</v>
      </c>
      <c r="U224" s="21">
        <f>U204-Baseline!U204</f>
        <v>12.85534560257679</v>
      </c>
      <c r="V224" s="21">
        <f>V204-Baseline!V204</f>
        <v>15.974108781196776</v>
      </c>
      <c r="W224" s="21">
        <f>W204-Baseline!W204</f>
        <v>19.267468880005822</v>
      </c>
      <c r="X224" s="21">
        <f>X204-Baseline!X204</f>
        <v>22.722715818754637</v>
      </c>
      <c r="Y224" s="21">
        <f>Y204-Baseline!Y204</f>
        <v>26.320152378312514</v>
      </c>
      <c r="Z224" s="21">
        <f>Z204-Baseline!Z204</f>
        <v>30.049027736775429</v>
      </c>
      <c r="AA224" s="21">
        <f>AA204-Baseline!AA204</f>
        <v>33.895569889031492</v>
      </c>
      <c r="AB224" s="21">
        <f>AB204-Baseline!AB204</f>
        <v>37.846929366150846</v>
      </c>
      <c r="AC224" s="21">
        <f>AC204-Baseline!AC204</f>
        <v>41.890300404286847</v>
      </c>
      <c r="AD224" s="21">
        <f>AD204-Baseline!AD204</f>
        <v>45.915802909181764</v>
      </c>
      <c r="AE224" s="21">
        <f>AE204-Baseline!AE204</f>
        <v>49.923863444635003</v>
      </c>
      <c r="AF224" s="21">
        <f>AF204-Baseline!AF204</f>
        <v>53.91445474788452</v>
      </c>
      <c r="AG224" s="21">
        <f>AG204-Baseline!AG204</f>
        <v>57.887608166835321</v>
      </c>
      <c r="AH224" s="21">
        <f>AH204-Baseline!AH204</f>
        <v>61.843420702127446</v>
      </c>
      <c r="AI224" s="21">
        <f>AI204-Baseline!AI204</f>
        <v>65.78207219034573</v>
      </c>
      <c r="AJ224" s="21">
        <f>AJ204-Baseline!AJ204</f>
        <v>69.722715905786345</v>
      </c>
      <c r="AK224" s="21">
        <f>AK204-Baseline!AK204</f>
        <v>73.665404774041349</v>
      </c>
      <c r="AL224" s="21">
        <f>AL204-Baseline!AL204</f>
        <v>77.61022386868774</v>
      </c>
      <c r="AM224" s="21">
        <f>AM204-Baseline!AM204</f>
        <v>81.557277372576891</v>
      </c>
      <c r="AN224" s="21">
        <f>AN204-Baseline!AN204</f>
        <v>85.506678993008336</v>
      </c>
      <c r="AO224" s="21">
        <f>AO204-Baseline!AO204</f>
        <v>89.458547858029419</v>
      </c>
      <c r="AP224" s="21">
        <f>AP204-Baseline!AP204</f>
        <v>93.413015458619498</v>
      </c>
      <c r="AQ224" s="21">
        <f>AQ204-Baseline!AQ204</f>
        <v>97.370227132402306</v>
      </c>
      <c r="AR224" s="21">
        <f>AR204-Baseline!AR204</f>
        <v>101.33033897007147</v>
      </c>
      <c r="AS224" s="21">
        <f>AS204-Baseline!AS204</f>
        <v>105.29351729681605</v>
      </c>
      <c r="AT224" s="21">
        <f>AT204-Baseline!AT204</f>
        <v>109.25993923190879</v>
      </c>
      <c r="AU224" s="21">
        <f>AU204-Baseline!AU204</f>
        <v>113.22979317390843</v>
      </c>
      <c r="AV224" s="21">
        <f>AV204-Baseline!AV204</f>
        <v>117.20327837485365</v>
      </c>
      <c r="AW224" s="21">
        <f>AW204-Baseline!AW204</f>
        <v>121.18060467853377</v>
      </c>
      <c r="AX224" s="21">
        <f>AX204-Baseline!AX204</f>
        <v>125.16199258439542</v>
      </c>
      <c r="AY224" s="21">
        <f>AY204-Baseline!AY204</f>
        <v>129.14767322184548</v>
      </c>
      <c r="AZ224" s="21">
        <f>AZ204-Baseline!AZ204</f>
        <v>133.13788837636116</v>
      </c>
      <c r="BA224" s="21">
        <f>BA204-Baseline!BA204</f>
        <v>137.13289032749208</v>
      </c>
      <c r="BB224" s="21">
        <f>BB204-Baseline!BB204</f>
        <v>141.13255450076394</v>
      </c>
    </row>
    <row r="225" spans="1:54" outlineLevel="2">
      <c r="A225" s="474"/>
      <c r="B225" s="150" t="s">
        <v>501</v>
      </c>
      <c r="C225" s="19"/>
      <c r="D225" s="135" t="s">
        <v>391</v>
      </c>
      <c r="E225" s="21">
        <f>E205-Baseline!E205</f>
        <v>-0.18158129200597628</v>
      </c>
      <c r="F225" s="21">
        <f>F205-Baseline!F205</f>
        <v>-0.8959112826050486</v>
      </c>
      <c r="G225" s="21">
        <f>G205-Baseline!G205</f>
        <v>-2.08150554215608</v>
      </c>
      <c r="H225" s="21">
        <f>H205-Baseline!H205</f>
        <v>-3.6857035781638672</v>
      </c>
      <c r="I225" s="21">
        <f>I205-Baseline!I205</f>
        <v>-5.6558056921272737</v>
      </c>
      <c r="J225" s="21">
        <f>J205-Baseline!J205</f>
        <v>-7.7344296674505557</v>
      </c>
      <c r="K225" s="21">
        <f>K205-Baseline!K205</f>
        <v>-9.3211643820881136</v>
      </c>
      <c r="L225" s="21">
        <f>L205-Baseline!L205</f>
        <v>-10.451367453703739</v>
      </c>
      <c r="M225" s="21">
        <f>M205-Baseline!M205</f>
        <v>-11.158326913333184</v>
      </c>
      <c r="N225" s="21">
        <f>N205-Baseline!N205</f>
        <v>-11.473368673498499</v>
      </c>
      <c r="O225" s="21">
        <f>O205-Baseline!O205</f>
        <v>-11.425958825427387</v>
      </c>
      <c r="P225" s="21">
        <f>P205-Baseline!P205</f>
        <v>-11.043801156420272</v>
      </c>
      <c r="Q225" s="21">
        <f>Q205-Baseline!Q205</f>
        <v>-10.352929687381874</v>
      </c>
      <c r="R225" s="21">
        <f>R205-Baseline!R205</f>
        <v>-9.3777969520068609</v>
      </c>
      <c r="S225" s="21">
        <f>S205-Baseline!S205</f>
        <v>-8.1414245215867709</v>
      </c>
      <c r="T225" s="21">
        <f>T205-Baseline!T205</f>
        <v>-6.6653485623626239</v>
      </c>
      <c r="U225" s="21">
        <f>U205-Baseline!U205</f>
        <v>-4.969763072777198</v>
      </c>
      <c r="V225" s="21">
        <f>V205-Baseline!V205</f>
        <v>-3.0735922217355096</v>
      </c>
      <c r="W225" s="21">
        <f>W205-Baseline!W205</f>
        <v>-0.99455874129381527</v>
      </c>
      <c r="X225" s="21">
        <f>X205-Baseline!X205</f>
        <v>1.2507508420525824</v>
      </c>
      <c r="Y225" s="21">
        <f>Y205-Baseline!Y205</f>
        <v>3.6468242650266802</v>
      </c>
      <c r="Z225" s="21">
        <f>Z205-Baseline!Z205</f>
        <v>6.1791647670038969</v>
      </c>
      <c r="AA225" s="21">
        <f>AA205-Baseline!AA205</f>
        <v>8.8342349923055963</v>
      </c>
      <c r="AB225" s="21">
        <f>AB205-Baseline!AB205</f>
        <v>11.59940408466997</v>
      </c>
      <c r="AC225" s="21">
        <f>AC205-Baseline!AC205</f>
        <v>14.462715713344949</v>
      </c>
      <c r="AD225" s="21">
        <f>AD205-Baseline!AD205</f>
        <v>17.314236709095951</v>
      </c>
      <c r="AE225" s="21">
        <f>AE205-Baseline!AE205</f>
        <v>20.154163632711459</v>
      </c>
      <c r="AF225" s="21">
        <f>AF205-Baseline!AF205</f>
        <v>22.982681471694775</v>
      </c>
      <c r="AG225" s="21">
        <f>AG205-Baseline!AG205</f>
        <v>25.799970019268869</v>
      </c>
      <c r="AH225" s="21">
        <f>AH205-Baseline!AH205</f>
        <v>28.606211701233178</v>
      </c>
      <c r="AI225" s="21">
        <f>AI205-Baseline!AI205</f>
        <v>31.4016023430421</v>
      </c>
      <c r="AJ225" s="21">
        <f>AJ205-Baseline!AJ205</f>
        <v>34.199824371056479</v>
      </c>
      <c r="AK225" s="21">
        <f>AK205-Baseline!AK205</f>
        <v>37.001032910812341</v>
      </c>
      <c r="AL225" s="21">
        <f>AL205-Baseline!AL205</f>
        <v>39.805387829279994</v>
      </c>
      <c r="AM225" s="21">
        <f>AM205-Baseline!AM205</f>
        <v>42.6130542136965</v>
      </c>
      <c r="AN225" s="21">
        <f>AN205-Baseline!AN205</f>
        <v>45.424201721818463</v>
      </c>
      <c r="AO225" s="21">
        <f>AO205-Baseline!AO205</f>
        <v>48.239003691900621</v>
      </c>
      <c r="AP225" s="21">
        <f>AP205-Baseline!AP205</f>
        <v>51.057637938410267</v>
      </c>
      <c r="AQ225" s="21">
        <f>AQ205-Baseline!AQ205</f>
        <v>53.880286936462994</v>
      </c>
      <c r="AR225" s="21">
        <f>AR205-Baseline!AR205</f>
        <v>56.707137689653337</v>
      </c>
      <c r="AS225" s="21">
        <f>AS205-Baseline!AS205</f>
        <v>59.53838171739369</v>
      </c>
      <c r="AT225" s="21">
        <f>AT205-Baseline!AT205</f>
        <v>62.374215091055476</v>
      </c>
      <c r="AU225" s="21">
        <f>AU205-Baseline!AU205</f>
        <v>65.214838583525648</v>
      </c>
      <c r="AV225" s="21">
        <f>AV205-Baseline!AV205</f>
        <v>68.060457662819317</v>
      </c>
      <c r="AW225" s="21">
        <f>AW205-Baseline!AW205</f>
        <v>70.911282584488049</v>
      </c>
      <c r="AX225" s="21">
        <f>AX205-Baseline!AX205</f>
        <v>73.7675284541358</v>
      </c>
      <c r="AY225" s="21">
        <f>AY205-Baseline!AY205</f>
        <v>76.629415231554958</v>
      </c>
      <c r="AZ225" s="21">
        <f>AZ205-Baseline!AZ205</f>
        <v>79.497167881164387</v>
      </c>
      <c r="BA225" s="21">
        <f>BA205-Baseline!BA205</f>
        <v>82.371016358656789</v>
      </c>
      <c r="BB225" s="21">
        <f>BB205-Baseline!BB205</f>
        <v>85.250965658935229</v>
      </c>
    </row>
    <row r="226" spans="1:54" outlineLevel="2">
      <c r="A226" s="475"/>
      <c r="B226" s="150" t="s">
        <v>502</v>
      </c>
      <c r="C226" s="19"/>
      <c r="D226" s="135" t="s">
        <v>391</v>
      </c>
      <c r="E226" s="21">
        <f>E206-Baseline!E206</f>
        <v>-0.18158129200597983</v>
      </c>
      <c r="F226" s="21">
        <f>F206-Baseline!F206</f>
        <v>-0.76795161325804884</v>
      </c>
      <c r="G226" s="21">
        <f>G206-Baseline!G206</f>
        <v>-1.6991900847823302</v>
      </c>
      <c r="H226" s="21">
        <f>H206-Baseline!H206</f>
        <v>-2.9241626949810069</v>
      </c>
      <c r="I226" s="21">
        <f>I206-Baseline!I206</f>
        <v>-4.3916592220083288</v>
      </c>
      <c r="J226" s="21">
        <f>J206-Baseline!J206</f>
        <v>-5.8457500149535804</v>
      </c>
      <c r="K226" s="21">
        <f>K206-Baseline!K206</f>
        <v>-6.8116138190375182</v>
      </c>
      <c r="L226" s="21">
        <f>L206-Baseline!L206</f>
        <v>-7.3245467799055746</v>
      </c>
      <c r="M226" s="21">
        <f>M206-Baseline!M206</f>
        <v>-7.4177755170529451</v>
      </c>
      <c r="N226" s="21">
        <f>N206-Baseline!N206</f>
        <v>-7.122564548179497</v>
      </c>
      <c r="O226" s="21">
        <f>O206-Baseline!O206</f>
        <v>-6.4683185986011154</v>
      </c>
      <c r="P226" s="21">
        <f>P206-Baseline!P206</f>
        <v>-5.4826800963047049</v>
      </c>
      <c r="Q226" s="21">
        <f>Q206-Baseline!Q206</f>
        <v>-4.1916216895838261</v>
      </c>
      <c r="R226" s="21">
        <f>R206-Baseline!R206</f>
        <v>-2.6195345177686136</v>
      </c>
      <c r="S226" s="21">
        <f>S206-Baseline!S206</f>
        <v>-0.78951231738528804</v>
      </c>
      <c r="T226" s="21">
        <f>T206-Baseline!T206</f>
        <v>1.2769716510080116</v>
      </c>
      <c r="U226" s="21">
        <f>U206-Baseline!U206</f>
        <v>3.559786333437728</v>
      </c>
      <c r="V226" s="21">
        <f>V206-Baseline!V206</f>
        <v>6.0400705380283739</v>
      </c>
      <c r="W226" s="21">
        <f>W206-Baseline!W206</f>
        <v>8.7001645718713689</v>
      </c>
      <c r="X226" s="21">
        <f>X206-Baseline!X206</f>
        <v>11.523545018677453</v>
      </c>
      <c r="Y226" s="21">
        <f>Y206-Baseline!Y206</f>
        <v>14.494762819441291</v>
      </c>
      <c r="Z226" s="21">
        <f>Z206-Baseline!Z206</f>
        <v>17.599384518922307</v>
      </c>
      <c r="AA226" s="21">
        <f>AA206-Baseline!AA206</f>
        <v>20.823936194295698</v>
      </c>
      <c r="AB226" s="21">
        <f>AB206-Baseline!AB206</f>
        <v>24.155850567616653</v>
      </c>
      <c r="AC226" s="21">
        <f>AC206-Baseline!AC206</f>
        <v>27.582872306605282</v>
      </c>
      <c r="AD226" s="21">
        <f>AD206-Baseline!AD206</f>
        <v>30.995090029084849</v>
      </c>
      <c r="AE226" s="21">
        <f>AE206-Baseline!AE206</f>
        <v>34.392687166325686</v>
      </c>
      <c r="AF226" s="21">
        <f>AF206-Baseline!AF206</f>
        <v>37.775813058648055</v>
      </c>
      <c r="AG226" s="21">
        <f>AG206-Baseline!AG206</f>
        <v>41.144601903555326</v>
      </c>
      <c r="AH226" s="21">
        <f>AH206-Baseline!AH206</f>
        <v>44.49919625348889</v>
      </c>
      <c r="AI226" s="21">
        <f>AI206-Baseline!AI206</f>
        <v>47.839779150320851</v>
      </c>
      <c r="AJ226" s="21">
        <f>AJ206-Baseline!AJ206</f>
        <v>51.182644443384675</v>
      </c>
      <c r="AK226" s="21">
        <f>AK206-Baseline!AK206</f>
        <v>54.527910291388366</v>
      </c>
      <c r="AL226" s="21">
        <f>AL206-Baseline!AL206</f>
        <v>57.875704102752479</v>
      </c>
      <c r="AM226" s="21">
        <f>AM206-Baseline!AM206</f>
        <v>61.226163726125719</v>
      </c>
      <c r="AN226" s="21">
        <f>AN206-Baseline!AN206</f>
        <v>64.579435308406573</v>
      </c>
      <c r="AO226" s="21">
        <f>AO206-Baseline!AO206</f>
        <v>67.935670550119085</v>
      </c>
      <c r="AP226" s="21">
        <f>AP206-Baseline!AP206</f>
        <v>71.29502897718362</v>
      </c>
      <c r="AQ226" s="21">
        <f>AQ206-Baseline!AQ206</f>
        <v>74.65767822551004</v>
      </c>
      <c r="AR226" s="21">
        <f>AR206-Baseline!AR206</f>
        <v>78.023793573456146</v>
      </c>
      <c r="AS226" s="21">
        <f>AS206-Baseline!AS206</f>
        <v>81.393557665071967</v>
      </c>
      <c r="AT226" s="21">
        <f>AT206-Baseline!AT206</f>
        <v>84.767160545939305</v>
      </c>
      <c r="AU226" s="21">
        <f>AU206-Baseline!AU206</f>
        <v>88.144799891320645</v>
      </c>
      <c r="AV226" s="21">
        <f>AV206-Baseline!AV206</f>
        <v>91.526680890735747</v>
      </c>
      <c r="AW226" s="21">
        <f>AW206-Baseline!AW206</f>
        <v>94.913016243423272</v>
      </c>
      <c r="AX226" s="21">
        <f>AX206-Baseline!AX206</f>
        <v>98.304026174440196</v>
      </c>
      <c r="AY226" s="21">
        <f>AY206-Baseline!AY206</f>
        <v>101.69993840518259</v>
      </c>
      <c r="AZ226" s="21">
        <f>AZ206-Baseline!AZ206</f>
        <v>105.10098825781336</v>
      </c>
      <c r="BA226" s="21">
        <f>BA206-Baseline!BA206</f>
        <v>108.50741858464346</v>
      </c>
      <c r="BB226" s="21">
        <f>BB206-Baseline!BB206</f>
        <v>111.9191750602397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t="s">
        <v>508</v>
      </c>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7">
    <mergeCell ref="A19:B19"/>
    <mergeCell ref="I2:U2"/>
    <mergeCell ref="I3:N4"/>
    <mergeCell ref="P3:U4"/>
    <mergeCell ref="I5:N18"/>
    <mergeCell ref="P5:U18"/>
    <mergeCell ref="I20:N20"/>
    <mergeCell ref="P20:U20"/>
    <mergeCell ref="I21:N45"/>
    <mergeCell ref="P21:U45"/>
    <mergeCell ref="B23:G23"/>
    <mergeCell ref="D30:G30"/>
    <mergeCell ref="AX51:BB51"/>
    <mergeCell ref="A54:A64"/>
    <mergeCell ref="Y51:AC51"/>
    <mergeCell ref="AD51:AH51"/>
    <mergeCell ref="A66:A71"/>
    <mergeCell ref="E51:I51"/>
    <mergeCell ref="J51:N51"/>
    <mergeCell ref="O51:S51"/>
    <mergeCell ref="T51:X51"/>
    <mergeCell ref="A186:A187"/>
    <mergeCell ref="A204:A206"/>
    <mergeCell ref="AI51:AM51"/>
    <mergeCell ref="AN51:AR51"/>
    <mergeCell ref="AS51:AW51"/>
    <mergeCell ref="A75:A77"/>
    <mergeCell ref="A143:A154"/>
    <mergeCell ref="A158:A169"/>
    <mergeCell ref="A172:A174"/>
    <mergeCell ref="A176:A178"/>
    <mergeCell ref="A224:A226"/>
    <mergeCell ref="A190:A198"/>
    <mergeCell ref="A200:A202"/>
    <mergeCell ref="A210:A218"/>
    <mergeCell ref="A220:A222"/>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BD19BAC8-8C59-448F-AD24-8AC4D3256723}">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B154 B143 B145:B147 B149:B152 B158 B160:B162 B164:B169</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C56:C63</xm:sqref>
        </x14:dataValidation>
        <x14:dataValidation type="list" allowBlank="1" showInputMessage="1" showErrorMessage="1" xr:uid="{44981C67-D259-46AB-9ECC-8ADD27C4852B}">
          <x14:formula1>
            <xm:f>'Fixed Data'!$A$55:$A$78</xm:f>
          </x14:formula1>
          <xm:sqref>B56:B63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5"/>
  <sheetViews>
    <sheetView workbookViewId="0">
      <selection activeCell="A18" sqref="A18"/>
    </sheetView>
  </sheetViews>
  <sheetFormatPr defaultRowHeight="13.5"/>
  <cols>
    <col min="1" max="1" width="22" customWidth="1"/>
  </cols>
  <sheetData>
    <row r="1" spans="1:19">
      <c r="A1" s="4" t="s">
        <v>509</v>
      </c>
    </row>
    <row r="2" spans="1:19">
      <c r="A2" s="472" t="s">
        <v>510</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5" spans="1:19" ht="14" thickBot="1"/>
    <row r="6" spans="1:19" ht="16.5" customHeight="1" thickBot="1">
      <c r="G6" s="476" t="s">
        <v>566</v>
      </c>
      <c r="H6" s="476"/>
      <c r="I6" s="476"/>
      <c r="J6" s="476"/>
      <c r="K6" s="476"/>
    </row>
    <row r="7" spans="1:19" ht="14.5">
      <c r="G7" s="316">
        <v>2027</v>
      </c>
      <c r="H7" s="317">
        <v>2028</v>
      </c>
      <c r="I7" s="317">
        <v>2029</v>
      </c>
      <c r="J7" s="317">
        <v>2030</v>
      </c>
      <c r="K7" s="319">
        <v>2031</v>
      </c>
    </row>
    <row r="8" spans="1:19">
      <c r="B8" s="318" t="s">
        <v>567</v>
      </c>
      <c r="C8" s="318" t="s">
        <v>568</v>
      </c>
      <c r="D8" s="318" t="s">
        <v>569</v>
      </c>
      <c r="E8" s="318" t="s">
        <v>570</v>
      </c>
      <c r="F8" s="318" t="s">
        <v>391</v>
      </c>
      <c r="G8" s="318">
        <v>9.607569918337191</v>
      </c>
      <c r="H8" s="318">
        <v>10.128289462466707</v>
      </c>
      <c r="I8" s="318">
        <v>10.728497601207346</v>
      </c>
      <c r="J8" s="318">
        <v>11.339217145336862</v>
      </c>
      <c r="K8" s="318">
        <v>11.874724867950476</v>
      </c>
    </row>
    <row r="9" spans="1:19">
      <c r="B9" s="318" t="s">
        <v>308</v>
      </c>
      <c r="C9" s="318" t="s">
        <v>568</v>
      </c>
      <c r="D9" s="318" t="s">
        <v>569</v>
      </c>
      <c r="E9" s="318" t="s">
        <v>570</v>
      </c>
      <c r="F9" s="318" t="s">
        <v>391</v>
      </c>
      <c r="G9" s="318">
        <v>1.9944298632769777E-2</v>
      </c>
      <c r="H9" s="318">
        <v>2.2062277942339285E-2</v>
      </c>
      <c r="I9" s="318">
        <v>2.4427710508908893E-2</v>
      </c>
      <c r="J9" s="318">
        <v>2.6799054138852172E-2</v>
      </c>
      <c r="K9" s="318">
        <v>2.9034108616030153E-2</v>
      </c>
    </row>
    <row r="10" spans="1:19">
      <c r="B10" s="318" t="s">
        <v>567</v>
      </c>
      <c r="C10" s="318" t="s">
        <v>571</v>
      </c>
      <c r="D10" s="318" t="s">
        <v>572</v>
      </c>
      <c r="E10" s="318"/>
      <c r="F10" s="318" t="s">
        <v>573</v>
      </c>
      <c r="G10" s="320">
        <v>5.8202700000000052</v>
      </c>
      <c r="H10" s="320">
        <v>5.8202700000000043</v>
      </c>
      <c r="I10" s="320">
        <v>5.8202700000000025</v>
      </c>
      <c r="J10" s="320">
        <v>5.8202700000000025</v>
      </c>
      <c r="K10" s="320">
        <v>5.8202700000000043</v>
      </c>
    </row>
    <row r="11" spans="1:19">
      <c r="B11" s="318" t="s">
        <v>308</v>
      </c>
      <c r="C11" s="318" t="s">
        <v>571</v>
      </c>
      <c r="D11" s="318" t="s">
        <v>572</v>
      </c>
      <c r="E11" s="318"/>
      <c r="F11" s="318" t="s">
        <v>573</v>
      </c>
      <c r="G11" s="320">
        <v>41.758156437651095</v>
      </c>
      <c r="H11" s="320">
        <v>41.758156437651117</v>
      </c>
      <c r="I11" s="320">
        <v>41.758156437651117</v>
      </c>
      <c r="J11" s="320">
        <v>41.758156437651117</v>
      </c>
      <c r="K11" s="320">
        <v>41.758156437651131</v>
      </c>
    </row>
    <row r="18" spans="1:19">
      <c r="A18" s="4" t="s">
        <v>511</v>
      </c>
    </row>
    <row r="22" spans="1:19">
      <c r="A22" s="4" t="s">
        <v>512</v>
      </c>
    </row>
    <row r="23" spans="1:19">
      <c r="A23" s="472" t="s">
        <v>513</v>
      </c>
      <c r="B23" s="472"/>
      <c r="C23" s="472"/>
      <c r="D23" s="472"/>
      <c r="E23" s="472"/>
      <c r="F23" s="472"/>
      <c r="G23" s="472"/>
      <c r="H23" s="472"/>
      <c r="I23" s="472"/>
      <c r="J23" s="472"/>
      <c r="K23" s="472"/>
      <c r="L23" s="472"/>
      <c r="M23" s="472"/>
      <c r="N23" s="472"/>
      <c r="O23" s="472"/>
      <c r="P23" s="472"/>
      <c r="Q23" s="472"/>
      <c r="R23" s="472"/>
      <c r="S23" s="472"/>
    </row>
    <row r="24" spans="1:19" ht="25.5" customHeight="1">
      <c r="A24" s="472"/>
      <c r="B24" s="472"/>
      <c r="C24" s="472"/>
      <c r="D24" s="472"/>
      <c r="E24" s="472"/>
      <c r="F24" s="472"/>
      <c r="G24" s="472"/>
      <c r="H24" s="472"/>
      <c r="I24" s="472"/>
      <c r="J24" s="472"/>
      <c r="K24" s="472"/>
      <c r="L24" s="472"/>
      <c r="M24" s="472"/>
      <c r="N24" s="472"/>
      <c r="O24" s="472"/>
      <c r="P24" s="472"/>
      <c r="Q24" s="472"/>
      <c r="R24" s="472"/>
      <c r="S24" s="472"/>
    </row>
    <row r="26" spans="1:19">
      <c r="A26" s="158" t="s">
        <v>494</v>
      </c>
      <c r="B26" s="406"/>
      <c r="C26" s="406"/>
      <c r="D26" s="406"/>
      <c r="E26" s="406"/>
      <c r="F26" s="406"/>
      <c r="G26" s="406"/>
      <c r="H26" s="406"/>
      <c r="I26" s="406"/>
      <c r="J26" s="406"/>
      <c r="K26" s="406"/>
      <c r="L26" s="406"/>
      <c r="M26" s="406"/>
      <c r="N26" s="406"/>
      <c r="O26" s="406"/>
      <c r="P26" s="406"/>
      <c r="Q26" s="406"/>
      <c r="R26" s="406"/>
      <c r="S26" s="406"/>
    </row>
    <row r="27" spans="1:19">
      <c r="A27" s="158" t="s">
        <v>495</v>
      </c>
      <c r="B27" s="406"/>
      <c r="C27" s="406"/>
      <c r="D27" s="406"/>
      <c r="E27" s="406"/>
      <c r="F27" s="406"/>
      <c r="G27" s="406"/>
      <c r="H27" s="406"/>
      <c r="I27" s="406"/>
      <c r="J27" s="406"/>
      <c r="K27" s="406"/>
      <c r="L27" s="406"/>
      <c r="M27" s="406"/>
      <c r="N27" s="406"/>
      <c r="O27" s="406"/>
      <c r="P27" s="406"/>
      <c r="Q27" s="406"/>
      <c r="R27" s="406"/>
      <c r="S27" s="406"/>
    </row>
    <row r="28" spans="1:19">
      <c r="A28" s="159" t="s">
        <v>397</v>
      </c>
      <c r="B28" s="406"/>
      <c r="C28" s="406"/>
      <c r="D28" s="406"/>
      <c r="E28" s="406"/>
      <c r="F28" s="406"/>
      <c r="G28" s="406"/>
      <c r="H28" s="406"/>
      <c r="I28" s="406"/>
      <c r="J28" s="406"/>
      <c r="K28" s="406"/>
      <c r="L28" s="406"/>
      <c r="M28" s="406"/>
      <c r="N28" s="406"/>
      <c r="O28" s="406"/>
      <c r="P28" s="406"/>
      <c r="Q28" s="406"/>
      <c r="R28" s="406"/>
      <c r="S28" s="406"/>
    </row>
    <row r="29" spans="1:19">
      <c r="A29" s="159" t="s">
        <v>473</v>
      </c>
      <c r="B29" s="406"/>
      <c r="C29" s="406"/>
      <c r="D29" s="406"/>
      <c r="E29" s="406"/>
      <c r="F29" s="406"/>
      <c r="G29" s="406"/>
      <c r="H29" s="406"/>
      <c r="I29" s="406"/>
      <c r="J29" s="406"/>
      <c r="K29" s="406"/>
      <c r="L29" s="406"/>
      <c r="M29" s="406"/>
      <c r="N29" s="406"/>
      <c r="O29" s="406"/>
      <c r="P29" s="406"/>
      <c r="Q29" s="406"/>
      <c r="R29" s="406"/>
      <c r="S29" s="406"/>
    </row>
    <row r="30" spans="1:19">
      <c r="A30" s="159" t="s">
        <v>474</v>
      </c>
      <c r="B30" s="406"/>
      <c r="C30" s="406"/>
      <c r="D30" s="406"/>
      <c r="E30" s="406"/>
      <c r="F30" s="406"/>
      <c r="G30" s="406"/>
      <c r="H30" s="406"/>
      <c r="I30" s="406"/>
      <c r="J30" s="406"/>
      <c r="K30" s="406"/>
      <c r="L30" s="406"/>
      <c r="M30" s="406"/>
      <c r="N30" s="406"/>
      <c r="O30" s="406"/>
      <c r="P30" s="406"/>
      <c r="Q30" s="406"/>
      <c r="R30" s="406"/>
      <c r="S30" s="406"/>
    </row>
    <row r="34" spans="1:1">
      <c r="A34" s="4" t="s">
        <v>514</v>
      </c>
    </row>
    <row r="35" spans="1:1">
      <c r="A35" t="s">
        <v>515</v>
      </c>
    </row>
  </sheetData>
  <mergeCells count="8">
    <mergeCell ref="B29:S29"/>
    <mergeCell ref="B30:S30"/>
    <mergeCell ref="A2:S4"/>
    <mergeCell ref="A23:S24"/>
    <mergeCell ref="B26:S26"/>
    <mergeCell ref="B27:S27"/>
    <mergeCell ref="B28:S28"/>
    <mergeCell ref="G6:K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topLeftCell="A131" zoomScale="55" zoomScaleNormal="55" workbookViewId="0">
      <selection activeCell="C143" sqref="C143:C163"/>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344</v>
      </c>
      <c r="J2" s="438"/>
      <c r="K2" s="438"/>
      <c r="L2" s="438"/>
      <c r="M2" s="438"/>
      <c r="N2" s="438"/>
      <c r="O2" s="438"/>
      <c r="P2" s="438"/>
      <c r="Q2" s="438"/>
      <c r="R2" s="438"/>
      <c r="S2" s="438"/>
      <c r="T2" s="438"/>
      <c r="U2" s="439"/>
    </row>
    <row r="3" spans="1:21" ht="13.5" customHeight="1" outlineLevel="1" thickBot="1">
      <c r="A3" s="3"/>
      <c r="B3" s="7"/>
      <c r="F3" s="24"/>
      <c r="G3" s="10"/>
      <c r="I3" s="440" t="s">
        <v>345</v>
      </c>
      <c r="J3" s="441"/>
      <c r="K3" s="441"/>
      <c r="L3" s="441"/>
      <c r="M3" s="441"/>
      <c r="N3" s="442"/>
      <c r="O3" s="1"/>
      <c r="P3" s="446" t="s">
        <v>346</v>
      </c>
      <c r="Q3" s="447"/>
      <c r="R3" s="447"/>
      <c r="S3" s="447"/>
      <c r="T3" s="447"/>
      <c r="U3" s="448"/>
    </row>
    <row r="4" spans="1:21" ht="56.25" customHeight="1" outlineLevel="1">
      <c r="A4" s="31" t="s">
        <v>163</v>
      </c>
      <c r="B4" s="325" t="s">
        <v>173</v>
      </c>
      <c r="E4" s="53" t="s">
        <v>347</v>
      </c>
      <c r="F4" s="91">
        <v>45632</v>
      </c>
      <c r="G4" s="28"/>
      <c r="H4" s="10"/>
      <c r="I4" s="443"/>
      <c r="J4" s="444"/>
      <c r="K4" s="444"/>
      <c r="L4" s="444"/>
      <c r="M4" s="444"/>
      <c r="N4" s="445"/>
      <c r="P4" s="449"/>
      <c r="Q4" s="450"/>
      <c r="R4" s="450"/>
      <c r="S4" s="450"/>
      <c r="T4" s="450"/>
      <c r="U4" s="451"/>
    </row>
    <row r="5" spans="1:21" outlineLevel="1">
      <c r="A5" s="13" t="s">
        <v>348</v>
      </c>
      <c r="B5" s="88" t="s">
        <v>349</v>
      </c>
      <c r="E5" s="14"/>
      <c r="H5" s="10"/>
      <c r="I5" s="452" t="s">
        <v>174</v>
      </c>
      <c r="J5" s="453"/>
      <c r="K5" s="453"/>
      <c r="L5" s="453"/>
      <c r="M5" s="453"/>
      <c r="N5" s="454"/>
      <c r="P5" s="452" t="s">
        <v>574</v>
      </c>
      <c r="Q5" s="464"/>
      <c r="R5" s="464"/>
      <c r="S5" s="464"/>
      <c r="T5" s="464"/>
      <c r="U5" s="465"/>
    </row>
    <row r="6" spans="1:21" outlineLevel="1">
      <c r="A6" s="13" t="s">
        <v>351</v>
      </c>
      <c r="B6" s="88" t="s">
        <v>352</v>
      </c>
      <c r="E6" s="53" t="s">
        <v>353</v>
      </c>
      <c r="F6" s="90" t="s">
        <v>354</v>
      </c>
      <c r="H6" s="10"/>
      <c r="I6" s="455"/>
      <c r="J6" s="456"/>
      <c r="K6" s="456"/>
      <c r="L6" s="456"/>
      <c r="M6" s="456"/>
      <c r="N6" s="457"/>
      <c r="P6" s="466"/>
      <c r="Q6" s="467"/>
      <c r="R6" s="467"/>
      <c r="S6" s="467"/>
      <c r="T6" s="467"/>
      <c r="U6" s="468"/>
    </row>
    <row r="7" spans="1:21" outlineLevel="1">
      <c r="A7" s="13" t="s">
        <v>355</v>
      </c>
      <c r="B7" s="88" t="s">
        <v>356</v>
      </c>
      <c r="E7" s="14"/>
      <c r="H7" s="10"/>
      <c r="I7" s="455"/>
      <c r="J7" s="456"/>
      <c r="K7" s="456"/>
      <c r="L7" s="456"/>
      <c r="M7" s="456"/>
      <c r="N7" s="457"/>
      <c r="P7" s="466"/>
      <c r="Q7" s="467"/>
      <c r="R7" s="467"/>
      <c r="S7" s="467"/>
      <c r="T7" s="467"/>
      <c r="U7" s="468"/>
    </row>
    <row r="8" spans="1:21" ht="41" outlineLevel="1" thickBot="1">
      <c r="A8" s="34" t="s">
        <v>357</v>
      </c>
      <c r="B8" s="89" t="s">
        <v>358</v>
      </c>
      <c r="E8" s="14"/>
      <c r="H8" s="10"/>
      <c r="I8" s="455"/>
      <c r="J8" s="456"/>
      <c r="K8" s="456"/>
      <c r="L8" s="456"/>
      <c r="M8" s="456"/>
      <c r="N8" s="457"/>
      <c r="P8" s="466"/>
      <c r="Q8" s="467"/>
      <c r="R8" s="467"/>
      <c r="S8" s="467"/>
      <c r="T8" s="467"/>
      <c r="U8" s="468"/>
    </row>
    <row r="9" spans="1:21" outlineLevel="1">
      <c r="E9" s="14"/>
      <c r="H9" s="10"/>
      <c r="I9" s="455"/>
      <c r="J9" s="456"/>
      <c r="K9" s="456"/>
      <c r="L9" s="456"/>
      <c r="M9" s="456"/>
      <c r="N9" s="457"/>
      <c r="P9" s="466"/>
      <c r="Q9" s="467"/>
      <c r="R9" s="467"/>
      <c r="S9" s="467"/>
      <c r="T9" s="467"/>
      <c r="U9" s="468"/>
    </row>
    <row r="10" spans="1:21" ht="14" outlineLevel="1" thickBot="1">
      <c r="A10" s="32" t="s">
        <v>359</v>
      </c>
      <c r="B10" s="35">
        <f>Baseline!B10</f>
        <v>2027</v>
      </c>
      <c r="E10" s="14"/>
      <c r="H10" s="10"/>
      <c r="I10" s="455"/>
      <c r="J10" s="456"/>
      <c r="K10" s="456"/>
      <c r="L10" s="456"/>
      <c r="M10" s="456"/>
      <c r="N10" s="457"/>
      <c r="P10" s="466"/>
      <c r="Q10" s="467"/>
      <c r="R10" s="467"/>
      <c r="S10" s="467"/>
      <c r="T10" s="467"/>
      <c r="U10" s="468"/>
    </row>
    <row r="11" spans="1:21" outlineLevel="1">
      <c r="A11" s="16"/>
      <c r="H11" s="10"/>
      <c r="I11" s="455"/>
      <c r="J11" s="456"/>
      <c r="K11" s="456"/>
      <c r="L11" s="456"/>
      <c r="M11" s="456"/>
      <c r="N11" s="457"/>
      <c r="P11" s="466"/>
      <c r="Q11" s="467"/>
      <c r="R11" s="467"/>
      <c r="S11" s="467"/>
      <c r="T11" s="467"/>
      <c r="U11" s="468"/>
    </row>
    <row r="12" spans="1:21" ht="40.5" outlineLevel="1">
      <c r="A12" s="26" t="s">
        <v>360</v>
      </c>
      <c r="B12" s="26" t="s">
        <v>361</v>
      </c>
      <c r="C12" s="26" t="s">
        <v>362</v>
      </c>
      <c r="D12" s="26" t="s">
        <v>363</v>
      </c>
      <c r="E12" s="26" t="s">
        <v>364</v>
      </c>
      <c r="F12" s="26" t="s">
        <v>365</v>
      </c>
      <c r="G12" s="26" t="s">
        <v>366</v>
      </c>
      <c r="I12" s="455"/>
      <c r="J12" s="456"/>
      <c r="K12" s="456"/>
      <c r="L12" s="456"/>
      <c r="M12" s="456"/>
      <c r="N12" s="457"/>
      <c r="P12" s="466"/>
      <c r="Q12" s="467"/>
      <c r="R12" s="467"/>
      <c r="S12" s="467"/>
      <c r="T12" s="467"/>
      <c r="U12" s="468"/>
    </row>
    <row r="13" spans="1:21" outlineLevel="1">
      <c r="A13" s="58">
        <v>2035</v>
      </c>
      <c r="B13" s="21">
        <f t="shared" ref="B13:B18" si="0">INDEX($E$204:$AW$204,1,MATCH($A13,$E$53:$BB$53,0))</f>
        <v>-196.51430260853851</v>
      </c>
      <c r="C13" s="21">
        <f>B13-Baseline!B13</f>
        <v>-3.4947281343370094</v>
      </c>
      <c r="D13" s="21">
        <f t="shared" ref="D13:D18" si="1">INDEX($E$205:$AW$205,1,MATCH($A13,$E$53:$BB$53,0))</f>
        <v>-182.4989481211029</v>
      </c>
      <c r="E13" s="21">
        <f>D13-Baseline!D13</f>
        <v>-12.097375112534706</v>
      </c>
      <c r="F13" s="21">
        <f t="shared" ref="F13:F18" si="2">INDEX($E$206:$AW$206,1,MATCH($A13,$E$53:$BB$53,0))</f>
        <v>-223.6198603968185</v>
      </c>
      <c r="G13" s="21">
        <f>F13-Baseline!F13</f>
        <v>-7.9827685829885979</v>
      </c>
      <c r="I13" s="455"/>
      <c r="J13" s="456"/>
      <c r="K13" s="456"/>
      <c r="L13" s="456"/>
      <c r="M13" s="456"/>
      <c r="N13" s="457"/>
      <c r="P13" s="466"/>
      <c r="Q13" s="467"/>
      <c r="R13" s="467"/>
      <c r="S13" s="467"/>
      <c r="T13" s="467"/>
      <c r="U13" s="468"/>
    </row>
    <row r="14" spans="1:21" outlineLevel="1">
      <c r="A14" s="58">
        <v>2040</v>
      </c>
      <c r="B14" s="21">
        <f t="shared" si="0"/>
        <v>-291.04375448376038</v>
      </c>
      <c r="C14" s="21">
        <f>B14-Baseline!B14</f>
        <v>5.5627378756253165</v>
      </c>
      <c r="D14" s="21">
        <f t="shared" si="1"/>
        <v>-271.90999798682299</v>
      </c>
      <c r="E14" s="21">
        <f>D14-Baseline!D14</f>
        <v>-9.9716158886377002</v>
      </c>
      <c r="F14" s="21">
        <f t="shared" si="2"/>
        <v>-333.84539216717997</v>
      </c>
      <c r="G14" s="21">
        <f>F14-Baseline!F14</f>
        <v>-2.5375272163343539</v>
      </c>
      <c r="I14" s="455"/>
      <c r="J14" s="456"/>
      <c r="K14" s="456"/>
      <c r="L14" s="456"/>
      <c r="M14" s="456"/>
      <c r="N14" s="457"/>
      <c r="P14" s="466"/>
      <c r="Q14" s="467"/>
      <c r="R14" s="467"/>
      <c r="S14" s="467"/>
      <c r="T14" s="467"/>
      <c r="U14" s="468"/>
    </row>
    <row r="15" spans="1:21" outlineLevel="1">
      <c r="A15" s="58">
        <v>2045</v>
      </c>
      <c r="B15" s="21">
        <f t="shared" si="0"/>
        <v>-376.24783736369579</v>
      </c>
      <c r="C15" s="21">
        <f>B15-Baseline!B15</f>
        <v>21.70279751051487</v>
      </c>
      <c r="D15" s="21">
        <f t="shared" si="1"/>
        <v>-352.11760685572153</v>
      </c>
      <c r="E15" s="21">
        <f>D15-Baseline!D15</f>
        <v>-0.58543285419290214</v>
      </c>
      <c r="F15" s="21">
        <f t="shared" si="2"/>
        <v>-434.30701630891355</v>
      </c>
      <c r="G15" s="21">
        <f>F15-Baseline!F15</f>
        <v>10.078762781338014</v>
      </c>
      <c r="I15" s="455"/>
      <c r="J15" s="456"/>
      <c r="K15" s="456"/>
      <c r="L15" s="456"/>
      <c r="M15" s="456"/>
      <c r="N15" s="457"/>
      <c r="P15" s="466"/>
      <c r="Q15" s="467"/>
      <c r="R15" s="467"/>
      <c r="S15" s="467"/>
      <c r="T15" s="467"/>
      <c r="U15" s="468"/>
    </row>
    <row r="16" spans="1:21" outlineLevel="1">
      <c r="A16" s="58">
        <v>2050</v>
      </c>
      <c r="B16" s="21">
        <f t="shared" si="0"/>
        <v>-454.98577879501624</v>
      </c>
      <c r="C16" s="21">
        <f>B16-Baseline!B16</f>
        <v>42.302586292198441</v>
      </c>
      <c r="D16" s="21">
        <f t="shared" si="1"/>
        <v>-425.98244592143584</v>
      </c>
      <c r="E16" s="21">
        <f>D16-Baseline!D16</f>
        <v>13.430308496973566</v>
      </c>
      <c r="F16" s="21">
        <f t="shared" si="2"/>
        <v>-527.91049228143243</v>
      </c>
      <c r="G16" s="21">
        <f>F16-Baseline!F16</f>
        <v>27.242399621326513</v>
      </c>
      <c r="I16" s="455"/>
      <c r="J16" s="456"/>
      <c r="K16" s="456"/>
      <c r="L16" s="456"/>
      <c r="M16" s="456"/>
      <c r="N16" s="457"/>
      <c r="P16" s="466"/>
      <c r="Q16" s="467"/>
      <c r="R16" s="467"/>
      <c r="S16" s="467"/>
      <c r="T16" s="467"/>
      <c r="U16" s="468"/>
    </row>
    <row r="17" spans="1:21" outlineLevel="1">
      <c r="A17" s="58">
        <v>2060</v>
      </c>
      <c r="B17" s="21">
        <f t="shared" si="0"/>
        <v>-604.99396286526417</v>
      </c>
      <c r="C17" s="21">
        <f>B17-Baseline!B17</f>
        <v>86.362493178123714</v>
      </c>
      <c r="D17" s="21">
        <f t="shared" si="1"/>
        <v>-566.55178567431494</v>
      </c>
      <c r="E17" s="21">
        <f>D17-Baseline!D17</f>
        <v>44.777173543658137</v>
      </c>
      <c r="F17" s="21">
        <f t="shared" si="2"/>
        <v>-706.51255176762766</v>
      </c>
      <c r="G17" s="21">
        <f>F17-Baseline!F17</f>
        <v>64.654521440224471</v>
      </c>
      <c r="I17" s="455"/>
      <c r="J17" s="456"/>
      <c r="K17" s="456"/>
      <c r="L17" s="456"/>
      <c r="M17" s="456"/>
      <c r="N17" s="457"/>
      <c r="P17" s="466"/>
      <c r="Q17" s="467"/>
      <c r="R17" s="467"/>
      <c r="S17" s="467"/>
      <c r="T17" s="467"/>
      <c r="U17" s="468"/>
    </row>
    <row r="18" spans="1:21" outlineLevel="1">
      <c r="A18" s="58">
        <v>2070</v>
      </c>
      <c r="B18" s="21">
        <f t="shared" si="0"/>
        <v>-756.66778583735493</v>
      </c>
      <c r="C18" s="21">
        <f>B18-Baseline!B18</f>
        <v>130.2423512737555</v>
      </c>
      <c r="D18" s="21">
        <f t="shared" si="1"/>
        <v>-708.93197402244982</v>
      </c>
      <c r="E18" s="21">
        <f>D18-Baseline!D18</f>
        <v>76.185248493092899</v>
      </c>
      <c r="F18" s="21">
        <f t="shared" si="2"/>
        <v>-886.11417957047502</v>
      </c>
      <c r="G18" s="21">
        <f>F18-Baseline!F18</f>
        <v>101.99809404255211</v>
      </c>
      <c r="I18" s="458"/>
      <c r="J18" s="459"/>
      <c r="K18" s="459"/>
      <c r="L18" s="459"/>
      <c r="M18" s="459"/>
      <c r="N18" s="460"/>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367</v>
      </c>
      <c r="B20" s="55">
        <f>Baseline!B20</f>
        <v>1</v>
      </c>
      <c r="E20" s="154"/>
      <c r="I20" s="461" t="s">
        <v>368</v>
      </c>
      <c r="J20" s="462"/>
      <c r="K20" s="462"/>
      <c r="L20" s="462"/>
      <c r="M20" s="462"/>
      <c r="N20" s="463"/>
      <c r="P20" s="461" t="s">
        <v>369</v>
      </c>
      <c r="Q20" s="462"/>
      <c r="R20" s="462"/>
      <c r="S20" s="462"/>
      <c r="T20" s="462"/>
      <c r="U20" s="463"/>
    </row>
    <row r="21" spans="1:21" ht="12.75" customHeight="1" outlineLevel="1">
      <c r="A21" s="154"/>
      <c r="B21" s="155"/>
      <c r="I21" s="452" t="s">
        <v>370</v>
      </c>
      <c r="J21" s="464"/>
      <c r="K21" s="464"/>
      <c r="L21" s="464"/>
      <c r="M21" s="464"/>
      <c r="N21" s="465"/>
      <c r="P21" s="452" t="s">
        <v>175</v>
      </c>
      <c r="Q21" s="453"/>
      <c r="R21" s="453"/>
      <c r="S21" s="453"/>
      <c r="T21" s="453"/>
      <c r="U21" s="454"/>
    </row>
    <row r="22" spans="1:21" ht="12.75" customHeight="1" outlineLevel="1">
      <c r="A22" s="154"/>
      <c r="B22" s="155"/>
      <c r="I22" s="466"/>
      <c r="J22" s="467"/>
      <c r="K22" s="467"/>
      <c r="L22" s="467"/>
      <c r="M22" s="467"/>
      <c r="N22" s="468"/>
      <c r="P22" s="455"/>
      <c r="Q22" s="456"/>
      <c r="R22" s="456"/>
      <c r="S22" s="456"/>
      <c r="T22" s="456"/>
      <c r="U22" s="457"/>
    </row>
    <row r="23" spans="1:21" outlineLevel="1">
      <c r="A23" s="154"/>
      <c r="B23" s="409" t="s">
        <v>371</v>
      </c>
      <c r="C23" s="410"/>
      <c r="D23" s="410"/>
      <c r="E23" s="410"/>
      <c r="F23" s="410"/>
      <c r="G23" s="411"/>
      <c r="I23" s="466"/>
      <c r="J23" s="467"/>
      <c r="K23" s="467"/>
      <c r="L23" s="467"/>
      <c r="M23" s="467"/>
      <c r="N23" s="468"/>
      <c r="P23" s="455"/>
      <c r="Q23" s="456"/>
      <c r="R23" s="456"/>
      <c r="S23" s="456"/>
      <c r="T23" s="456"/>
      <c r="U23" s="457"/>
    </row>
    <row r="24" spans="1:21" outlineLevel="1">
      <c r="B24" s="17">
        <v>2027</v>
      </c>
      <c r="C24" s="17">
        <v>2028</v>
      </c>
      <c r="D24" s="17">
        <v>2029</v>
      </c>
      <c r="E24" s="17">
        <v>2030</v>
      </c>
      <c r="F24" s="17">
        <v>2031</v>
      </c>
      <c r="G24" s="17" t="s">
        <v>372</v>
      </c>
      <c r="I24" s="466"/>
      <c r="J24" s="467"/>
      <c r="K24" s="467"/>
      <c r="L24" s="467"/>
      <c r="M24" s="467"/>
      <c r="N24" s="468"/>
      <c r="P24" s="455"/>
      <c r="Q24" s="456"/>
      <c r="R24" s="456"/>
      <c r="S24" s="456"/>
      <c r="T24" s="456"/>
      <c r="U24" s="457"/>
    </row>
    <row r="25" spans="1:21" ht="14" outlineLevel="1" thickBot="1">
      <c r="B25" s="30" t="s">
        <v>373</v>
      </c>
      <c r="C25" s="30" t="s">
        <v>373</v>
      </c>
      <c r="D25" s="30" t="s">
        <v>373</v>
      </c>
      <c r="E25" s="30" t="s">
        <v>373</v>
      </c>
      <c r="F25" s="30" t="s">
        <v>373</v>
      </c>
      <c r="G25" s="30" t="s">
        <v>373</v>
      </c>
      <c r="I25" s="466"/>
      <c r="J25" s="467"/>
      <c r="K25" s="467"/>
      <c r="L25" s="467"/>
      <c r="M25" s="467"/>
      <c r="N25" s="468"/>
      <c r="P25" s="455"/>
      <c r="Q25" s="456"/>
      <c r="R25" s="456"/>
      <c r="S25" s="456"/>
      <c r="T25" s="456"/>
      <c r="U25" s="457"/>
    </row>
    <row r="26" spans="1:21" outlineLevel="1">
      <c r="A26" s="54" t="s">
        <v>374</v>
      </c>
      <c r="B26" s="21">
        <f>E64</f>
        <v>-10.59029717455452</v>
      </c>
      <c r="C26" s="21">
        <f>F64</f>
        <v>-11.165421799282425</v>
      </c>
      <c r="D26" s="21">
        <f>G64</f>
        <v>-11.828256467937893</v>
      </c>
      <c r="E26" s="21">
        <f>H64</f>
        <v>-12.502660194037393</v>
      </c>
      <c r="F26" s="21">
        <f>I64</f>
        <v>-13.094180782901207</v>
      </c>
      <c r="G26" s="21">
        <f>SUM(J64:BB64)</f>
        <v>0</v>
      </c>
      <c r="I26" s="466"/>
      <c r="J26" s="467"/>
      <c r="K26" s="467"/>
      <c r="L26" s="467"/>
      <c r="M26" s="467"/>
      <c r="N26" s="468"/>
      <c r="P26" s="455"/>
      <c r="Q26" s="456"/>
      <c r="R26" s="456"/>
      <c r="S26" s="456"/>
      <c r="T26" s="456"/>
      <c r="U26" s="457"/>
    </row>
    <row r="27" spans="1:21" outlineLevel="1">
      <c r="A27" s="54" t="s">
        <v>375</v>
      </c>
      <c r="B27" s="21">
        <f>E71+E77</f>
        <v>-0.86212766566576804</v>
      </c>
      <c r="C27" s="21">
        <f>F71+F77</f>
        <v>-0.84946474226560442</v>
      </c>
      <c r="D27" s="21">
        <f>G71+G77</f>
        <v>-0.836367370304269</v>
      </c>
      <c r="E27" s="21">
        <f>H71+H77</f>
        <v>-0.82282354508236322</v>
      </c>
      <c r="F27" s="21">
        <f>I71+I77</f>
        <v>-0.8088208554581342</v>
      </c>
      <c r="G27" s="21">
        <f>SUM(J71:BB71)+SUM(J77:BB77)</f>
        <v>-50.214097273788951</v>
      </c>
      <c r="I27" s="466"/>
      <c r="J27" s="467"/>
      <c r="K27" s="467"/>
      <c r="L27" s="467"/>
      <c r="M27" s="467"/>
      <c r="N27" s="468"/>
      <c r="P27" s="455"/>
      <c r="Q27" s="456"/>
      <c r="R27" s="456"/>
      <c r="S27" s="456"/>
      <c r="T27" s="456"/>
      <c r="U27" s="457"/>
    </row>
    <row r="28" spans="1:21" outlineLevel="1">
      <c r="A28" s="154"/>
      <c r="B28" s="248"/>
      <c r="C28" s="248"/>
      <c r="D28" s="248"/>
      <c r="E28" s="248"/>
      <c r="F28" s="248"/>
      <c r="G28" s="248"/>
      <c r="I28" s="466"/>
      <c r="J28" s="467"/>
      <c r="K28" s="467"/>
      <c r="L28" s="467"/>
      <c r="M28" s="467"/>
      <c r="N28" s="468"/>
      <c r="P28" s="455"/>
      <c r="Q28" s="456"/>
      <c r="R28" s="456"/>
      <c r="S28" s="456"/>
      <c r="T28" s="456"/>
      <c r="U28" s="457"/>
    </row>
    <row r="29" spans="1:21" ht="14" outlineLevel="1" thickBot="1">
      <c r="A29" s="154"/>
      <c r="B29" s="248"/>
      <c r="C29" s="248"/>
      <c r="D29" s="248"/>
      <c r="E29" s="248"/>
      <c r="F29" s="248"/>
      <c r="G29" s="248"/>
      <c r="I29" s="466"/>
      <c r="J29" s="467"/>
      <c r="K29" s="467"/>
      <c r="L29" s="467"/>
      <c r="M29" s="467"/>
      <c r="N29" s="468"/>
      <c r="P29" s="455"/>
      <c r="Q29" s="456"/>
      <c r="R29" s="456"/>
      <c r="S29" s="456"/>
      <c r="T29" s="456"/>
      <c r="U29" s="457"/>
    </row>
    <row r="30" spans="1:21" ht="14" outlineLevel="1" thickBot="1">
      <c r="A30" s="308"/>
      <c r="B30" s="309" t="s">
        <v>376</v>
      </c>
      <c r="C30" s="310" t="s">
        <v>377</v>
      </c>
      <c r="D30" s="413" t="s">
        <v>330</v>
      </c>
      <c r="E30" s="414"/>
      <c r="F30" s="414"/>
      <c r="G30" s="415"/>
      <c r="I30" s="466"/>
      <c r="J30" s="467"/>
      <c r="K30" s="467"/>
      <c r="L30" s="467"/>
      <c r="M30" s="467"/>
      <c r="N30" s="468"/>
      <c r="P30" s="455"/>
      <c r="Q30" s="456"/>
      <c r="R30" s="456"/>
      <c r="S30" s="456"/>
      <c r="T30" s="456"/>
      <c r="U30" s="457"/>
    </row>
    <row r="31" spans="1:21" outlineLevel="1">
      <c r="A31" s="433" t="s">
        <v>378</v>
      </c>
      <c r="B31" s="326" t="s">
        <v>379</v>
      </c>
      <c r="C31" s="307">
        <f>6.4*5</f>
        <v>32</v>
      </c>
      <c r="D31" s="435" t="s">
        <v>517</v>
      </c>
      <c r="E31" s="435"/>
      <c r="F31" s="435"/>
      <c r="G31" s="436"/>
      <c r="I31" s="466"/>
      <c r="J31" s="467"/>
      <c r="K31" s="467"/>
      <c r="L31" s="467"/>
      <c r="M31" s="467"/>
      <c r="N31" s="468"/>
      <c r="P31" s="455"/>
      <c r="Q31" s="456"/>
      <c r="R31" s="456"/>
      <c r="S31" s="456"/>
      <c r="T31" s="456"/>
      <c r="U31" s="457"/>
    </row>
    <row r="32" spans="1:21" outlineLevel="1">
      <c r="A32" s="433"/>
      <c r="B32" s="312"/>
      <c r="C32" s="252"/>
      <c r="D32" s="418"/>
      <c r="E32" s="418"/>
      <c r="F32" s="418"/>
      <c r="G32" s="419"/>
      <c r="I32" s="466"/>
      <c r="J32" s="467"/>
      <c r="K32" s="467"/>
      <c r="L32" s="467"/>
      <c r="M32" s="467"/>
      <c r="N32" s="468"/>
      <c r="P32" s="455"/>
      <c r="Q32" s="456"/>
      <c r="R32" s="456"/>
      <c r="S32" s="456"/>
      <c r="T32" s="456"/>
      <c r="U32" s="457"/>
    </row>
    <row r="33" spans="1:21" outlineLevel="1">
      <c r="A33" s="433"/>
      <c r="B33" s="312"/>
      <c r="C33" s="252"/>
      <c r="D33" s="418"/>
      <c r="E33" s="418"/>
      <c r="F33" s="418"/>
      <c r="G33" s="419"/>
      <c r="I33" s="466"/>
      <c r="J33" s="467"/>
      <c r="K33" s="467"/>
      <c r="L33" s="467"/>
      <c r="M33" s="467"/>
      <c r="N33" s="468"/>
      <c r="P33" s="455"/>
      <c r="Q33" s="456"/>
      <c r="R33" s="456"/>
      <c r="S33" s="456"/>
      <c r="T33" s="456"/>
      <c r="U33" s="457"/>
    </row>
    <row r="34" spans="1:21" outlineLevel="1">
      <c r="A34" s="433"/>
      <c r="B34" s="312"/>
      <c r="C34" s="252"/>
      <c r="D34" s="418"/>
      <c r="E34" s="418"/>
      <c r="F34" s="418"/>
      <c r="G34" s="419"/>
      <c r="I34" s="466"/>
      <c r="J34" s="467"/>
      <c r="K34" s="467"/>
      <c r="L34" s="467"/>
      <c r="M34" s="467"/>
      <c r="N34" s="468"/>
      <c r="P34" s="455"/>
      <c r="Q34" s="456"/>
      <c r="R34" s="456"/>
      <c r="S34" s="456"/>
      <c r="T34" s="456"/>
      <c r="U34" s="457"/>
    </row>
    <row r="35" spans="1:21" outlineLevel="1">
      <c r="A35" s="433"/>
      <c r="B35" s="312"/>
      <c r="C35" s="252"/>
      <c r="D35" s="418"/>
      <c r="E35" s="418"/>
      <c r="F35" s="418"/>
      <c r="G35" s="419"/>
      <c r="I35" s="466"/>
      <c r="J35" s="467"/>
      <c r="K35" s="467"/>
      <c r="L35" s="467"/>
      <c r="M35" s="467"/>
      <c r="N35" s="468"/>
      <c r="P35" s="455"/>
      <c r="Q35" s="456"/>
      <c r="R35" s="456"/>
      <c r="S35" s="456"/>
      <c r="T35" s="456"/>
      <c r="U35" s="457"/>
    </row>
    <row r="36" spans="1:21" outlineLevel="1">
      <c r="A36" s="433"/>
      <c r="B36" s="312"/>
      <c r="C36" s="252"/>
      <c r="D36" s="418"/>
      <c r="E36" s="418"/>
      <c r="F36" s="418"/>
      <c r="G36" s="419"/>
      <c r="I36" s="466"/>
      <c r="J36" s="467"/>
      <c r="K36" s="467"/>
      <c r="L36" s="467"/>
      <c r="M36" s="467"/>
      <c r="N36" s="468"/>
      <c r="P36" s="455"/>
      <c r="Q36" s="456"/>
      <c r="R36" s="456"/>
      <c r="S36" s="456"/>
      <c r="T36" s="456"/>
      <c r="U36" s="457"/>
    </row>
    <row r="37" spans="1:21" outlineLevel="1">
      <c r="A37" s="433"/>
      <c r="B37" s="312"/>
      <c r="C37" s="252"/>
      <c r="D37" s="418"/>
      <c r="E37" s="418"/>
      <c r="F37" s="418"/>
      <c r="G37" s="419"/>
      <c r="I37" s="466"/>
      <c r="J37" s="467"/>
      <c r="K37" s="467"/>
      <c r="L37" s="467"/>
      <c r="M37" s="467"/>
      <c r="N37" s="468"/>
      <c r="P37" s="455"/>
      <c r="Q37" s="456"/>
      <c r="R37" s="456"/>
      <c r="S37" s="456"/>
      <c r="T37" s="456"/>
      <c r="U37" s="457"/>
    </row>
    <row r="38" spans="1:21" outlineLevel="1">
      <c r="A38" s="433"/>
      <c r="B38" s="312"/>
      <c r="C38" s="252"/>
      <c r="D38" s="418"/>
      <c r="E38" s="418"/>
      <c r="F38" s="418"/>
      <c r="G38" s="419"/>
      <c r="I38" s="466"/>
      <c r="J38" s="467"/>
      <c r="K38" s="467"/>
      <c r="L38" s="467"/>
      <c r="M38" s="467"/>
      <c r="N38" s="468"/>
      <c r="P38" s="455"/>
      <c r="Q38" s="456"/>
      <c r="R38" s="456"/>
      <c r="S38" s="456"/>
      <c r="T38" s="456"/>
      <c r="U38" s="457"/>
    </row>
    <row r="39" spans="1:21" outlineLevel="1">
      <c r="A39" s="433"/>
      <c r="B39" s="312"/>
      <c r="C39" s="252"/>
      <c r="D39" s="418"/>
      <c r="E39" s="418"/>
      <c r="F39" s="418"/>
      <c r="G39" s="419"/>
      <c r="I39" s="466"/>
      <c r="J39" s="467"/>
      <c r="K39" s="467"/>
      <c r="L39" s="467"/>
      <c r="M39" s="467"/>
      <c r="N39" s="468"/>
      <c r="P39" s="455"/>
      <c r="Q39" s="456"/>
      <c r="R39" s="456"/>
      <c r="S39" s="456"/>
      <c r="T39" s="456"/>
      <c r="U39" s="457"/>
    </row>
    <row r="40" spans="1:21" ht="14" outlineLevel="1" thickBot="1">
      <c r="A40" s="434"/>
      <c r="B40" s="313"/>
      <c r="C40" s="314"/>
      <c r="D40" s="416"/>
      <c r="E40" s="416"/>
      <c r="F40" s="416"/>
      <c r="G40" s="417"/>
      <c r="I40" s="466"/>
      <c r="J40" s="467"/>
      <c r="K40" s="467"/>
      <c r="L40" s="467"/>
      <c r="M40" s="467"/>
      <c r="N40" s="468"/>
      <c r="P40" s="455"/>
      <c r="Q40" s="456"/>
      <c r="R40" s="456"/>
      <c r="S40" s="456"/>
      <c r="T40" s="456"/>
      <c r="U40" s="457"/>
    </row>
    <row r="41" spans="1:21" outlineLevel="1">
      <c r="A41" s="154"/>
      <c r="B41" s="248"/>
      <c r="C41" s="248"/>
      <c r="D41" s="248"/>
      <c r="E41" s="248"/>
      <c r="F41" s="248"/>
      <c r="G41" s="248"/>
      <c r="I41" s="466"/>
      <c r="J41" s="467"/>
      <c r="K41" s="467"/>
      <c r="L41" s="467"/>
      <c r="M41" s="467"/>
      <c r="N41" s="468"/>
      <c r="P41" s="455"/>
      <c r="Q41" s="456"/>
      <c r="R41" s="456"/>
      <c r="S41" s="456"/>
      <c r="T41" s="456"/>
      <c r="U41" s="457"/>
    </row>
    <row r="42" spans="1:21" outlineLevel="1">
      <c r="A42" s="154"/>
      <c r="B42" s="248"/>
      <c r="C42" s="248"/>
      <c r="D42" s="248"/>
      <c r="E42" s="248"/>
      <c r="F42" s="248"/>
      <c r="G42" s="248"/>
      <c r="I42" s="466"/>
      <c r="J42" s="467"/>
      <c r="K42" s="467"/>
      <c r="L42" s="467"/>
      <c r="M42" s="467"/>
      <c r="N42" s="468"/>
      <c r="P42" s="455"/>
      <c r="Q42" s="456"/>
      <c r="R42" s="456"/>
      <c r="S42" s="456"/>
      <c r="T42" s="456"/>
      <c r="U42" s="457"/>
    </row>
    <row r="43" spans="1:21" outlineLevel="1">
      <c r="A43" s="154"/>
      <c r="B43" s="248"/>
      <c r="C43" s="248"/>
      <c r="D43" s="248"/>
      <c r="E43" s="248"/>
      <c r="F43" s="248"/>
      <c r="G43" s="248"/>
      <c r="I43" s="466"/>
      <c r="J43" s="467"/>
      <c r="K43" s="467"/>
      <c r="L43" s="467"/>
      <c r="M43" s="467"/>
      <c r="N43" s="468"/>
      <c r="P43" s="455"/>
      <c r="Q43" s="456"/>
      <c r="R43" s="456"/>
      <c r="S43" s="456"/>
      <c r="T43" s="456"/>
      <c r="U43" s="457"/>
    </row>
    <row r="44" spans="1:21" outlineLevel="1">
      <c r="A44" s="154"/>
      <c r="B44" s="248"/>
      <c r="C44" s="248"/>
      <c r="D44" s="248"/>
      <c r="E44" s="248"/>
      <c r="F44" s="248"/>
      <c r="G44" s="248"/>
      <c r="I44" s="466"/>
      <c r="J44" s="467"/>
      <c r="K44" s="467"/>
      <c r="L44" s="467"/>
      <c r="M44" s="467"/>
      <c r="N44" s="468"/>
      <c r="P44" s="455"/>
      <c r="Q44" s="456"/>
      <c r="R44" s="456"/>
      <c r="S44" s="456"/>
      <c r="T44" s="456"/>
      <c r="U44" s="457"/>
    </row>
    <row r="45" spans="1:21" outlineLevel="1">
      <c r="A45" s="154"/>
      <c r="B45" s="248"/>
      <c r="C45" s="248"/>
      <c r="D45" s="248"/>
      <c r="E45" s="248"/>
      <c r="F45" s="248"/>
      <c r="G45" s="248"/>
      <c r="I45" s="469"/>
      <c r="J45" s="470"/>
      <c r="K45" s="470"/>
      <c r="L45" s="470"/>
      <c r="M45" s="470"/>
      <c r="N45" s="471"/>
      <c r="P45" s="458"/>
      <c r="Q45" s="459"/>
      <c r="R45" s="459"/>
      <c r="S45" s="459"/>
      <c r="T45" s="459"/>
      <c r="U45" s="460"/>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0" t="s">
        <v>277</v>
      </c>
      <c r="F51" s="408"/>
      <c r="G51" s="408"/>
      <c r="H51" s="408"/>
      <c r="I51" s="408"/>
      <c r="J51" s="408" t="s">
        <v>278</v>
      </c>
      <c r="K51" s="408"/>
      <c r="L51" s="408"/>
      <c r="M51" s="408"/>
      <c r="N51" s="408"/>
      <c r="O51" s="408" t="s">
        <v>279</v>
      </c>
      <c r="P51" s="408"/>
      <c r="Q51" s="408"/>
      <c r="R51" s="408"/>
      <c r="S51" s="408"/>
      <c r="T51" s="408" t="s">
        <v>280</v>
      </c>
      <c r="U51" s="408"/>
      <c r="V51" s="408"/>
      <c r="W51" s="408"/>
      <c r="X51" s="408"/>
      <c r="Y51" s="408" t="s">
        <v>383</v>
      </c>
      <c r="Z51" s="408"/>
      <c r="AA51" s="408"/>
      <c r="AB51" s="408"/>
      <c r="AC51" s="408"/>
      <c r="AD51" s="408" t="s">
        <v>384</v>
      </c>
      <c r="AE51" s="408"/>
      <c r="AF51" s="408"/>
      <c r="AG51" s="408"/>
      <c r="AH51" s="408"/>
      <c r="AI51" s="408" t="s">
        <v>385</v>
      </c>
      <c r="AJ51" s="408"/>
      <c r="AK51" s="408"/>
      <c r="AL51" s="408"/>
      <c r="AM51" s="408"/>
      <c r="AN51" s="408" t="s">
        <v>386</v>
      </c>
      <c r="AO51" s="408"/>
      <c r="AP51" s="408"/>
      <c r="AQ51" s="408"/>
      <c r="AR51" s="408"/>
      <c r="AS51" s="408" t="s">
        <v>387</v>
      </c>
      <c r="AT51" s="408"/>
      <c r="AU51" s="408"/>
      <c r="AV51" s="408"/>
      <c r="AW51" s="408"/>
      <c r="AX51" s="408" t="s">
        <v>388</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390</v>
      </c>
      <c r="B54" s="127" t="s">
        <v>293</v>
      </c>
      <c r="C54" s="127" t="s">
        <v>288</v>
      </c>
      <c r="D54" s="124" t="s">
        <v>391</v>
      </c>
      <c r="E54" s="242">
        <f>'Option_2 Workings'!G15*-1</f>
        <v>-10.568326910170908</v>
      </c>
      <c r="F54" s="242">
        <f>'Option_2 Workings'!H15*-1</f>
        <v>-11.141118408713378</v>
      </c>
      <c r="G54" s="242">
        <f>'Option_2 Workings'!I15*-1</f>
        <v>-11.801347361328084</v>
      </c>
      <c r="H54" s="242">
        <f>'Option_2 Workings'!J15*-1</f>
        <v>-12.47313885987055</v>
      </c>
      <c r="I54" s="242">
        <f>'Option_2 Workings'!K15*-1</f>
        <v>-13.062197354745523</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t="s">
        <v>308</v>
      </c>
      <c r="C55" s="121" t="s">
        <v>288</v>
      </c>
      <c r="D55" s="2" t="s">
        <v>391</v>
      </c>
      <c r="E55" s="241">
        <f>'Option_2 Workings'!G16*-1</f>
        <v>-2.197026438361166E-2</v>
      </c>
      <c r="F55" s="241">
        <f>'Option_2 Workings'!H16*-1</f>
        <v>-2.4303390569047182E-2</v>
      </c>
      <c r="G55" s="241">
        <f>'Option_2 Workings'!I16*-1</f>
        <v>-2.6909106609808359E-2</v>
      </c>
      <c r="H55" s="241">
        <f>'Option_2 Workings'!J16*-1</f>
        <v>-2.952133416684288E-2</v>
      </c>
      <c r="I55" s="241">
        <f>'Option_2 Workings'!K16*-1</f>
        <v>-3.1983428155683016E-2</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392</v>
      </c>
      <c r="C64" s="296" t="s">
        <v>393</v>
      </c>
      <c r="D64" s="123" t="s">
        <v>391</v>
      </c>
      <c r="E64" s="23">
        <f>SUM(E54:E63)</f>
        <v>-10.59029717455452</v>
      </c>
      <c r="F64" s="23">
        <f t="shared" ref="F64:BB64" si="3">SUM(F54:F63)</f>
        <v>-11.165421799282425</v>
      </c>
      <c r="G64" s="23">
        <f t="shared" si="3"/>
        <v>-11.828256467937893</v>
      </c>
      <c r="H64" s="23">
        <f t="shared" si="3"/>
        <v>-12.502660194037393</v>
      </c>
      <c r="I64" s="23">
        <f t="shared" si="3"/>
        <v>-13.094180782901207</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396</v>
      </c>
      <c r="B75" s="127" t="s">
        <v>397</v>
      </c>
      <c r="C75" s="274"/>
      <c r="D75" s="124" t="s">
        <v>391</v>
      </c>
      <c r="E75" s="275">
        <f>-E158*'Fixed Data'!$B$27/10^2</f>
        <v>-0.86212766566576804</v>
      </c>
      <c r="F75" s="275">
        <f>-F158*'Fixed Data'!$B$27/10^2</f>
        <v>-0.84946474226560442</v>
      </c>
      <c r="G75" s="275">
        <f>-G158*'Fixed Data'!$B$27/10^2</f>
        <v>-0.836367370304269</v>
      </c>
      <c r="H75" s="275">
        <f>-H158*'Fixed Data'!$B$27/10^2</f>
        <v>-0.82282354508236322</v>
      </c>
      <c r="I75" s="275">
        <f>-I158*'Fixed Data'!$B$27/10^2</f>
        <v>-0.8088208554581342</v>
      </c>
      <c r="J75" s="275">
        <f>-J158*'Fixed Data'!$B$27/10^2</f>
        <v>-0.79434645830396311</v>
      </c>
      <c r="K75" s="275">
        <f>-K158*'Fixed Data'!$B$27/10^2</f>
        <v>-0.80506506891553609</v>
      </c>
      <c r="L75" s="275">
        <f>-L158*'Fixed Data'!$B$27/10^2</f>
        <v>-0.81598144415916718</v>
      </c>
      <c r="M75" s="275">
        <f>-M158*'Fixed Data'!$B$27/10^2</f>
        <v>-0.82710074307301662</v>
      </c>
      <c r="N75" s="275">
        <f>-N158*'Fixed Data'!$B$27/10^2</f>
        <v>-0.83842829748959191</v>
      </c>
      <c r="O75" s="275">
        <f>-O158*'Fixed Data'!$B$27/10^2</f>
        <v>-0.84996961804598525</v>
      </c>
      <c r="P75" s="275">
        <f>-P158*'Fixed Data'!$B$27/10^2</f>
        <v>-0.86173040094539033</v>
      </c>
      <c r="Q75" s="275">
        <f>-Q158*'Fixed Data'!$B$27/10^2</f>
        <v>-0.87371653847502118</v>
      </c>
      <c r="R75" s="275">
        <f>-R158*'Fixed Data'!$B$27/10^2</f>
        <v>-0.88593412351378886</v>
      </c>
      <c r="S75" s="275">
        <f>-S158*'Fixed Data'!$B$27/10^2</f>
        <v>-0.89838945629382072</v>
      </c>
      <c r="T75" s="275">
        <f>-T158*'Fixed Data'!$B$27/10^2</f>
        <v>-0.91108905867477463</v>
      </c>
      <c r="U75" s="275">
        <f>-U158*'Fixed Data'!$B$27/10^2</f>
        <v>-0.92403967489512073</v>
      </c>
      <c r="V75" s="275">
        <f>-V158*'Fixed Data'!$B$27/10^2</f>
        <v>-0.93724828734901422</v>
      </c>
      <c r="W75" s="275">
        <f>-W158*'Fixed Data'!$B$27/10^2</f>
        <v>-0.95072212259653521</v>
      </c>
      <c r="X75" s="275">
        <f>-X158*'Fixed Data'!$B$27/10^2</f>
        <v>-0.96446866037904488</v>
      </c>
      <c r="Y75" s="275">
        <f>-Y158*'Fixed Data'!$B$27/10^2</f>
        <v>-0.97849564789350207</v>
      </c>
      <c r="Z75" s="275">
        <f>-Z158*'Fixed Data'!$B$27/10^2</f>
        <v>-0.99281110655398019</v>
      </c>
      <c r="AA75" s="275">
        <f>-AA158*'Fixed Data'!$B$27/10^2</f>
        <v>-1.0074233440121445</v>
      </c>
      <c r="AB75" s="275">
        <f>-AB158*'Fixed Data'!$B$27/10^2</f>
        <v>-1.0223409684315661</v>
      </c>
      <c r="AC75" s="275">
        <f>-AC158*'Fixed Data'!$B$27/10^2</f>
        <v>-1.0375728975030809</v>
      </c>
      <c r="AD75" s="275">
        <f>-AD158*'Fixed Data'!$B$27/10^2</f>
        <v>-1.0531283727191043</v>
      </c>
      <c r="AE75" s="275">
        <f>-AE158*'Fixed Data'!$B$27/10^2</f>
        <v>-1.0690169713941078</v>
      </c>
      <c r="AF75" s="275">
        <f>-AF158*'Fixed Data'!$B$27/10^2</f>
        <v>-1.0852486231927729</v>
      </c>
      <c r="AG75" s="275">
        <f>-AG158*'Fixed Data'!$B$27/10^2</f>
        <v>-1.1018336236530291</v>
      </c>
      <c r="AH75" s="275">
        <f>-AH158*'Fixed Data'!$B$27/10^2</f>
        <v>-1.118782645455247</v>
      </c>
      <c r="AI75" s="275">
        <f>-AI158*'Fixed Data'!$B$27/10^2</f>
        <v>-1.1361067617119149</v>
      </c>
      <c r="AJ75" s="275">
        <f>-AJ158*'Fixed Data'!$B$27/10^2</f>
        <v>-1.1538174549829938</v>
      </c>
      <c r="AK75" s="275">
        <f>-AK158*'Fixed Data'!$B$27/10^2</f>
        <v>-1.1719266413168692</v>
      </c>
      <c r="AL75" s="275">
        <f>-AL158*'Fixed Data'!$B$27/10^2</f>
        <v>-1.19044668151955</v>
      </c>
      <c r="AM75" s="275">
        <f>-AM158*'Fixed Data'!$B$27/10^2</f>
        <v>-1.209390407449459</v>
      </c>
      <c r="AN75" s="275">
        <f>-AN158*'Fixed Data'!$B$27/10^2</f>
        <v>-1.2287711347891879</v>
      </c>
      <c r="AO75" s="275">
        <f>-AO158*'Fixed Data'!$B$27/10^2</f>
        <v>-1.2486026893402913</v>
      </c>
      <c r="AP75" s="275">
        <f>-AP158*'Fixed Data'!$B$27/10^2</f>
        <v>-1.2688994243027203</v>
      </c>
      <c r="AQ75" s="275">
        <f>-AQ158*'Fixed Data'!$B$27/10^2</f>
        <v>-1.2896762465696141</v>
      </c>
      <c r="AR75" s="275">
        <f>-AR158*'Fixed Data'!$B$27/10^2</f>
        <v>-1.3109486370118537</v>
      </c>
      <c r="AS75" s="275">
        <f>-AS158*'Fixed Data'!$B$27/10^2</f>
        <v>-1.3327326782754141</v>
      </c>
      <c r="AT75" s="275">
        <f>-AT158*'Fixed Data'!$B$27/10^2</f>
        <v>-1.3550450773197564</v>
      </c>
      <c r="AU75" s="275">
        <f>-AU158*'Fixed Data'!$B$27/10^2</f>
        <v>-1.3779031969715794</v>
      </c>
      <c r="AV75" s="275">
        <f>-AV158*'Fixed Data'!$B$27/10^2</f>
        <v>-1.4013250784632092</v>
      </c>
      <c r="AW75" s="275">
        <f>-AW158*'Fixed Data'!$B$27/10^2</f>
        <v>-1.4253294767427536</v>
      </c>
      <c r="AX75" s="275">
        <f>-AX158*'Fixed Data'!$B$27/10^2</f>
        <v>-1.4499358867688885</v>
      </c>
      <c r="AY75" s="275">
        <f>-AY158*'Fixed Data'!$B$27/10^2</f>
        <v>-1.4751645795722914</v>
      </c>
      <c r="AZ75" s="275">
        <f>-AZ158*'Fixed Data'!$B$27/10^2</f>
        <v>-1.5010366323068283</v>
      </c>
      <c r="BA75" s="275">
        <f>-BA158*'Fixed Data'!$B$27/10^2</f>
        <v>-1.5275739680673839</v>
      </c>
      <c r="BB75" s="275">
        <f>-BB158*'Fixed Data'!$B$27/10^2</f>
        <v>-1.5545804663880736</v>
      </c>
    </row>
    <row r="76" spans="1:54" ht="19.5" customHeight="1" outlineLevel="2">
      <c r="A76" s="422"/>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398</v>
      </c>
      <c r="C77" s="271"/>
      <c r="D77" s="123" t="s">
        <v>391</v>
      </c>
      <c r="E77" s="23">
        <f t="shared" ref="E77:AJ77" si="5">SUM(E75:E76)</f>
        <v>-0.86212766566576804</v>
      </c>
      <c r="F77" s="23">
        <f t="shared" si="5"/>
        <v>-0.84946474226560442</v>
      </c>
      <c r="G77" s="23">
        <f t="shared" si="5"/>
        <v>-0.836367370304269</v>
      </c>
      <c r="H77" s="23">
        <f t="shared" si="5"/>
        <v>-0.82282354508236322</v>
      </c>
      <c r="I77" s="23">
        <f t="shared" si="5"/>
        <v>-0.8088208554581342</v>
      </c>
      <c r="J77" s="23">
        <f t="shared" si="5"/>
        <v>-0.79434645830396311</v>
      </c>
      <c r="K77" s="23">
        <f t="shared" si="5"/>
        <v>-0.80506506891553609</v>
      </c>
      <c r="L77" s="23">
        <f t="shared" si="5"/>
        <v>-0.81598144415916718</v>
      </c>
      <c r="M77" s="23">
        <f t="shared" si="5"/>
        <v>-0.82710074307301662</v>
      </c>
      <c r="N77" s="23">
        <f t="shared" si="5"/>
        <v>-0.83842829748959191</v>
      </c>
      <c r="O77" s="23">
        <f t="shared" si="5"/>
        <v>-0.84996961804598525</v>
      </c>
      <c r="P77" s="23">
        <f t="shared" si="5"/>
        <v>-0.86173040094539033</v>
      </c>
      <c r="Q77" s="23">
        <f t="shared" si="5"/>
        <v>-0.87371653847502118</v>
      </c>
      <c r="R77" s="23">
        <f t="shared" si="5"/>
        <v>-0.88593412351378886</v>
      </c>
      <c r="S77" s="23">
        <f t="shared" si="5"/>
        <v>-0.89838945629382072</v>
      </c>
      <c r="T77" s="23">
        <f t="shared" si="5"/>
        <v>-0.91108905867477463</v>
      </c>
      <c r="U77" s="23">
        <f t="shared" si="5"/>
        <v>-0.92403967489512073</v>
      </c>
      <c r="V77" s="23">
        <f t="shared" si="5"/>
        <v>-0.93724828734901422</v>
      </c>
      <c r="W77" s="23">
        <f t="shared" si="5"/>
        <v>-0.95072212259653521</v>
      </c>
      <c r="X77" s="23">
        <f t="shared" si="5"/>
        <v>-0.96446866037904488</v>
      </c>
      <c r="Y77" s="23">
        <f t="shared" si="5"/>
        <v>-0.97849564789350207</v>
      </c>
      <c r="Z77" s="23">
        <f t="shared" si="5"/>
        <v>-0.99281110655398019</v>
      </c>
      <c r="AA77" s="23">
        <f t="shared" si="5"/>
        <v>-1.0074233440121445</v>
      </c>
      <c r="AB77" s="23">
        <f t="shared" si="5"/>
        <v>-1.0223409684315661</v>
      </c>
      <c r="AC77" s="23">
        <f t="shared" si="5"/>
        <v>-1.0375728975030809</v>
      </c>
      <c r="AD77" s="23">
        <f t="shared" si="5"/>
        <v>-1.0531283727191043</v>
      </c>
      <c r="AE77" s="23">
        <f t="shared" si="5"/>
        <v>-1.0690169713941078</v>
      </c>
      <c r="AF77" s="23">
        <f t="shared" si="5"/>
        <v>-1.0852486231927729</v>
      </c>
      <c r="AG77" s="23">
        <f t="shared" si="5"/>
        <v>-1.1018336236530291</v>
      </c>
      <c r="AH77" s="23">
        <f t="shared" si="5"/>
        <v>-1.118782645455247</v>
      </c>
      <c r="AI77" s="23">
        <f t="shared" si="5"/>
        <v>-1.1361067617119149</v>
      </c>
      <c r="AJ77" s="23">
        <f t="shared" si="5"/>
        <v>-1.1538174549829938</v>
      </c>
      <c r="AK77" s="23">
        <f t="shared" ref="AK77:BB77" si="6">SUM(AK75:AK76)</f>
        <v>-1.1719266413168692</v>
      </c>
      <c r="AL77" s="23">
        <f t="shared" si="6"/>
        <v>-1.19044668151955</v>
      </c>
      <c r="AM77" s="23">
        <f t="shared" si="6"/>
        <v>-1.209390407449459</v>
      </c>
      <c r="AN77" s="23">
        <f t="shared" si="6"/>
        <v>-1.2287711347891879</v>
      </c>
      <c r="AO77" s="23">
        <f t="shared" si="6"/>
        <v>-1.2486026893402913</v>
      </c>
      <c r="AP77" s="23">
        <f t="shared" si="6"/>
        <v>-1.2688994243027203</v>
      </c>
      <c r="AQ77" s="23">
        <f t="shared" si="6"/>
        <v>-1.2896762465696141</v>
      </c>
      <c r="AR77" s="23">
        <f t="shared" si="6"/>
        <v>-1.3109486370118537</v>
      </c>
      <c r="AS77" s="23">
        <f t="shared" si="6"/>
        <v>-1.3327326782754141</v>
      </c>
      <c r="AT77" s="23">
        <f t="shared" si="6"/>
        <v>-1.3550450773197564</v>
      </c>
      <c r="AU77" s="23">
        <f t="shared" si="6"/>
        <v>-1.3779031969715794</v>
      </c>
      <c r="AV77" s="23">
        <f t="shared" si="6"/>
        <v>-1.4013250784632092</v>
      </c>
      <c r="AW77" s="23">
        <f t="shared" si="6"/>
        <v>-1.4253294767427536</v>
      </c>
      <c r="AX77" s="23">
        <f t="shared" si="6"/>
        <v>-1.4499358867688885</v>
      </c>
      <c r="AY77" s="23">
        <f t="shared" si="6"/>
        <v>-1.4751645795722914</v>
      </c>
      <c r="AZ77" s="23">
        <f t="shared" si="6"/>
        <v>-1.5010366323068283</v>
      </c>
      <c r="BA77" s="23">
        <f t="shared" si="6"/>
        <v>-1.5275739680673839</v>
      </c>
      <c r="BB77" s="255">
        <f t="shared" si="6"/>
        <v>-1.5545804663880736</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-10.59029717455452</v>
      </c>
      <c r="F82" s="21">
        <f t="shared" si="8"/>
        <v>-11.165421799282425</v>
      </c>
      <c r="G82" s="21">
        <f t="shared" si="8"/>
        <v>-11.828256467937893</v>
      </c>
      <c r="H82" s="21">
        <f t="shared" si="8"/>
        <v>-12.502660194037393</v>
      </c>
      <c r="I82" s="21">
        <f t="shared" si="8"/>
        <v>-13.094180782901207</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-0.88252476454620998</v>
      </c>
      <c r="G84" s="21">
        <f>IF($E$82&lt;0,(IF(2050-F$80&lt;=0,0,(2/(2050-F$80+1))*(1-(SUM($E84:F84)/$E$82))*$E$82*'Fixed Data'!D$52)),0)</f>
        <v>-0.84415412260941813</v>
      </c>
      <c r="H84" s="21">
        <f>IF($E$82&lt;0,(IF(2050-G$80&lt;=0,0,(2/(2050-G$80+1))*(1-(SUM($E84:G84)/$E$82))*$E$82*'Fixed Data'!E$52)),0)</f>
        <v>-0.8057834806726264</v>
      </c>
      <c r="I84" s="21">
        <f>IF($E$82&lt;0,(IF(2050-H$80&lt;=0,0,(2/(2050-H$80+1))*(1-(SUM($E84:H84)/$E$82))*$E$82*'Fixed Data'!F$52)),0)</f>
        <v>-0.76741283873583477</v>
      </c>
      <c r="J84" s="21">
        <f>IF($E$82&lt;0,(IF(2050-I$80&lt;=0,0,(2/(2050-I$80+1))*(1-(SUM($E84:I84)/$E$82))*$E$82*'Fixed Data'!G$52)),0)</f>
        <v>-0.72904219679904303</v>
      </c>
      <c r="K84" s="21">
        <f>IF($E$82&lt;0,(IF(2050-J$80&lt;=0,0,(2/(2050-J$80+1))*(1-(SUM($E84:J84)/$E$82))*$E$82*'Fixed Data'!H$52)),0)</f>
        <v>-0.69067155486225129</v>
      </c>
      <c r="L84" s="21">
        <f>IF($E$82&lt;0,(IF(2050-K$80&lt;=0,0,(2/(2050-K$80+1))*(1-(SUM($E84:K84)/$E$82))*$E$82*'Fixed Data'!I$52)),0)</f>
        <v>-0.65230091292545955</v>
      </c>
      <c r="M84" s="21">
        <f>IF($E$82&lt;0,(IF(2050-L$80&lt;=0,0,(2/(2050-L$80+1))*(1-(SUM($E84:L84)/$E$82))*$E$82*'Fixed Data'!J$52)),0)</f>
        <v>-0.6139302709886677</v>
      </c>
      <c r="N84" s="21">
        <f>IF($E$82&lt;0,(IF(2050-M$80&lt;=0,0,(2/(2050-M$80+1))*(1-(SUM($E84:M84)/$E$82))*$E$82*'Fixed Data'!K$52)),0)</f>
        <v>-0.57555962905187619</v>
      </c>
      <c r="O84" s="21">
        <f>IF($E$82&lt;0,(IF(2050-N$80&lt;=0,0,(2/(2050-N$80+1))*(1-(SUM($E84:N84)/$E$82))*$E$82*'Fixed Data'!L$52)),0)</f>
        <v>-0.53718898711508423</v>
      </c>
      <c r="P84" s="21">
        <f>IF($E$82&lt;0,(IF(2050-O$80&lt;=0,0,(2/(2050-O$80+1))*(1-(SUM($E84:O84)/$E$82))*$E$82*'Fixed Data'!M$52)),0)</f>
        <v>-0.49881834517829249</v>
      </c>
      <c r="Q84" s="21">
        <f>IF($E$82&lt;0,(IF(2050-P$80&lt;=0,0,(2/(2050-P$80+1))*(1-(SUM($E84:P84)/$E$82))*$E$82*'Fixed Data'!N$52)),0)</f>
        <v>-0.46044770324150092</v>
      </c>
      <c r="R84" s="21">
        <f>IF($E$82&lt;0,(IF(2050-Q$80&lt;=0,0,(2/(2050-Q$80+1))*(1-(SUM($E84:Q84)/$E$82))*$E$82*'Fixed Data'!O$52)),0)</f>
        <v>-0.42207706130470901</v>
      </c>
      <c r="S84" s="21">
        <f>IF($E$82&lt;0,(IF(2050-R$80&lt;=0,0,(2/(2050-R$80+1))*(1-(SUM($E84:R84)/$E$82))*$E$82*'Fixed Data'!P$52)),0)</f>
        <v>-0.38370641936791738</v>
      </c>
      <c r="T84" s="21">
        <f>IF($E$82&lt;0,(IF(2050-S$80&lt;=0,0,(2/(2050-S$80+1))*(1-(SUM($E84:S84)/$E$82))*$E$82*'Fixed Data'!Q$52)),0)</f>
        <v>-0.34533577743112537</v>
      </c>
      <c r="U84" s="21">
        <f>IF($E$82&lt;0,(IF(2050-T$80&lt;=0,0,(2/(2050-T$80+1))*(1-(SUM($E84:T84)/$E$82))*$E$82*'Fixed Data'!R$52)),0)</f>
        <v>-0.30696513549433341</v>
      </c>
      <c r="V84" s="21">
        <f>IF($E$82&lt;0,(IF(2050-U$80&lt;=0,0,(2/(2050-U$80+1))*(1-(SUM($E84:U84)/$E$82))*$E$82*'Fixed Data'!S$52)),0)</f>
        <v>-0.26859449355754161</v>
      </c>
      <c r="W84" s="21">
        <f>IF($E$82&lt;0,(IF(2050-V$80&lt;=0,0,(2/(2050-V$80+1))*(1-(SUM($E84:V84)/$E$82))*$E$82*'Fixed Data'!T$52)),0)</f>
        <v>-0.2302238516207501</v>
      </c>
      <c r="X84" s="21">
        <f>IF($E$82&lt;0,(IF(2050-W$80&lt;=0,0,(2/(2050-W$80+1))*(1-(SUM($E84:W84)/$E$82))*$E$82*'Fixed Data'!U$52)),0)</f>
        <v>-0.19185320968395836</v>
      </c>
      <c r="Y84" s="21">
        <f>IF($E$82&lt;0,(IF(2050-X$80&lt;=0,0,(2/(2050-X$80+1))*(1-(SUM($E84:X84)/$E$82))*$E$82*'Fixed Data'!V$52)),0)</f>
        <v>-0.1534825677471667</v>
      </c>
      <c r="Z84" s="21">
        <f>IF($E$82&lt;0,(IF(2050-Y$80&lt;=0,0,(2/(2050-Y$80+1))*(1-(SUM($E84:Y84)/$E$82))*$E$82*'Fixed Data'!W$52)),0)</f>
        <v>-0.11511192581037455</v>
      </c>
      <c r="AA84" s="21">
        <f>IF($E$82&lt;0,(IF(2050-Z$80&lt;=0,0,(2/(2050-Z$80+1))*(1-(SUM($E84:Z84)/$E$82))*$E$82*'Fixed Data'!X$52)),0)</f>
        <v>-7.6741283873583033E-2</v>
      </c>
      <c r="AB84" s="21">
        <f>IF($E$82&lt;0,(IF(2050-AA$80&lt;=0,0,(2/(2050-AA$80+1))*(1-(SUM($E84:AA84)/$E$82))*$E$82*'Fixed Data'!Y$52)),0)</f>
        <v>-3.8370641936791912E-2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-0.97090624341586307</v>
      </c>
      <c r="H85" s="21">
        <f>IF($F$82&lt;0,(IF(2050-G$80&lt;=0,0,(2/(2050-G$80+1))*(1-(SUM($E85:G85)/$F$82))*$F$82*'Fixed Data'!E$52)),0)</f>
        <v>-0.92677414144241488</v>
      </c>
      <c r="I85" s="21">
        <f>IF($F$82&lt;0,(IF(2050-H$80&lt;=0,0,(2/(2050-H$80+1))*(1-(SUM($E85:H85)/$F$82))*$F$82*'Fixed Data'!F$52)),0)</f>
        <v>-0.88264203946896624</v>
      </c>
      <c r="J85" s="21">
        <f>IF($F$82&lt;0,(IF(2050-I$80&lt;=0,0,(2/(2050-I$80+1))*(1-(SUM($E85:I85)/$F$82))*$F$82*'Fixed Data'!G$52)),0)</f>
        <v>-0.83850993749551828</v>
      </c>
      <c r="K85" s="21">
        <f>IF($F$82&lt;0,(IF(2050-J$80&lt;=0,0,(2/(2050-J$80+1))*(1-(SUM($E85:J85)/$F$82))*$F$82*'Fixed Data'!H$52)),0)</f>
        <v>-0.79437783552206975</v>
      </c>
      <c r="L85" s="21">
        <f>IF($F$82&lt;0,(IF(2050-K$80&lt;=0,0,(2/(2050-K$80+1))*(1-(SUM($E85:K85)/$F$82))*$F$82*'Fixed Data'!I$52)),0)</f>
        <v>-0.75024573354862145</v>
      </c>
      <c r="M85" s="21">
        <f>IF($F$82&lt;0,(IF(2050-L$80&lt;=0,0,(2/(2050-L$80+1))*(1-(SUM($E85:L85)/$F$82))*$F$82*'Fixed Data'!J$52)),0)</f>
        <v>-0.70611363157517315</v>
      </c>
      <c r="N85" s="21">
        <f>IF($F$82&lt;0,(IF(2050-M$80&lt;=0,0,(2/(2050-M$80+1))*(1-(SUM($E85:M85)/$F$82))*$F$82*'Fixed Data'!K$52)),0)</f>
        <v>-0.66198152960172485</v>
      </c>
      <c r="O85" s="21">
        <f>IF($F$82&lt;0,(IF(2050-N$80&lt;=0,0,(2/(2050-N$80+1))*(1-(SUM($E85:N85)/$F$82))*$F$82*'Fixed Data'!L$52)),0)</f>
        <v>-0.61784942762827655</v>
      </c>
      <c r="P85" s="21">
        <f>IF($F$82&lt;0,(IF(2050-O$80&lt;=0,0,(2/(2050-O$80+1))*(1-(SUM($E85:O85)/$F$82))*$F$82*'Fixed Data'!M$52)),0)</f>
        <v>-0.57371732565482825</v>
      </c>
      <c r="Q85" s="21">
        <f>IF($F$82&lt;0,(IF(2050-P$80&lt;=0,0,(2/(2050-P$80+1))*(1-(SUM($E85:P85)/$F$82))*$F$82*'Fixed Data'!N$52)),0)</f>
        <v>-0.52958522368137995</v>
      </c>
      <c r="R85" s="21">
        <f>IF($F$82&lt;0,(IF(2050-Q$80&lt;=0,0,(2/(2050-Q$80+1))*(1-(SUM($E85:Q85)/$F$82))*$F$82*'Fixed Data'!O$52)),0)</f>
        <v>-0.48545312170793137</v>
      </c>
      <c r="S85" s="21">
        <f>IF($F$82&lt;0,(IF(2050-R$80&lt;=0,0,(2/(2050-R$80+1))*(1-(SUM($E85:R85)/$F$82))*$F$82*'Fixed Data'!P$52)),0)</f>
        <v>-0.4413210197344834</v>
      </c>
      <c r="T85" s="21">
        <f>IF($F$82&lt;0,(IF(2050-S$80&lt;=0,0,(2/(2050-S$80+1))*(1-(SUM($E85:S85)/$F$82))*$F$82*'Fixed Data'!Q$52)),0)</f>
        <v>-0.3971889177610351</v>
      </c>
      <c r="U85" s="21">
        <f>IF($F$82&lt;0,(IF(2050-T$80&lt;=0,0,(2/(2050-T$80+1))*(1-(SUM($E85:T85)/$F$82))*$F$82*'Fixed Data'!R$52)),0)</f>
        <v>-0.35305681578758669</v>
      </c>
      <c r="V85" s="21">
        <f>IF($F$82&lt;0,(IF(2050-U$80&lt;=0,0,(2/(2050-U$80+1))*(1-(SUM($E85:U85)/$F$82))*$F$82*'Fixed Data'!S$52)),0)</f>
        <v>-0.30892471381413833</v>
      </c>
      <c r="W85" s="21">
        <f>IF($F$82&lt;0,(IF(2050-V$80&lt;=0,0,(2/(2050-V$80+1))*(1-(SUM($E85:V85)/$F$82))*$F$82*'Fixed Data'!T$52)),0)</f>
        <v>-0.26479261184069014</v>
      </c>
      <c r="X85" s="21">
        <f>IF($F$82&lt;0,(IF(2050-W$80&lt;=0,0,(2/(2050-W$80+1))*(1-(SUM($E85:W85)/$F$82))*$F$82*'Fixed Data'!U$52)),0)</f>
        <v>-0.22066050986724156</v>
      </c>
      <c r="Y85" s="21">
        <f>IF($F$82&lt;0,(IF(2050-X$80&lt;=0,0,(2/(2050-X$80+1))*(1-(SUM($E85:X85)/$F$82))*$F$82*'Fixed Data'!V$52)),0)</f>
        <v>-0.17652840789379329</v>
      </c>
      <c r="Z85" s="21">
        <f>IF($F$82&lt;0,(IF(2050-Y$80&lt;=0,0,(2/(2050-Y$80+1))*(1-(SUM($E85:Y85)/$F$82))*$F$82*'Fixed Data'!W$52)),0)</f>
        <v>-0.13239630592034482</v>
      </c>
      <c r="AA85" s="21">
        <f>IF($F$82&lt;0,(IF(2050-Z$80&lt;=0,0,(2/(2050-Z$80+1))*(1-(SUM($E85:Z85)/$F$82))*$F$82*'Fixed Data'!X$52)),0)</f>
        <v>-8.8264203946896949E-2</v>
      </c>
      <c r="AB85" s="21">
        <f>IF($F$82&lt;0,(IF(2050-AA$80&lt;=0,0,(2/(2050-AA$80+1))*(1-(SUM($E85:AA85)/$F$82))*$F$82*'Fixed Data'!Y$52)),0)</f>
        <v>-4.4132101973448065E-2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-1.0752960425398084</v>
      </c>
      <c r="I86" s="21">
        <f>IF($G$82&lt;0,(IF(2050-H$80&lt;=0,0,(2/(2050-H$80+1))*(1-(SUM($E86:H86)/$G$82))*$G$82*'Fixed Data'!F$52)),0)</f>
        <v>-1.0240914690855318</v>
      </c>
      <c r="J86" s="21">
        <f>IF($G$82&lt;0,(IF(2050-I$80&lt;=0,0,(2/(2050-I$80+1))*(1-(SUM($E86:I86)/$G$82))*$G$82*'Fixed Data'!G$52)),0)</f>
        <v>-0.9728868956312553</v>
      </c>
      <c r="K86" s="21">
        <f>IF($G$82&lt;0,(IF(2050-J$80&lt;=0,0,(2/(2050-J$80+1))*(1-(SUM($E86:J86)/$G$82))*$G$82*'Fixed Data'!H$52)),0)</f>
        <v>-0.92168232217697843</v>
      </c>
      <c r="L86" s="21">
        <f>IF($G$82&lt;0,(IF(2050-K$80&lt;=0,0,(2/(2050-K$80+1))*(1-(SUM($E86:K86)/$G$82))*$G$82*'Fixed Data'!I$52)),0)</f>
        <v>-0.870477748722702</v>
      </c>
      <c r="M86" s="21">
        <f>IF($G$82&lt;0,(IF(2050-L$80&lt;=0,0,(2/(2050-L$80+1))*(1-(SUM($E86:L86)/$G$82))*$G$82*'Fixed Data'!J$52)),0)</f>
        <v>-0.81927317526842547</v>
      </c>
      <c r="N86" s="21">
        <f>IF($G$82&lt;0,(IF(2050-M$80&lt;=0,0,(2/(2050-M$80+1))*(1-(SUM($E86:M86)/$G$82))*$G$82*'Fixed Data'!K$52)),0)</f>
        <v>-0.76806860181414882</v>
      </c>
      <c r="O86" s="21">
        <f>IF($G$82&lt;0,(IF(2050-N$80&lt;=0,0,(2/(2050-N$80+1))*(1-(SUM($E86:N86)/$G$82))*$G$82*'Fixed Data'!L$52)),0)</f>
        <v>-0.71686402835987217</v>
      </c>
      <c r="P86" s="21">
        <f>IF($G$82&lt;0,(IF(2050-O$80&lt;=0,0,(2/(2050-O$80+1))*(1-(SUM($E86:O86)/$G$82))*$G$82*'Fixed Data'!M$52)),0)</f>
        <v>-0.66565945490559564</v>
      </c>
      <c r="Q86" s="21">
        <f>IF($G$82&lt;0,(IF(2050-P$80&lt;=0,0,(2/(2050-P$80+1))*(1-(SUM($E86:P86)/$G$82))*$G$82*'Fixed Data'!N$52)),0)</f>
        <v>-0.6144548814513191</v>
      </c>
      <c r="R86" s="21">
        <f>IF($G$82&lt;0,(IF(2050-Q$80&lt;=0,0,(2/(2050-Q$80+1))*(1-(SUM($E86:Q86)/$G$82))*$G$82*'Fixed Data'!O$52)),0)</f>
        <v>-0.56325030799704245</v>
      </c>
      <c r="S86" s="21">
        <f>IF($G$82&lt;0,(IF(2050-R$80&lt;=0,0,(2/(2050-R$80+1))*(1-(SUM($E86:R86)/$G$82))*$G$82*'Fixed Data'!P$52)),0)</f>
        <v>-0.51204573454276581</v>
      </c>
      <c r="T86" s="21">
        <f>IF($G$82&lt;0,(IF(2050-S$80&lt;=0,0,(2/(2050-S$80+1))*(1-(SUM($E86:S86)/$G$82))*$G$82*'Fixed Data'!Q$52)),0)</f>
        <v>-0.46084116108848899</v>
      </c>
      <c r="U86" s="21">
        <f>IF($G$82&lt;0,(IF(2050-T$80&lt;=0,0,(2/(2050-T$80+1))*(1-(SUM($E86:T86)/$G$82))*$G$82*'Fixed Data'!R$52)),0)</f>
        <v>-0.40963658763421257</v>
      </c>
      <c r="V86" s="21">
        <f>IF($G$82&lt;0,(IF(2050-U$80&lt;=0,0,(2/(2050-U$80+1))*(1-(SUM($E86:U86)/$G$82))*$G$82*'Fixed Data'!S$52)),0)</f>
        <v>-0.35843201417993581</v>
      </c>
      <c r="W86" s="21">
        <f>IF($G$82&lt;0,(IF(2050-V$80&lt;=0,0,(2/(2050-V$80+1))*(1-(SUM($E86:V86)/$G$82))*$G$82*'Fixed Data'!T$52)),0)</f>
        <v>-0.30722744072565922</v>
      </c>
      <c r="X86" s="21">
        <f>IF($G$82&lt;0,(IF(2050-W$80&lt;=0,0,(2/(2050-W$80+1))*(1-(SUM($E86:W86)/$G$82))*$G$82*'Fixed Data'!U$52)),0)</f>
        <v>-0.25602286727138257</v>
      </c>
      <c r="Y86" s="21">
        <f>IF($G$82&lt;0,(IF(2050-X$80&lt;=0,0,(2/(2050-X$80+1))*(1-(SUM($E86:X86)/$G$82))*$G$82*'Fixed Data'!V$52)),0)</f>
        <v>-0.20481829381710576</v>
      </c>
      <c r="Z86" s="21">
        <f>IF($G$82&lt;0,(IF(2050-Y$80&lt;=0,0,(2/(2050-Y$80+1))*(1-(SUM($E86:Y86)/$G$82))*$G$82*'Fixed Data'!W$52)),0)</f>
        <v>-0.15361372036282983</v>
      </c>
      <c r="AA86" s="21">
        <f>IF($G$82&lt;0,(IF(2050-Z$80&lt;=0,0,(2/(2050-Z$80+1))*(1-(SUM($E86:Z86)/$G$82))*$G$82*'Fixed Data'!X$52)),0)</f>
        <v>-0.10240914690855234</v>
      </c>
      <c r="AB86" s="21">
        <f>IF($G$82&lt;0,(IF(2050-AA$80&lt;=0,0,(2/(2050-AA$80+1))*(1-(SUM($E86:AA86)/$G$82))*$G$82*'Fixed Data'!Y$52)),0)</f>
        <v>-5.1204573454276169E-2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-1.1907295422892754</v>
      </c>
      <c r="J87" s="21">
        <f>IF($H$82&lt;0,(IF(2050-I$80&lt;=0,0,(2/(2050-I$80+1))*(1-(SUM($E87:I87)/$H$82))*$H$82*'Fixed Data'!G$52)),0)</f>
        <v>-1.1311930651748119</v>
      </c>
      <c r="K87" s="21">
        <f>IF($H$82&lt;0,(IF(2050-J$80&lt;=0,0,(2/(2050-J$80+1))*(1-(SUM($E87:J87)/$H$82))*$H$82*'Fixed Data'!H$52)),0)</f>
        <v>-1.0716565880603479</v>
      </c>
      <c r="L87" s="21">
        <f>IF($H$82&lt;0,(IF(2050-K$80&lt;=0,0,(2/(2050-K$80+1))*(1-(SUM($E87:K87)/$H$82))*$H$82*'Fixed Data'!I$52)),0)</f>
        <v>-1.0121201109458842</v>
      </c>
      <c r="M87" s="21">
        <f>IF($H$82&lt;0,(IF(2050-L$80&lt;=0,0,(2/(2050-L$80+1))*(1-(SUM($E87:L87)/$H$82))*$H$82*'Fixed Data'!J$52)),0)</f>
        <v>-0.95258363383142031</v>
      </c>
      <c r="N87" s="21">
        <f>IF($H$82&lt;0,(IF(2050-M$80&lt;=0,0,(2/(2050-M$80+1))*(1-(SUM($E87:M87)/$H$82))*$H$82*'Fixed Data'!K$52)),0)</f>
        <v>-0.89304715671695656</v>
      </c>
      <c r="O87" s="21">
        <f>IF($H$82&lt;0,(IF(2050-N$80&lt;=0,0,(2/(2050-N$80+1))*(1-(SUM($E87:N87)/$H$82))*$H$82*'Fixed Data'!L$52)),0)</f>
        <v>-0.83351067960249281</v>
      </c>
      <c r="P87" s="21">
        <f>IF($H$82&lt;0,(IF(2050-O$80&lt;=0,0,(2/(2050-O$80+1))*(1-(SUM($E87:O87)/$H$82))*$H$82*'Fixed Data'!M$52)),0)</f>
        <v>-0.77397420248802906</v>
      </c>
      <c r="Q87" s="21">
        <f>IF($H$82&lt;0,(IF(2050-P$80&lt;=0,0,(2/(2050-P$80+1))*(1-(SUM($E87:P87)/$H$82))*$H$82*'Fixed Data'!N$52)),0)</f>
        <v>-0.71443772537356542</v>
      </c>
      <c r="R87" s="21">
        <f>IF($H$82&lt;0,(IF(2050-Q$80&lt;=0,0,(2/(2050-Q$80+1))*(1-(SUM($E87:Q87)/$H$82))*$H$82*'Fixed Data'!O$52)),0)</f>
        <v>-0.65490124825910145</v>
      </c>
      <c r="S87" s="21">
        <f>IF($H$82&lt;0,(IF(2050-R$80&lt;=0,0,(2/(2050-R$80+1))*(1-(SUM($E87:R87)/$H$82))*$H$82*'Fixed Data'!P$52)),0)</f>
        <v>-0.59536477114463793</v>
      </c>
      <c r="T87" s="21">
        <f>IF($H$82&lt;0,(IF(2050-S$80&lt;=0,0,(2/(2050-S$80+1))*(1-(SUM($E87:S87)/$H$82))*$H$82*'Fixed Data'!Q$52)),0)</f>
        <v>-0.53582829403017407</v>
      </c>
      <c r="U87" s="21">
        <f>IF($H$82&lt;0,(IF(2050-T$80&lt;=0,0,(2/(2050-T$80+1))*(1-(SUM($E87:T87)/$H$82))*$H$82*'Fixed Data'!R$52)),0)</f>
        <v>-0.47629181691570999</v>
      </c>
      <c r="V87" s="21">
        <f>IF($H$82&lt;0,(IF(2050-U$80&lt;=0,0,(2/(2050-U$80+1))*(1-(SUM($E87:U87)/$H$82))*$H$82*'Fixed Data'!S$52)),0)</f>
        <v>-0.41675533980124635</v>
      </c>
      <c r="W87" s="21">
        <f>IF($H$82&lt;0,(IF(2050-V$80&lt;=0,0,(2/(2050-V$80+1))*(1-(SUM($E87:V87)/$H$82))*$H$82*'Fixed Data'!T$52)),0)</f>
        <v>-0.35721886268678255</v>
      </c>
      <c r="X87" s="21">
        <f>IF($H$82&lt;0,(IF(2050-W$80&lt;=0,0,(2/(2050-W$80+1))*(1-(SUM($E87:W87)/$H$82))*$H$82*'Fixed Data'!U$52)),0)</f>
        <v>-0.29768238557231874</v>
      </c>
      <c r="Y87" s="21">
        <f>IF($H$82&lt;0,(IF(2050-X$80&lt;=0,0,(2/(2050-X$80+1))*(1-(SUM($E87:X87)/$H$82))*$H$82*'Fixed Data'!V$52)),0)</f>
        <v>-0.23814590845785538</v>
      </c>
      <c r="Z87" s="21">
        <f>IF($H$82&lt;0,(IF(2050-Y$80&lt;=0,0,(2/(2050-Y$80+1))*(1-(SUM($E87:Y87)/$H$82))*$H$82*'Fixed Data'!W$52)),0)</f>
        <v>-0.17860943134339069</v>
      </c>
      <c r="AA87" s="21">
        <f>IF($H$82&lt;0,(IF(2050-Z$80&lt;=0,0,(2/(2050-Z$80+1))*(1-(SUM($E87:Z87)/$H$82))*$H$82*'Fixed Data'!X$52)),0)</f>
        <v>-0.11907295422892712</v>
      </c>
      <c r="AB87" s="21">
        <f>IF($H$82&lt;0,(IF(2050-AA$80&lt;=0,0,(2/(2050-AA$80+1))*(1-(SUM($E87:AA87)/$H$82))*$H$82*'Fixed Data'!Y$52)),0)</f>
        <v>-5.9536477114463561E-2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-1.3094180782901208</v>
      </c>
      <c r="K88" s="21">
        <f>IF($I$82&lt;0,(IF(2050-J$80&lt;=0,0,(2/(2050-J$80+1))*(1-(SUM($E88:J88)/$I$82))*$I$82*'Fixed Data'!H$52)),0)</f>
        <v>-1.2405013373274827</v>
      </c>
      <c r="L88" s="21">
        <f>IF($I$82&lt;0,(IF(2050-K$80&lt;=0,0,(2/(2050-K$80+1))*(1-(SUM($E88:K88)/$I$82))*$I$82*'Fixed Data'!I$52)),0)</f>
        <v>-1.1715845963648448</v>
      </c>
      <c r="M88" s="21">
        <f>IF($I$82&lt;0,(IF(2050-L$80&lt;=0,0,(2/(2050-L$80+1))*(1-(SUM($E88:L88)/$I$82))*$I$82*'Fixed Data'!J$52)),0)</f>
        <v>-1.1026678554022069</v>
      </c>
      <c r="N88" s="21">
        <f>IF($I$82&lt;0,(IF(2050-M$80&lt;=0,0,(2/(2050-M$80+1))*(1-(SUM($E88:M88)/$I$82))*$I$82*'Fixed Data'!K$52)),0)</f>
        <v>-1.0337511144395688</v>
      </c>
      <c r="O88" s="21">
        <f>IF($I$82&lt;0,(IF(2050-N$80&lt;=0,0,(2/(2050-N$80+1))*(1-(SUM($E88:N88)/$I$82))*$I$82*'Fixed Data'!L$52)),0)</f>
        <v>-0.96483437347693091</v>
      </c>
      <c r="P88" s="21">
        <f>IF($I$82&lt;0,(IF(2050-O$80&lt;=0,0,(2/(2050-O$80+1))*(1-(SUM($E88:O88)/$I$82))*$I$82*'Fixed Data'!M$52)),0)</f>
        <v>-0.89591763251429313</v>
      </c>
      <c r="Q88" s="21">
        <f>IF($I$82&lt;0,(IF(2050-P$80&lt;=0,0,(2/(2050-P$80+1))*(1-(SUM($E88:P88)/$I$82))*$I$82*'Fixed Data'!N$52)),0)</f>
        <v>-0.82700089155165535</v>
      </c>
      <c r="R88" s="21">
        <f>IF($I$82&lt;0,(IF(2050-Q$80&lt;=0,0,(2/(2050-Q$80+1))*(1-(SUM($E88:Q88)/$I$82))*$I$82*'Fixed Data'!O$52)),0)</f>
        <v>-0.75808415058901746</v>
      </c>
      <c r="S88" s="21">
        <f>IF($I$82&lt;0,(IF(2050-R$80&lt;=0,0,(2/(2050-R$80+1))*(1-(SUM($E88:R88)/$I$82))*$I$82*'Fixed Data'!P$52)),0)</f>
        <v>-0.68916740962637935</v>
      </c>
      <c r="T88" s="21">
        <f>IF($I$82&lt;0,(IF(2050-S$80&lt;=0,0,(2/(2050-S$80+1))*(1-(SUM($E88:S88)/$I$82))*$I$82*'Fixed Data'!Q$52)),0)</f>
        <v>-0.62025066866374157</v>
      </c>
      <c r="U88" s="21">
        <f>IF($I$82&lt;0,(IF(2050-T$80&lt;=0,0,(2/(2050-T$80+1))*(1-(SUM($E88:T88)/$I$82))*$I$82*'Fixed Data'!R$52)),0)</f>
        <v>-0.55133392770110379</v>
      </c>
      <c r="V88" s="21">
        <f>IF($I$82&lt;0,(IF(2050-U$80&lt;=0,0,(2/(2050-U$80+1))*(1-(SUM($E88:U88)/$I$82))*$I$82*'Fixed Data'!S$52)),0)</f>
        <v>-0.4824171867384659</v>
      </c>
      <c r="W88" s="21">
        <f>IF($I$82&lt;0,(IF(2050-V$80&lt;=0,0,(2/(2050-V$80+1))*(1-(SUM($E88:V88)/$I$82))*$I$82*'Fixed Data'!T$52)),0)</f>
        <v>-0.41350044577582762</v>
      </c>
      <c r="X88" s="21">
        <f>IF($I$82&lt;0,(IF(2050-W$80&lt;=0,0,(2/(2050-W$80+1))*(1-(SUM($E88:W88)/$I$82))*$I$82*'Fixed Data'!U$52)),0)</f>
        <v>-0.34458370481318973</v>
      </c>
      <c r="Y88" s="21">
        <f>IF($I$82&lt;0,(IF(2050-X$80&lt;=0,0,(2/(2050-X$80+1))*(1-(SUM($E88:X88)/$I$82))*$I$82*'Fixed Data'!V$52)),0)</f>
        <v>-0.275666963850552</v>
      </c>
      <c r="Z88" s="21">
        <f>IF($I$82&lt;0,(IF(2050-Y$80&lt;=0,0,(2/(2050-Y$80+1))*(1-(SUM($E88:Y88)/$I$82))*$I$82*'Fixed Data'!W$52)),0)</f>
        <v>-0.2067502228879137</v>
      </c>
      <c r="AA88" s="21">
        <f>IF($I$82&lt;0,(IF(2050-Z$80&lt;=0,0,(2/(2050-Z$80+1))*(1-(SUM($E88:Z88)/$I$82))*$I$82*'Fixed Data'!X$52)),0)</f>
        <v>-0.13783348192527628</v>
      </c>
      <c r="AB88" s="21">
        <f>IF($I$82&lt;0,(IF(2050-AA$80&lt;=0,0,(2/(2050-AA$80+1))*(1-(SUM($E88:AA88)/$I$82))*$I$82*'Fixed Data'!Y$52)),0)</f>
        <v>-6.8916740962636697E-2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-0.88252476454620998</v>
      </c>
      <c r="G128" s="21">
        <f t="shared" si="10"/>
        <v>-1.8150603660252811</v>
      </c>
      <c r="H128" s="21">
        <f t="shared" si="10"/>
        <v>-2.8078536646548495</v>
      </c>
      <c r="I128" s="21">
        <f t="shared" si="10"/>
        <v>-3.8648758895796083</v>
      </c>
      <c r="J128" s="21">
        <f t="shared" si="10"/>
        <v>-4.9810501733907495</v>
      </c>
      <c r="K128" s="21">
        <f t="shared" si="10"/>
        <v>-4.7188896379491299</v>
      </c>
      <c r="L128" s="21">
        <f t="shared" si="10"/>
        <v>-4.456729102507512</v>
      </c>
      <c r="M128" s="21">
        <f t="shared" si="10"/>
        <v>-4.1945685670658932</v>
      </c>
      <c r="N128" s="21">
        <f t="shared" si="10"/>
        <v>-3.9324080316242753</v>
      </c>
      <c r="O128" s="21">
        <f t="shared" si="10"/>
        <v>-3.6702474961826566</v>
      </c>
      <c r="P128" s="21">
        <f t="shared" si="10"/>
        <v>-3.4080869607410387</v>
      </c>
      <c r="Q128" s="21">
        <f t="shared" si="10"/>
        <v>-3.1459264252994208</v>
      </c>
      <c r="R128" s="21">
        <f t="shared" si="10"/>
        <v>-2.8837658898578016</v>
      </c>
      <c r="S128" s="21">
        <f t="shared" si="10"/>
        <v>-2.6216053544161841</v>
      </c>
      <c r="T128" s="21">
        <f t="shared" si="10"/>
        <v>-2.3594448189745654</v>
      </c>
      <c r="U128" s="21">
        <f t="shared" si="10"/>
        <v>-2.0972842835329466</v>
      </c>
      <c r="V128" s="21">
        <f t="shared" si="10"/>
        <v>-1.8351237480913278</v>
      </c>
      <c r="W128" s="21">
        <f t="shared" si="10"/>
        <v>-1.5729632126497095</v>
      </c>
      <c r="X128" s="21">
        <f t="shared" si="10"/>
        <v>-1.310802677208091</v>
      </c>
      <c r="Y128" s="21">
        <f t="shared" si="10"/>
        <v>-1.0486421417664731</v>
      </c>
      <c r="Z128" s="21">
        <f t="shared" si="10"/>
        <v>-0.78648160632485353</v>
      </c>
      <c r="AA128" s="21">
        <f t="shared" si="10"/>
        <v>-0.52432107088323576</v>
      </c>
      <c r="AB128" s="21">
        <f t="shared" si="10"/>
        <v>-0.26216053544161644</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-10.59029717455452</v>
      </c>
      <c r="G129" s="21">
        <f t="shared" ref="G129:AW129" si="11">F131</f>
        <v>-20.873194209290737</v>
      </c>
      <c r="H129" s="21">
        <f t="shared" si="11"/>
        <v>-30.88639031120335</v>
      </c>
      <c r="I129" s="21">
        <f t="shared" si="11"/>
        <v>-40.581196840585889</v>
      </c>
      <c r="J129" s="21">
        <f t="shared" si="11"/>
        <v>-49.810501733907486</v>
      </c>
      <c r="K129" s="21">
        <f t="shared" si="11"/>
        <v>-44.829451560516738</v>
      </c>
      <c r="L129" s="21">
        <f t="shared" si="11"/>
        <v>-40.110561922567605</v>
      </c>
      <c r="M129" s="21">
        <f t="shared" si="11"/>
        <v>-35.653832820060096</v>
      </c>
      <c r="N129" s="21">
        <f t="shared" si="11"/>
        <v>-31.459264252994203</v>
      </c>
      <c r="O129" s="21">
        <f t="shared" si="11"/>
        <v>-27.526856221369925</v>
      </c>
      <c r="P129" s="21">
        <f t="shared" si="11"/>
        <v>-23.856608725187268</v>
      </c>
      <c r="Q129" s="21">
        <f t="shared" si="11"/>
        <v>-20.44852176444623</v>
      </c>
      <c r="R129" s="21">
        <f t="shared" si="11"/>
        <v>-17.302595339146809</v>
      </c>
      <c r="S129" s="21">
        <f t="shared" si="11"/>
        <v>-14.418829449289007</v>
      </c>
      <c r="T129" s="21">
        <f t="shared" si="11"/>
        <v>-11.797224094872822</v>
      </c>
      <c r="U129" s="21">
        <f t="shared" si="11"/>
        <v>-9.4377792758982579</v>
      </c>
      <c r="V129" s="21">
        <f t="shared" si="11"/>
        <v>-7.3404949923653113</v>
      </c>
      <c r="W129" s="21">
        <f t="shared" si="11"/>
        <v>-5.5053712442739835</v>
      </c>
      <c r="X129" s="21">
        <f t="shared" si="11"/>
        <v>-3.932408031624274</v>
      </c>
      <c r="Y129" s="21">
        <f t="shared" si="11"/>
        <v>-2.6216053544161833</v>
      </c>
      <c r="Z129" s="21">
        <f t="shared" si="11"/>
        <v>-1.5729632126497102</v>
      </c>
      <c r="AA129" s="21">
        <f t="shared" si="11"/>
        <v>-0.78648160632485664</v>
      </c>
      <c r="AB129" s="21">
        <f t="shared" si="11"/>
        <v>-0.26216053544162088</v>
      </c>
      <c r="AC129" s="21">
        <f t="shared" si="11"/>
        <v>-4.4408920985006262E-15</v>
      </c>
      <c r="AD129" s="21">
        <f t="shared" si="11"/>
        <v>-4.4408920985006262E-15</v>
      </c>
      <c r="AE129" s="21">
        <f t="shared" si="11"/>
        <v>-4.4408920985006262E-15</v>
      </c>
      <c r="AF129" s="21">
        <f t="shared" si="11"/>
        <v>-4.4408920985006262E-15</v>
      </c>
      <c r="AG129" s="21">
        <f t="shared" si="11"/>
        <v>-4.4408920985006262E-15</v>
      </c>
      <c r="AH129" s="21">
        <f t="shared" si="11"/>
        <v>-4.4408920985006262E-15</v>
      </c>
      <c r="AI129" s="21">
        <f t="shared" si="11"/>
        <v>-4.4408920985006262E-15</v>
      </c>
      <c r="AJ129" s="21">
        <f t="shared" si="11"/>
        <v>-4.4408920985006262E-15</v>
      </c>
      <c r="AK129" s="21">
        <f t="shared" si="11"/>
        <v>-4.4408920985006262E-15</v>
      </c>
      <c r="AL129" s="21">
        <f t="shared" si="11"/>
        <v>-4.4408920985006262E-15</v>
      </c>
      <c r="AM129" s="21">
        <f t="shared" si="11"/>
        <v>-4.4408920985006262E-15</v>
      </c>
      <c r="AN129" s="21">
        <f t="shared" si="11"/>
        <v>-4.4408920985006262E-15</v>
      </c>
      <c r="AO129" s="21">
        <f t="shared" si="11"/>
        <v>-4.4408920985006262E-15</v>
      </c>
      <c r="AP129" s="21">
        <f t="shared" si="11"/>
        <v>-4.4408920985006262E-15</v>
      </c>
      <c r="AQ129" s="21">
        <f t="shared" si="11"/>
        <v>-4.4408920985006262E-15</v>
      </c>
      <c r="AR129" s="21">
        <f t="shared" si="11"/>
        <v>-4.4408920985006262E-15</v>
      </c>
      <c r="AS129" s="21">
        <f t="shared" si="11"/>
        <v>-4.4408920985006262E-15</v>
      </c>
      <c r="AT129" s="21">
        <f t="shared" si="11"/>
        <v>-4.4408920985006262E-15</v>
      </c>
      <c r="AU129" s="21">
        <f t="shared" si="11"/>
        <v>-4.4408920985006262E-15</v>
      </c>
      <c r="AV129" s="21">
        <f t="shared" si="11"/>
        <v>-4.4408920985006262E-15</v>
      </c>
      <c r="AW129" s="21">
        <f t="shared" si="11"/>
        <v>-4.4408920985006262E-15</v>
      </c>
      <c r="AX129" s="21">
        <f>AW131</f>
        <v>-4.4408920985006262E-15</v>
      </c>
      <c r="AY129" s="21">
        <f>AX131</f>
        <v>-4.4408920985006262E-15</v>
      </c>
      <c r="AZ129" s="21">
        <f>AY131</f>
        <v>-4.4408920985006262E-15</v>
      </c>
      <c r="BA129" s="21">
        <f>AZ131</f>
        <v>-4.4408920985006262E-15</v>
      </c>
      <c r="BB129" s="21">
        <f>BA131</f>
        <v>-4.4408920985006262E-15</v>
      </c>
    </row>
    <row r="130" spans="1:54" ht="15" customHeight="1" outlineLevel="2">
      <c r="A130" s="8"/>
      <c r="B130" t="s">
        <v>459</v>
      </c>
      <c r="C130" t="s">
        <v>460</v>
      </c>
      <c r="D130" t="s">
        <v>391</v>
      </c>
      <c r="E130" s="21">
        <f>E131*(1/(1+'Fixed Data'!$B$10))</f>
        <v>-10.190817142565937</v>
      </c>
      <c r="F130" s="21">
        <f>F131*(1/(1+'Fixed Data'!$B$10))</f>
        <v>-20.085829685614645</v>
      </c>
      <c r="G130" s="21">
        <f>G131*(1/(1+'Fixed Data'!$B$10))</f>
        <v>-29.721314772135639</v>
      </c>
      <c r="H130" s="21">
        <f>H131*(1/(1+'Fixed Data'!$B$10))</f>
        <v>-39.050420362380578</v>
      </c>
      <c r="I130" s="21">
        <f>I131*(1/(1+'Fixed Data'!$B$10))</f>
        <v>-47.931583654645394</v>
      </c>
      <c r="J130" s="21">
        <f>J131*(1/(1+'Fixed Data'!$B$10))</f>
        <v>-43.138425289180852</v>
      </c>
      <c r="K130" s="21">
        <f>K131*(1/(1+'Fixed Data'!$B$10))</f>
        <v>-38.597538416635501</v>
      </c>
      <c r="L130" s="21">
        <f>L131*(1/(1+'Fixed Data'!$B$10))</f>
        <v>-34.308923037009336</v>
      </c>
      <c r="M130" s="21">
        <f>M131*(1/(1+'Fixed Data'!$B$10))</f>
        <v>-30.272579150302356</v>
      </c>
      <c r="N130" s="21">
        <f>N131*(1/(1+'Fixed Data'!$B$10))</f>
        <v>-26.488506756514557</v>
      </c>
      <c r="O130" s="21">
        <f>O131*(1/(1+'Fixed Data'!$B$10))</f>
        <v>-22.95670585564595</v>
      </c>
      <c r="P130" s="21">
        <f>P131*(1/(1+'Fixed Data'!$B$10))</f>
        <v>-19.677176447696528</v>
      </c>
      <c r="Q130" s="21">
        <f>Q131*(1/(1+'Fixed Data'!$B$10))</f>
        <v>-16.649918532666291</v>
      </c>
      <c r="R130" s="21">
        <f>R131*(1/(1+'Fixed Data'!$B$10))</f>
        <v>-13.874932110555243</v>
      </c>
      <c r="S130" s="21">
        <f>S131*(1/(1+'Fixed Data'!$B$10))</f>
        <v>-11.352217181363379</v>
      </c>
      <c r="T130" s="21">
        <f>T131*(1/(1+'Fixed Data'!$B$10))</f>
        <v>-9.0817737450907039</v>
      </c>
      <c r="U130" s="21">
        <f>U131*(1/(1+'Fixed Data'!$B$10))</f>
        <v>-7.0636018017372137</v>
      </c>
      <c r="V130" s="21">
        <f>V131*(1/(1+'Fixed Data'!$B$10))</f>
        <v>-5.2977013513029103</v>
      </c>
      <c r="W130" s="21">
        <f>W131*(1/(1+'Fixed Data'!$B$10))</f>
        <v>-3.7840723937877931</v>
      </c>
      <c r="X130" s="21">
        <f>X131*(1/(1+'Fixed Data'!$B$10))</f>
        <v>-2.5227149291918627</v>
      </c>
      <c r="Y130" s="21">
        <f>Y131*(1/(1+'Fixed Data'!$B$10))</f>
        <v>-1.5136289575151178</v>
      </c>
      <c r="Z130" s="21">
        <f>Z131*(1/(1+'Fixed Data'!$B$10))</f>
        <v>-0.75681447875756036</v>
      </c>
      <c r="AA130" s="21">
        <f>AA131*(1/(1+'Fixed Data'!$B$10))</f>
        <v>-0.25227149291918871</v>
      </c>
      <c r="AB130" s="21">
        <f>AB131*(1/(1+'Fixed Data'!$B$10))</f>
        <v>-4.2733757683801262E-15</v>
      </c>
      <c r="AC130" s="21">
        <f>AC131*(1/(1+'Fixed Data'!$B$10))</f>
        <v>-4.2733757683801262E-15</v>
      </c>
      <c r="AD130" s="21">
        <f>AD131*(1/(1+'Fixed Data'!$B$10))</f>
        <v>-4.2733757683801262E-15</v>
      </c>
      <c r="AE130" s="21">
        <f>AE131*(1/(1+'Fixed Data'!$B$10))</f>
        <v>-4.2733757683801262E-15</v>
      </c>
      <c r="AF130" s="21">
        <f>AF131*(1/(1+'Fixed Data'!$B$10))</f>
        <v>-4.2733757683801262E-15</v>
      </c>
      <c r="AG130" s="21">
        <f>AG131*(1/(1+'Fixed Data'!$B$10))</f>
        <v>-4.2733757683801262E-15</v>
      </c>
      <c r="AH130" s="21">
        <f>AH131*(1/(1+'Fixed Data'!$B$10))</f>
        <v>-4.2733757683801262E-15</v>
      </c>
      <c r="AI130" s="21">
        <f>AI131*(1/(1+'Fixed Data'!$B$10))</f>
        <v>-4.2733757683801262E-15</v>
      </c>
      <c r="AJ130" s="21">
        <f>AJ131*(1/(1+'Fixed Data'!$B$10))</f>
        <v>-4.2733757683801262E-15</v>
      </c>
      <c r="AK130" s="21">
        <f>AK131*(1/(1+'Fixed Data'!$B$10))</f>
        <v>-4.2733757683801262E-15</v>
      </c>
      <c r="AL130" s="21">
        <f>AL131*(1/(1+'Fixed Data'!$B$10))</f>
        <v>-4.2733757683801262E-15</v>
      </c>
      <c r="AM130" s="21">
        <f>AM131*(1/(1+'Fixed Data'!$B$10))</f>
        <v>-4.2733757683801262E-15</v>
      </c>
      <c r="AN130" s="21">
        <f>AN131*(1/(1+'Fixed Data'!$B$10))</f>
        <v>-4.2733757683801262E-15</v>
      </c>
      <c r="AO130" s="21">
        <f>AO131*(1/(1+'Fixed Data'!$B$10))</f>
        <v>-4.2733757683801262E-15</v>
      </c>
      <c r="AP130" s="21">
        <f>AP131*(1/(1+'Fixed Data'!$B$10))</f>
        <v>-4.2733757683801262E-15</v>
      </c>
      <c r="AQ130" s="21">
        <f>AQ131*(1/(1+'Fixed Data'!$B$10))</f>
        <v>-4.2733757683801262E-15</v>
      </c>
      <c r="AR130" s="21">
        <f>AR131*(1/(1+'Fixed Data'!$B$10))</f>
        <v>-4.2733757683801262E-15</v>
      </c>
      <c r="AS130" s="21">
        <f>AS131*(1/(1+'Fixed Data'!$B$10))</f>
        <v>-4.2733757683801262E-15</v>
      </c>
      <c r="AT130" s="21">
        <f>AT131*(1/(1+'Fixed Data'!$B$10))</f>
        <v>-4.2733757683801262E-15</v>
      </c>
      <c r="AU130" s="21">
        <f>AU131*(1/(1+'Fixed Data'!$B$10))</f>
        <v>-4.2733757683801262E-15</v>
      </c>
      <c r="AV130" s="21">
        <f>AV131*(1/(1+'Fixed Data'!$B$10))</f>
        <v>-4.2733757683801262E-15</v>
      </c>
      <c r="AW130" s="21">
        <f>AW131*(1/(1+'Fixed Data'!$B$10))</f>
        <v>-4.2733757683801262E-15</v>
      </c>
      <c r="AX130" s="21">
        <f>AX131*(1/(1+'Fixed Data'!$B$10))</f>
        <v>-4.2733757683801262E-15</v>
      </c>
      <c r="AY130" s="21">
        <f>AY131*(1/(1+'Fixed Data'!$B$10))</f>
        <v>-4.2733757683801262E-15</v>
      </c>
      <c r="AZ130" s="21">
        <f>AZ131*(1/(1+'Fixed Data'!$B$10))</f>
        <v>-4.2733757683801262E-15</v>
      </c>
      <c r="BA130" s="21">
        <f>BA131*(1/(1+'Fixed Data'!$B$10))</f>
        <v>-4.2733757683801262E-15</v>
      </c>
      <c r="BB130" s="21">
        <f>BB131*(1/(1+'Fixed Data'!$B$10))</f>
        <v>-4.2733757683801262E-15</v>
      </c>
    </row>
    <row r="131" spans="1:54" ht="13.9" customHeight="1" outlineLevel="2">
      <c r="A131" s="8"/>
      <c r="B131" t="s">
        <v>461</v>
      </c>
      <c r="C131" t="s">
        <v>462</v>
      </c>
      <c r="D131" t="s">
        <v>391</v>
      </c>
      <c r="E131" s="21">
        <f t="shared" ref="E131:BB131" si="12">E82-E128+E129</f>
        <v>-10.59029717455452</v>
      </c>
      <c r="F131" s="21">
        <f t="shared" si="12"/>
        <v>-20.873194209290737</v>
      </c>
      <c r="G131" s="21">
        <f t="shared" si="12"/>
        <v>-30.88639031120335</v>
      </c>
      <c r="H131" s="21">
        <f t="shared" si="12"/>
        <v>-40.581196840585889</v>
      </c>
      <c r="I131" s="21">
        <f t="shared" si="12"/>
        <v>-49.810501733907486</v>
      </c>
      <c r="J131" s="21">
        <f t="shared" si="12"/>
        <v>-44.829451560516738</v>
      </c>
      <c r="K131" s="21">
        <f t="shared" si="12"/>
        <v>-40.110561922567605</v>
      </c>
      <c r="L131" s="21">
        <f t="shared" si="12"/>
        <v>-35.653832820060096</v>
      </c>
      <c r="M131" s="21">
        <f t="shared" si="12"/>
        <v>-31.459264252994203</v>
      </c>
      <c r="N131" s="21">
        <f t="shared" si="12"/>
        <v>-27.526856221369925</v>
      </c>
      <c r="O131" s="21">
        <f t="shared" si="12"/>
        <v>-23.856608725187268</v>
      </c>
      <c r="P131" s="21">
        <f t="shared" si="12"/>
        <v>-20.44852176444623</v>
      </c>
      <c r="Q131" s="21">
        <f t="shared" si="12"/>
        <v>-17.302595339146809</v>
      </c>
      <c r="R131" s="21">
        <f t="shared" si="12"/>
        <v>-14.418829449289007</v>
      </c>
      <c r="S131" s="21">
        <f t="shared" si="12"/>
        <v>-11.797224094872822</v>
      </c>
      <c r="T131" s="21">
        <f t="shared" si="12"/>
        <v>-9.4377792758982579</v>
      </c>
      <c r="U131" s="21">
        <f t="shared" si="12"/>
        <v>-7.3404949923653113</v>
      </c>
      <c r="V131" s="21">
        <f t="shared" si="12"/>
        <v>-5.5053712442739835</v>
      </c>
      <c r="W131" s="21">
        <f t="shared" si="12"/>
        <v>-3.932408031624274</v>
      </c>
      <c r="X131" s="21">
        <f t="shared" si="12"/>
        <v>-2.6216053544161833</v>
      </c>
      <c r="Y131" s="21">
        <f t="shared" si="12"/>
        <v>-1.5729632126497102</v>
      </c>
      <c r="Z131" s="21">
        <f t="shared" si="12"/>
        <v>-0.78648160632485664</v>
      </c>
      <c r="AA131" s="21">
        <f t="shared" si="12"/>
        <v>-0.26216053544162088</v>
      </c>
      <c r="AB131" s="21">
        <f t="shared" si="12"/>
        <v>-4.4408920985006262E-15</v>
      </c>
      <c r="AC131" s="21">
        <f t="shared" si="12"/>
        <v>-4.4408920985006262E-15</v>
      </c>
      <c r="AD131" s="21">
        <f t="shared" si="12"/>
        <v>-4.4408920985006262E-15</v>
      </c>
      <c r="AE131" s="21">
        <f t="shared" si="12"/>
        <v>-4.4408920985006262E-15</v>
      </c>
      <c r="AF131" s="21">
        <f t="shared" si="12"/>
        <v>-4.4408920985006262E-15</v>
      </c>
      <c r="AG131" s="21">
        <f t="shared" si="12"/>
        <v>-4.4408920985006262E-15</v>
      </c>
      <c r="AH131" s="21">
        <f t="shared" si="12"/>
        <v>-4.4408920985006262E-15</v>
      </c>
      <c r="AI131" s="21">
        <f t="shared" si="12"/>
        <v>-4.4408920985006262E-15</v>
      </c>
      <c r="AJ131" s="21">
        <f t="shared" si="12"/>
        <v>-4.4408920985006262E-15</v>
      </c>
      <c r="AK131" s="21">
        <f t="shared" si="12"/>
        <v>-4.4408920985006262E-15</v>
      </c>
      <c r="AL131" s="21">
        <f t="shared" si="12"/>
        <v>-4.4408920985006262E-15</v>
      </c>
      <c r="AM131" s="21">
        <f t="shared" si="12"/>
        <v>-4.4408920985006262E-15</v>
      </c>
      <c r="AN131" s="21">
        <f t="shared" si="12"/>
        <v>-4.4408920985006262E-15</v>
      </c>
      <c r="AO131" s="21">
        <f t="shared" si="12"/>
        <v>-4.4408920985006262E-15</v>
      </c>
      <c r="AP131" s="21">
        <f t="shared" si="12"/>
        <v>-4.4408920985006262E-15</v>
      </c>
      <c r="AQ131" s="21">
        <f t="shared" si="12"/>
        <v>-4.4408920985006262E-15</v>
      </c>
      <c r="AR131" s="21">
        <f t="shared" si="12"/>
        <v>-4.4408920985006262E-15</v>
      </c>
      <c r="AS131" s="21">
        <f t="shared" si="12"/>
        <v>-4.4408920985006262E-15</v>
      </c>
      <c r="AT131" s="21">
        <f t="shared" si="12"/>
        <v>-4.4408920985006262E-15</v>
      </c>
      <c r="AU131" s="21">
        <f t="shared" si="12"/>
        <v>-4.4408920985006262E-15</v>
      </c>
      <c r="AV131" s="21">
        <f t="shared" si="12"/>
        <v>-4.4408920985006262E-15</v>
      </c>
      <c r="AW131" s="21">
        <f t="shared" si="12"/>
        <v>-4.4408920985006262E-15</v>
      </c>
      <c r="AX131" s="21">
        <f t="shared" si="12"/>
        <v>-4.4408920985006262E-15</v>
      </c>
      <c r="AY131" s="21">
        <f t="shared" si="12"/>
        <v>-4.4408920985006262E-15</v>
      </c>
      <c r="AZ131" s="21">
        <f t="shared" si="12"/>
        <v>-4.4408920985006262E-15</v>
      </c>
      <c r="BA131" s="21">
        <f t="shared" si="12"/>
        <v>-4.4408920985006262E-15</v>
      </c>
      <c r="BB131" s="21">
        <f t="shared" si="12"/>
        <v>-4.4408920985006262E-15</v>
      </c>
    </row>
    <row r="132" spans="1:54" ht="14.5" outlineLevel="2">
      <c r="A132" s="8"/>
      <c r="B132" t="s">
        <v>463</v>
      </c>
      <c r="C132" t="s">
        <v>464</v>
      </c>
      <c r="D132" t="s">
        <v>391</v>
      </c>
      <c r="E132" s="21">
        <f>AVERAGE(E129:E130)*'Fixed Data'!$B$10</f>
        <v>-0.19974001599429236</v>
      </c>
      <c r="F132" s="21">
        <f>AVERAGE(F129:F130)*'Fixed Data'!$B$10</f>
        <v>-0.6012520864593156</v>
      </c>
      <c r="G132" s="21">
        <f>AVERAGE(G129:G130)*'Fixed Data'!$B$10</f>
        <v>-0.99165237603595691</v>
      </c>
      <c r="H132" s="21">
        <f>AVERAGE(H129:H130)*'Fixed Data'!$B$10</f>
        <v>-1.3707614892022448</v>
      </c>
      <c r="I132" s="21">
        <f>AVERAGE(I129:I130)*'Fixed Data'!$B$10</f>
        <v>-1.7348504977065331</v>
      </c>
      <c r="J132" s="21">
        <f>AVERAGE(J129:J130)*'Fixed Data'!$B$10</f>
        <v>-1.8217989696525314</v>
      </c>
      <c r="K132" s="21">
        <f>AVERAGE(K129:K130)*'Fixed Data'!$B$10</f>
        <v>-1.6351690035521838</v>
      </c>
      <c r="L132" s="21">
        <f>AVERAGE(L129:L130)*'Fixed Data'!$B$10</f>
        <v>-1.4586219052077081</v>
      </c>
      <c r="M132" s="21">
        <f>AVERAGE(M129:M130)*'Fixed Data'!$B$10</f>
        <v>-1.2921576746191039</v>
      </c>
      <c r="N132" s="21">
        <f>AVERAGE(N129:N130)*'Fixed Data'!$B$10</f>
        <v>-1.1357763117863715</v>
      </c>
      <c r="O132" s="21">
        <f>AVERAGE(O129:O130)*'Fixed Data'!$B$10</f>
        <v>-0.98947781670951118</v>
      </c>
      <c r="P132" s="21">
        <f>AVERAGE(P129:P130)*'Fixed Data'!$B$10</f>
        <v>-0.85326218938852239</v>
      </c>
      <c r="Q132" s="21">
        <f>AVERAGE(Q129:Q130)*'Fixed Data'!$B$10</f>
        <v>-0.72712942982340534</v>
      </c>
      <c r="R132" s="21">
        <f>AVERAGE(R129:R130)*'Fixed Data'!$B$10</f>
        <v>-0.61107953801416015</v>
      </c>
      <c r="S132" s="21">
        <f>AVERAGE(S129:S130)*'Fixed Data'!$B$10</f>
        <v>-0.50511251396078671</v>
      </c>
      <c r="T132" s="21">
        <f>AVERAGE(T129:T130)*'Fixed Data'!$B$10</f>
        <v>-0.40922835766328508</v>
      </c>
      <c r="U132" s="21">
        <f>AVERAGE(U129:U130)*'Fixed Data'!$B$10</f>
        <v>-0.32342706912165525</v>
      </c>
      <c r="V132" s="21">
        <f>AVERAGE(V129:V130)*'Fixed Data'!$B$10</f>
        <v>-0.24770864833589715</v>
      </c>
      <c r="W132" s="21">
        <f>AVERAGE(W129:W130)*'Fixed Data'!$B$10</f>
        <v>-0.18207309530601082</v>
      </c>
      <c r="X132" s="21">
        <f>AVERAGE(X129:X130)*'Fixed Data'!$B$10</f>
        <v>-0.12652041003199629</v>
      </c>
      <c r="Y132" s="21">
        <f>AVERAGE(Y129:Y130)*'Fixed Data'!$B$10</f>
        <v>-8.1050592513853492E-2</v>
      </c>
      <c r="Z132" s="21">
        <f>AVERAGE(Z129:Z130)*'Fixed Data'!$B$10</f>
        <v>-4.5663642751582502E-2</v>
      </c>
      <c r="AA132" s="21">
        <f>AVERAGE(AA129:AA130)*'Fixed Data'!$B$10</f>
        <v>-2.0359560745183285E-2</v>
      </c>
      <c r="AB132" s="21">
        <f>AVERAGE(AB129:AB130)*'Fixed Data'!$B$10</f>
        <v>-5.138346494655853E-3</v>
      </c>
      <c r="AC132" s="21">
        <f>AVERAGE(AC129:AC130)*'Fixed Data'!$B$10</f>
        <v>-1.7079965019086275E-16</v>
      </c>
      <c r="AD132" s="21">
        <f>AVERAGE(AD129:AD130)*'Fixed Data'!$B$10</f>
        <v>-1.7079965019086275E-16</v>
      </c>
      <c r="AE132" s="21">
        <f>AVERAGE(AE129:AE130)*'Fixed Data'!$B$10</f>
        <v>-1.7079965019086275E-16</v>
      </c>
      <c r="AF132" s="21">
        <f>AVERAGE(AF129:AF130)*'Fixed Data'!$B$10</f>
        <v>-1.7079965019086275E-16</v>
      </c>
      <c r="AG132" s="21">
        <f>AVERAGE(AG129:AG130)*'Fixed Data'!$B$10</f>
        <v>-1.7079965019086275E-16</v>
      </c>
      <c r="AH132" s="21">
        <f>AVERAGE(AH129:AH130)*'Fixed Data'!$B$10</f>
        <v>-1.7079965019086275E-16</v>
      </c>
      <c r="AI132" s="21">
        <f>AVERAGE(AI129:AI130)*'Fixed Data'!$B$10</f>
        <v>-1.7079965019086275E-16</v>
      </c>
      <c r="AJ132" s="21">
        <f>AVERAGE(AJ129:AJ130)*'Fixed Data'!$B$10</f>
        <v>-1.7079965019086275E-16</v>
      </c>
      <c r="AK132" s="21">
        <f>AVERAGE(AK129:AK130)*'Fixed Data'!$B$10</f>
        <v>-1.7079965019086275E-16</v>
      </c>
      <c r="AL132" s="21">
        <f>AVERAGE(AL129:AL130)*'Fixed Data'!$B$10</f>
        <v>-1.7079965019086275E-16</v>
      </c>
      <c r="AM132" s="21">
        <f>AVERAGE(AM129:AM130)*'Fixed Data'!$B$10</f>
        <v>-1.7079965019086275E-16</v>
      </c>
      <c r="AN132" s="21">
        <f>AVERAGE(AN129:AN130)*'Fixed Data'!$B$10</f>
        <v>-1.7079965019086275E-16</v>
      </c>
      <c r="AO132" s="21">
        <f>AVERAGE(AO129:AO130)*'Fixed Data'!$B$10</f>
        <v>-1.7079965019086275E-16</v>
      </c>
      <c r="AP132" s="21">
        <f>AVERAGE(AP129:AP130)*'Fixed Data'!$B$10</f>
        <v>-1.7079965019086275E-16</v>
      </c>
      <c r="AQ132" s="21">
        <f>AVERAGE(AQ129:AQ130)*'Fixed Data'!$B$10</f>
        <v>-1.7079965019086275E-16</v>
      </c>
      <c r="AR132" s="21">
        <f>AVERAGE(AR129:AR130)*'Fixed Data'!$B$10</f>
        <v>-1.7079965019086275E-16</v>
      </c>
      <c r="AS132" s="21">
        <f>AVERAGE(AS129:AS130)*'Fixed Data'!$B$10</f>
        <v>-1.7079965019086275E-16</v>
      </c>
      <c r="AT132" s="21">
        <f>AVERAGE(AT129:AT130)*'Fixed Data'!$B$10</f>
        <v>-1.7079965019086275E-16</v>
      </c>
      <c r="AU132" s="21">
        <f>AVERAGE(AU129:AU130)*'Fixed Data'!$B$10</f>
        <v>-1.7079965019086275E-16</v>
      </c>
      <c r="AV132" s="21">
        <f>AVERAGE(AV129:AV130)*'Fixed Data'!$B$10</f>
        <v>-1.7079965019086275E-16</v>
      </c>
      <c r="AW132" s="21">
        <f>AVERAGE(AW129:AW130)*'Fixed Data'!$B$10</f>
        <v>-1.7079965019086275E-16</v>
      </c>
      <c r="AX132" s="21">
        <f>AVERAGE(AX129:AX130)*'Fixed Data'!$B$10</f>
        <v>-1.7079965019086275E-16</v>
      </c>
      <c r="AY132" s="21">
        <f>AVERAGE(AY129:AY130)*'Fixed Data'!$B$10</f>
        <v>-1.7079965019086275E-16</v>
      </c>
      <c r="AZ132" s="21">
        <f>AVERAGE(AZ129:AZ130)*'Fixed Data'!$B$10</f>
        <v>-1.7079965019086275E-16</v>
      </c>
      <c r="BA132" s="21">
        <f>AVERAGE(BA129:BA130)*'Fixed Data'!$B$10</f>
        <v>-1.7079965019086275E-16</v>
      </c>
      <c r="BB132" s="21">
        <f>AVERAGE(BB129:BB130)*'Fixed Data'!$B$10</f>
        <v>-1.7079965019086275E-16</v>
      </c>
    </row>
    <row r="133" spans="1:54" ht="14" outlineLevel="2" thickBot="1">
      <c r="A133" s="9"/>
      <c r="B133" s="3" t="s">
        <v>465</v>
      </c>
      <c r="C133" s="7" t="s">
        <v>466</v>
      </c>
      <c r="D133" s="7" t="s">
        <v>391</v>
      </c>
      <c r="E133" s="21">
        <f>E128+E132</f>
        <v>-0.19974001599429236</v>
      </c>
      <c r="F133" s="21">
        <f t="shared" ref="F133:BB133" si="13">F128+F132</f>
        <v>-1.4837768510055256</v>
      </c>
      <c r="G133" s="21">
        <f t="shared" si="13"/>
        <v>-2.8067127420612379</v>
      </c>
      <c r="H133" s="21">
        <f t="shared" si="13"/>
        <v>-4.1786151538570948</v>
      </c>
      <c r="I133" s="21">
        <f t="shared" si="13"/>
        <v>-5.5997263872861414</v>
      </c>
      <c r="J133" s="21">
        <f t="shared" si="13"/>
        <v>-6.8028491430432805</v>
      </c>
      <c r="K133" s="21">
        <f t="shared" si="13"/>
        <v>-6.3540586415013136</v>
      </c>
      <c r="L133" s="21">
        <f t="shared" si="13"/>
        <v>-5.9153510077152198</v>
      </c>
      <c r="M133" s="21">
        <f t="shared" si="13"/>
        <v>-5.4867262416849973</v>
      </c>
      <c r="N133" s="21">
        <f t="shared" si="13"/>
        <v>-5.0681843434106471</v>
      </c>
      <c r="O133" s="21">
        <f t="shared" si="13"/>
        <v>-4.6597253128921681</v>
      </c>
      <c r="P133" s="21">
        <f t="shared" si="13"/>
        <v>-4.2613491501295613</v>
      </c>
      <c r="Q133" s="21">
        <f t="shared" si="13"/>
        <v>-3.8730558551228262</v>
      </c>
      <c r="R133" s="21">
        <f t="shared" si="13"/>
        <v>-3.4948454278719616</v>
      </c>
      <c r="S133" s="21">
        <f t="shared" si="13"/>
        <v>-3.126717868376971</v>
      </c>
      <c r="T133" s="21">
        <f t="shared" si="13"/>
        <v>-2.7686731766378503</v>
      </c>
      <c r="U133" s="21">
        <f t="shared" si="13"/>
        <v>-2.4207113526546018</v>
      </c>
      <c r="V133" s="21">
        <f t="shared" si="13"/>
        <v>-2.0828323964272251</v>
      </c>
      <c r="W133" s="21">
        <f t="shared" si="13"/>
        <v>-1.7550363079557203</v>
      </c>
      <c r="X133" s="21">
        <f t="shared" si="13"/>
        <v>-1.4373230872400873</v>
      </c>
      <c r="Y133" s="21">
        <f t="shared" si="13"/>
        <v>-1.1296927342803267</v>
      </c>
      <c r="Z133" s="21">
        <f t="shared" si="13"/>
        <v>-0.83214524907643606</v>
      </c>
      <c r="AA133" s="21">
        <f t="shared" si="13"/>
        <v>-0.54468063162841907</v>
      </c>
      <c r="AB133" s="21">
        <f t="shared" si="13"/>
        <v>-0.26729888193627227</v>
      </c>
      <c r="AC133" s="21">
        <f t="shared" si="13"/>
        <v>-1.7079965019086275E-16</v>
      </c>
      <c r="AD133" s="21">
        <f t="shared" si="13"/>
        <v>-1.7079965019086275E-16</v>
      </c>
      <c r="AE133" s="21">
        <f t="shared" si="13"/>
        <v>-1.7079965019086275E-16</v>
      </c>
      <c r="AF133" s="21">
        <f t="shared" si="13"/>
        <v>-1.7079965019086275E-16</v>
      </c>
      <c r="AG133" s="21">
        <f t="shared" si="13"/>
        <v>-1.7079965019086275E-16</v>
      </c>
      <c r="AH133" s="21">
        <f t="shared" si="13"/>
        <v>-1.7079965019086275E-16</v>
      </c>
      <c r="AI133" s="21">
        <f t="shared" si="13"/>
        <v>-1.7079965019086275E-16</v>
      </c>
      <c r="AJ133" s="21">
        <f t="shared" si="13"/>
        <v>-1.7079965019086275E-16</v>
      </c>
      <c r="AK133" s="21">
        <f t="shared" si="13"/>
        <v>-1.7079965019086275E-16</v>
      </c>
      <c r="AL133" s="21">
        <f t="shared" si="13"/>
        <v>-1.7079965019086275E-16</v>
      </c>
      <c r="AM133" s="21">
        <f t="shared" si="13"/>
        <v>-1.7079965019086275E-16</v>
      </c>
      <c r="AN133" s="21">
        <f t="shared" si="13"/>
        <v>-1.7079965019086275E-16</v>
      </c>
      <c r="AO133" s="21">
        <f t="shared" si="13"/>
        <v>-1.7079965019086275E-16</v>
      </c>
      <c r="AP133" s="21">
        <f t="shared" si="13"/>
        <v>-1.7079965019086275E-16</v>
      </c>
      <c r="AQ133" s="21">
        <f t="shared" si="13"/>
        <v>-1.7079965019086275E-16</v>
      </c>
      <c r="AR133" s="21">
        <f t="shared" si="13"/>
        <v>-1.7079965019086275E-16</v>
      </c>
      <c r="AS133" s="21">
        <f t="shared" si="13"/>
        <v>-1.7079965019086275E-16</v>
      </c>
      <c r="AT133" s="21">
        <f t="shared" si="13"/>
        <v>-1.7079965019086275E-16</v>
      </c>
      <c r="AU133" s="21">
        <f t="shared" si="13"/>
        <v>-1.7079965019086275E-16</v>
      </c>
      <c r="AV133" s="21">
        <f t="shared" si="13"/>
        <v>-1.7079965019086275E-16</v>
      </c>
      <c r="AW133" s="21">
        <f t="shared" si="13"/>
        <v>-1.7079965019086275E-16</v>
      </c>
      <c r="AX133" s="21">
        <f t="shared" si="13"/>
        <v>-1.7079965019086275E-16</v>
      </c>
      <c r="AY133" s="21">
        <f t="shared" si="13"/>
        <v>-1.7079965019086275E-16</v>
      </c>
      <c r="AZ133" s="21">
        <f t="shared" si="13"/>
        <v>-1.7079965019086275E-16</v>
      </c>
      <c r="BA133" s="21">
        <f t="shared" si="13"/>
        <v>-1.7079965019086275E-16</v>
      </c>
      <c r="BB133" s="21">
        <f t="shared" si="13"/>
        <v>-1.7079965019086275E-16</v>
      </c>
    </row>
    <row r="134" spans="1:54" ht="14" outlineLevel="2" thickBot="1">
      <c r="A134" s="139"/>
      <c r="B134" s="142" t="s">
        <v>467</v>
      </c>
      <c r="C134" s="143"/>
      <c r="D134" s="243"/>
      <c r="E134" s="245">
        <f t="shared" ref="E134:AJ134" si="14">E83+E77+E71</f>
        <v>-0.86212766566576804</v>
      </c>
      <c r="F134" s="245">
        <f t="shared" si="14"/>
        <v>-0.84946474226560442</v>
      </c>
      <c r="G134" s="245">
        <f t="shared" si="14"/>
        <v>-0.836367370304269</v>
      </c>
      <c r="H134" s="245">
        <f t="shared" si="14"/>
        <v>-0.82282354508236322</v>
      </c>
      <c r="I134" s="245">
        <f t="shared" si="14"/>
        <v>-0.8088208554581342</v>
      </c>
      <c r="J134" s="245">
        <f t="shared" si="14"/>
        <v>-0.79434645830396311</v>
      </c>
      <c r="K134" s="245">
        <f t="shared" si="14"/>
        <v>-0.80506506891553609</v>
      </c>
      <c r="L134" s="245">
        <f t="shared" si="14"/>
        <v>-0.81598144415916718</v>
      </c>
      <c r="M134" s="245">
        <f t="shared" si="14"/>
        <v>-0.82710074307301662</v>
      </c>
      <c r="N134" s="245">
        <f t="shared" si="14"/>
        <v>-0.83842829748959191</v>
      </c>
      <c r="O134" s="245">
        <f t="shared" si="14"/>
        <v>-0.84996961804598525</v>
      </c>
      <c r="P134" s="245">
        <f t="shared" si="14"/>
        <v>-0.86173040094539033</v>
      </c>
      <c r="Q134" s="245">
        <f t="shared" si="14"/>
        <v>-0.87371653847502118</v>
      </c>
      <c r="R134" s="245">
        <f t="shared" si="14"/>
        <v>-0.88593412351378886</v>
      </c>
      <c r="S134" s="245">
        <f t="shared" si="14"/>
        <v>-0.89838945629382072</v>
      </c>
      <c r="T134" s="245">
        <f t="shared" si="14"/>
        <v>-0.91108905867477463</v>
      </c>
      <c r="U134" s="245">
        <f t="shared" si="14"/>
        <v>-0.92403967489512073</v>
      </c>
      <c r="V134" s="245">
        <f t="shared" si="14"/>
        <v>-0.93724828734901422</v>
      </c>
      <c r="W134" s="245">
        <f t="shared" si="14"/>
        <v>-0.95072212259653521</v>
      </c>
      <c r="X134" s="245">
        <f t="shared" si="14"/>
        <v>-0.96446866037904488</v>
      </c>
      <c r="Y134" s="245">
        <f t="shared" si="14"/>
        <v>-0.97849564789350207</v>
      </c>
      <c r="Z134" s="245">
        <f t="shared" si="14"/>
        <v>-0.99281110655398019</v>
      </c>
      <c r="AA134" s="245">
        <f t="shared" si="14"/>
        <v>-1.0074233440121445</v>
      </c>
      <c r="AB134" s="245">
        <f t="shared" si="14"/>
        <v>-1.0223409684315661</v>
      </c>
      <c r="AC134" s="245">
        <f t="shared" si="14"/>
        <v>-1.0375728975030809</v>
      </c>
      <c r="AD134" s="245">
        <f t="shared" si="14"/>
        <v>-1.0531283727191043</v>
      </c>
      <c r="AE134" s="245">
        <f t="shared" si="14"/>
        <v>-1.0690169713941078</v>
      </c>
      <c r="AF134" s="245">
        <f t="shared" si="14"/>
        <v>-1.0852486231927729</v>
      </c>
      <c r="AG134" s="245">
        <f t="shared" si="14"/>
        <v>-1.1018336236530291</v>
      </c>
      <c r="AH134" s="245">
        <f t="shared" si="14"/>
        <v>-1.118782645455247</v>
      </c>
      <c r="AI134" s="245">
        <f t="shared" si="14"/>
        <v>-1.1361067617119149</v>
      </c>
      <c r="AJ134" s="245">
        <f t="shared" si="14"/>
        <v>-1.1538174549829938</v>
      </c>
      <c r="AK134" s="245">
        <f t="shared" ref="AK134:BB134" si="15">AK83+AK77+AK71</f>
        <v>-1.1719266413168692</v>
      </c>
      <c r="AL134" s="245">
        <f t="shared" si="15"/>
        <v>-1.19044668151955</v>
      </c>
      <c r="AM134" s="245">
        <f t="shared" si="15"/>
        <v>-1.209390407449459</v>
      </c>
      <c r="AN134" s="245">
        <f t="shared" si="15"/>
        <v>-1.2287711347891879</v>
      </c>
      <c r="AO134" s="245">
        <f t="shared" si="15"/>
        <v>-1.2486026893402913</v>
      </c>
      <c r="AP134" s="245">
        <f t="shared" si="15"/>
        <v>-1.2688994243027203</v>
      </c>
      <c r="AQ134" s="245">
        <f t="shared" si="15"/>
        <v>-1.2896762465696141</v>
      </c>
      <c r="AR134" s="245">
        <f t="shared" si="15"/>
        <v>-1.3109486370118537</v>
      </c>
      <c r="AS134" s="245">
        <f t="shared" si="15"/>
        <v>-1.3327326782754141</v>
      </c>
      <c r="AT134" s="245">
        <f t="shared" si="15"/>
        <v>-1.3550450773197564</v>
      </c>
      <c r="AU134" s="245">
        <f t="shared" si="15"/>
        <v>-1.3779031969715794</v>
      </c>
      <c r="AV134" s="245">
        <f t="shared" si="15"/>
        <v>-1.4013250784632092</v>
      </c>
      <c r="AW134" s="245">
        <f t="shared" si="15"/>
        <v>-1.4253294767427536</v>
      </c>
      <c r="AX134" s="245">
        <f t="shared" si="15"/>
        <v>-1.4499358867688885</v>
      </c>
      <c r="AY134" s="245">
        <f t="shared" si="15"/>
        <v>-1.4751645795722914</v>
      </c>
      <c r="AZ134" s="245">
        <f t="shared" si="15"/>
        <v>-1.5010366323068283</v>
      </c>
      <c r="BA134" s="245">
        <f t="shared" si="15"/>
        <v>-1.5275739680673839</v>
      </c>
      <c r="BB134" s="245">
        <f t="shared" si="15"/>
        <v>-1.5545804663880736</v>
      </c>
    </row>
    <row r="135" spans="1:54" ht="14" outlineLevel="2" thickBot="1">
      <c r="A135" s="138"/>
      <c r="B135" s="140" t="s">
        <v>468</v>
      </c>
      <c r="C135" s="141"/>
      <c r="D135" s="244"/>
      <c r="E135" s="245">
        <f>E133+E134</f>
        <v>-1.0618676816600603</v>
      </c>
      <c r="F135" s="245">
        <f t="shared" ref="F135:AW135" si="16">F133+F134</f>
        <v>-2.3332415932711301</v>
      </c>
      <c r="G135" s="245">
        <f t="shared" si="16"/>
        <v>-3.643080112365507</v>
      </c>
      <c r="H135" s="245">
        <f t="shared" si="16"/>
        <v>-5.0014386989394577</v>
      </c>
      <c r="I135" s="245">
        <f t="shared" si="16"/>
        <v>-6.4085472427442758</v>
      </c>
      <c r="J135" s="245">
        <f t="shared" si="16"/>
        <v>-7.5971956013472433</v>
      </c>
      <c r="K135" s="245">
        <f t="shared" si="16"/>
        <v>-7.1591237104168499</v>
      </c>
      <c r="L135" s="245">
        <f t="shared" si="16"/>
        <v>-6.7313324518743869</v>
      </c>
      <c r="M135" s="245">
        <f t="shared" si="16"/>
        <v>-6.3138269847580144</v>
      </c>
      <c r="N135" s="245">
        <f t="shared" si="16"/>
        <v>-5.9066126409002386</v>
      </c>
      <c r="O135" s="245">
        <f t="shared" si="16"/>
        <v>-5.5096949309381529</v>
      </c>
      <c r="P135" s="245">
        <f t="shared" si="16"/>
        <v>-5.1230795510749516</v>
      </c>
      <c r="Q135" s="245">
        <f t="shared" si="16"/>
        <v>-4.7467723935978476</v>
      </c>
      <c r="R135" s="245">
        <f t="shared" si="16"/>
        <v>-4.3807795513857508</v>
      </c>
      <c r="S135" s="245">
        <f t="shared" si="16"/>
        <v>-4.0251073246707918</v>
      </c>
      <c r="T135" s="245">
        <f t="shared" si="16"/>
        <v>-3.6797622353126247</v>
      </c>
      <c r="U135" s="245">
        <f t="shared" si="16"/>
        <v>-3.3447510275497225</v>
      </c>
      <c r="V135" s="245">
        <f t="shared" si="16"/>
        <v>-3.0200806837762393</v>
      </c>
      <c r="W135" s="245">
        <f t="shared" si="16"/>
        <v>-2.7057584305522555</v>
      </c>
      <c r="X135" s="245">
        <f t="shared" si="16"/>
        <v>-2.4017917476191322</v>
      </c>
      <c r="Y135" s="245">
        <f t="shared" si="16"/>
        <v>-2.1081883821738288</v>
      </c>
      <c r="Z135" s="245">
        <f t="shared" si="16"/>
        <v>-1.8249563556304162</v>
      </c>
      <c r="AA135" s="245">
        <f t="shared" si="16"/>
        <v>-1.5521039756405637</v>
      </c>
      <c r="AB135" s="245">
        <f t="shared" si="16"/>
        <v>-1.2896398503678383</v>
      </c>
      <c r="AC135" s="245">
        <f t="shared" si="16"/>
        <v>-1.0375728975030811</v>
      </c>
      <c r="AD135" s="245">
        <f t="shared" si="16"/>
        <v>-1.0531283727191045</v>
      </c>
      <c r="AE135" s="245">
        <f t="shared" si="16"/>
        <v>-1.069016971394108</v>
      </c>
      <c r="AF135" s="245">
        <f t="shared" si="16"/>
        <v>-1.0852486231927732</v>
      </c>
      <c r="AG135" s="245">
        <f t="shared" si="16"/>
        <v>-1.1018336236530293</v>
      </c>
      <c r="AH135" s="245">
        <f t="shared" si="16"/>
        <v>-1.1187826454552472</v>
      </c>
      <c r="AI135" s="245">
        <f t="shared" si="16"/>
        <v>-1.1361067617119152</v>
      </c>
      <c r="AJ135" s="245">
        <f t="shared" si="16"/>
        <v>-1.153817454982994</v>
      </c>
      <c r="AK135" s="245">
        <f t="shared" si="16"/>
        <v>-1.1719266413168694</v>
      </c>
      <c r="AL135" s="245">
        <f t="shared" si="16"/>
        <v>-1.1904466815195502</v>
      </c>
      <c r="AM135" s="245">
        <f t="shared" si="16"/>
        <v>-1.2093904074494592</v>
      </c>
      <c r="AN135" s="245">
        <f t="shared" si="16"/>
        <v>-1.2287711347891881</v>
      </c>
      <c r="AO135" s="245">
        <f t="shared" si="16"/>
        <v>-1.2486026893402915</v>
      </c>
      <c r="AP135" s="245">
        <f t="shared" si="16"/>
        <v>-1.2688994243027205</v>
      </c>
      <c r="AQ135" s="245">
        <f t="shared" si="16"/>
        <v>-1.2896762465696143</v>
      </c>
      <c r="AR135" s="245">
        <f t="shared" si="16"/>
        <v>-1.3109486370118539</v>
      </c>
      <c r="AS135" s="245">
        <f t="shared" si="16"/>
        <v>-1.3327326782754143</v>
      </c>
      <c r="AT135" s="245">
        <f t="shared" si="16"/>
        <v>-1.3550450773197567</v>
      </c>
      <c r="AU135" s="245">
        <f t="shared" si="16"/>
        <v>-1.3779031969715796</v>
      </c>
      <c r="AV135" s="245">
        <f t="shared" si="16"/>
        <v>-1.4013250784632094</v>
      </c>
      <c r="AW135" s="245">
        <f t="shared" si="16"/>
        <v>-1.4253294767427538</v>
      </c>
      <c r="AX135" s="245">
        <f>AX133+AX134</f>
        <v>-1.4499358867688887</v>
      </c>
      <c r="AY135" s="245">
        <f>AY133+AY134</f>
        <v>-1.4751645795722916</v>
      </c>
      <c r="AZ135" s="245">
        <f>AZ133+AZ134</f>
        <v>-1.5010366323068285</v>
      </c>
      <c r="BA135" s="245">
        <f>BA133+BA134</f>
        <v>-1.5275739680673841</v>
      </c>
      <c r="BB135" s="245">
        <f>BB133+BB134</f>
        <v>-1.5545804663880738</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472</v>
      </c>
      <c r="B143" s="135" t="s">
        <v>289</v>
      </c>
      <c r="C143" s="135" t="s">
        <v>397</v>
      </c>
      <c r="D143" s="135" t="s">
        <v>391</v>
      </c>
      <c r="E143" s="21">
        <f>-(E$158*'Fixed Data'!$B$25*'Fixed Data'!E$47*'Fixed Data'!$B$24*'Fixed Data'!$B$23+E$158*'Fixed Data'!$B$26)*'Fixed Data'!L42/10^6</f>
        <v>-5.1405199502536956</v>
      </c>
      <c r="F143" s="21">
        <f>-(F$158*'Fixed Data'!$B$25*'Fixed Data'!F$47*'Fixed Data'!$B$24*'Fixed Data'!$B$23+F$158*'Fixed Data'!$B$26)*'Fixed Data'!M42/10^6</f>
        <v>-5.1551408800128566</v>
      </c>
      <c r="G143" s="21">
        <f>-(G$158*'Fixed Data'!$B$25*'Fixed Data'!G$47*'Fixed Data'!$B$24*'Fixed Data'!$B$23+G$158*'Fixed Data'!$B$26)*'Fixed Data'!N42/10^6</f>
        <v>-5.1466451573051861</v>
      </c>
      <c r="H143" s="21">
        <f>-(H$158*'Fixed Data'!$B$25*'Fixed Data'!H$47*'Fixed Data'!$B$24*'Fixed Data'!$B$23+H$158*'Fixed Data'!$B$26)*'Fixed Data'!O42/10^6</f>
        <v>-5.1331409329083915</v>
      </c>
      <c r="I143" s="21">
        <f>-(I$158*'Fixed Data'!$B$25*'Fixed Data'!I$47*'Fixed Data'!$B$24*'Fixed Data'!$B$23+I$158*'Fixed Data'!$B$26)*'Fixed Data'!P42/10^6</f>
        <v>-5.131598583615979</v>
      </c>
      <c r="J143" s="21">
        <f>-(J$158*'Fixed Data'!$B$25*'Fixed Data'!J$47*'Fixed Data'!$B$24*'Fixed Data'!$B$23+J$158*'Fixed Data'!$B$26)*'Fixed Data'!Q42/10^6</f>
        <v>-5.1240421597025234</v>
      </c>
      <c r="K143" s="21">
        <f>-(K$158*'Fixed Data'!$B$25*'Fixed Data'!K$47*'Fixed Data'!$B$24*'Fixed Data'!$B$23+K$158*'Fixed Data'!$B$26)*'Fixed Data'!R42/10^6</f>
        <v>-5.2615154152383985</v>
      </c>
      <c r="L143" s="21">
        <f>-(L$158*'Fixed Data'!$B$25*'Fixed Data'!L$47*'Fixed Data'!$B$24*'Fixed Data'!$B$23+L$158*'Fixed Data'!$B$26)*'Fixed Data'!S42/10^6</f>
        <v>-5.4194319526821211</v>
      </c>
      <c r="M143" s="21">
        <f>-(M$158*'Fixed Data'!$B$25*'Fixed Data'!M$47*'Fixed Data'!$B$24*'Fixed Data'!$B$23+M$158*'Fixed Data'!$B$26)*'Fixed Data'!T42/10^6</f>
        <v>-5.5810341280042008</v>
      </c>
      <c r="N143" s="21">
        <f>-(N$158*'Fixed Data'!$B$25*'Fixed Data'!N$47*'Fixed Data'!$B$24*'Fixed Data'!$B$23+N$158*'Fixed Data'!$B$26)*'Fixed Data'!U42/10^6</f>
        <v>-5.7286322892218946</v>
      </c>
      <c r="O143" s="21">
        <f>-(O$158*'Fixed Data'!$B$25*'Fixed Data'!O$47*'Fixed Data'!$B$24*'Fixed Data'!$B$23+O$158*'Fixed Data'!$B$26)*'Fixed Data'!V42/10^6</f>
        <v>-5.8976677444116294</v>
      </c>
      <c r="P143" s="21">
        <f>-(P$158*'Fixed Data'!$B$25*'Fixed Data'!P$47*'Fixed Data'!$B$24*'Fixed Data'!$B$23+P$158*'Fixed Data'!$B$26)*'Fixed Data'!W42/10^6</f>
        <v>-6.0706982394859059</v>
      </c>
      <c r="Q143" s="21">
        <f>-(Q$158*'Fixed Data'!$B$25*'Fixed Data'!Q$47*'Fixed Data'!$B$24*'Fixed Data'!$B$23+Q$158*'Fixed Data'!$B$26)*'Fixed Data'!X42/10^6</f>
        <v>-6.2478357616935378</v>
      </c>
      <c r="R143" s="21">
        <f>-(R$158*'Fixed Data'!$B$25*'Fixed Data'!R$47*'Fixed Data'!$B$24*'Fixed Data'!$B$23+R$158*'Fixed Data'!$B$26)*'Fixed Data'!Y42/10^6</f>
        <v>-6.4479950740220522</v>
      </c>
      <c r="S143" s="21">
        <f>-(S$158*'Fixed Data'!$B$25*'Fixed Data'!S$47*'Fixed Data'!$B$24*'Fixed Data'!$B$23+S$158*'Fixed Data'!$B$26)*'Fixed Data'!Z42/10^6</f>
        <v>-6.6339628858450679</v>
      </c>
      <c r="T143" s="21">
        <f>-(T$158*'Fixed Data'!$B$25*'Fixed Data'!T$47*'Fixed Data'!$B$24*'Fixed Data'!$B$23+T$158*'Fixed Data'!$B$26)*'Fixed Data'!AA42/10^6</f>
        <v>-6.8244032926407385</v>
      </c>
      <c r="U143" s="21">
        <f>-(U$158*'Fixed Data'!$B$25*'Fixed Data'!U$47*'Fixed Data'!$B$24*'Fixed Data'!$B$23+U$158*'Fixed Data'!$B$26)*'Fixed Data'!AB42/10^6</f>
        <v>-7.0194452749631724</v>
      </c>
      <c r="V143" s="21">
        <f>-(V$158*'Fixed Data'!$B$25*'Fixed Data'!V$47*'Fixed Data'!$B$24*'Fixed Data'!$B$23+V$158*'Fixed Data'!$B$26)*'Fixed Data'!AC42/10^6</f>
        <v>-7.2391101752422449</v>
      </c>
      <c r="W143" s="21">
        <f>-(W$158*'Fixed Data'!$B$25*'Fixed Data'!W$47*'Fixed Data'!$B$24*'Fixed Data'!$B$23+W$158*'Fixed Data'!$B$26)*'Fixed Data'!AD42/10^6</f>
        <v>-7.4440471138837543</v>
      </c>
      <c r="X143" s="21">
        <f>-(X$158*'Fixed Data'!$B$25*'Fixed Data'!X$47*'Fixed Data'!$B$24*'Fixed Data'!$B$23+X$158*'Fixed Data'!$B$26)*'Fixed Data'!AE42/10^6</f>
        <v>-7.6744725163305061</v>
      </c>
      <c r="Y143" s="21">
        <f>-(Y$158*'Fixed Data'!$B$25*'Fixed Data'!Y$47*'Fixed Data'!$B$24*'Fixed Data'!$B$23+Y$158*'Fixed Data'!$B$26)*'Fixed Data'!AF42/10^6</f>
        <v>-7.8899026055913177</v>
      </c>
      <c r="Z143" s="21">
        <f>-(Z$158*'Fixed Data'!$B$25*'Fixed Data'!Z$47*'Fixed Data'!$B$24*'Fixed Data'!$B$23+Z$158*'Fixed Data'!$B$26)*'Fixed Data'!AG42/10^6</f>
        <v>-8.1317324092637229</v>
      </c>
      <c r="AA143" s="21">
        <f>-(AA$158*'Fixed Data'!$B$25*'Fixed Data'!AA$47*'Fixed Data'!$B$24*'Fixed Data'!$B$23+AA$158*'Fixed Data'!$B$26)*'Fixed Data'!AH42/10^6</f>
        <v>-8.3796759500824383</v>
      </c>
      <c r="AB143" s="21">
        <f>-(AB$158*'Fixed Data'!$B$25*'Fixed Data'!AB$47*'Fixed Data'!$B$24*'Fixed Data'!$B$23+AB$158*'Fixed Data'!$B$26)*'Fixed Data'!AI42/10^6</f>
        <v>-8.6339192794849282</v>
      </c>
      <c r="AC143" s="21">
        <f>-(AC$158*'Fixed Data'!$B$25*'Fixed Data'!AC$47*'Fixed Data'!$B$24*'Fixed Data'!$B$23+AC$158*'Fixed Data'!$B$26)*'Fixed Data'!AJ42/10^6</f>
        <v>-8.8896231492425262</v>
      </c>
      <c r="AD143" s="21">
        <f>-(AD$158*'Fixed Data'!$B$25*'Fixed Data'!AD$47*'Fixed Data'!$B$24*'Fixed Data'!$B$23+AD$158*'Fixed Data'!$B$26)*'Fixed Data'!AK42/10^6</f>
        <v>-9.1530551872941412</v>
      </c>
      <c r="AE143" s="21">
        <f>-(AE$158*'Fixed Data'!$B$25*'Fixed Data'!AE$47*'Fixed Data'!$B$24*'Fixed Data'!$B$23+AE$158*'Fixed Data'!$B$26)*'Fixed Data'!AL42/10^6</f>
        <v>-9.4254960743129406</v>
      </c>
      <c r="AF143" s="21">
        <f>-(AF$158*'Fixed Data'!$B$25*'Fixed Data'!AF$47*'Fixed Data'!$B$24*'Fixed Data'!$B$23+AF$158*'Fixed Data'!$B$26)*'Fixed Data'!AM42/10^6</f>
        <v>-9.7042471812815876</v>
      </c>
      <c r="AG143" s="21">
        <f>-(AG$158*'Fixed Data'!$B$25*'Fixed Data'!AG$47*'Fixed Data'!$B$24*'Fixed Data'!$B$23+AG$158*'Fixed Data'!$B$26)*'Fixed Data'!AN42/10^6</f>
        <v>-9.9897727307214073</v>
      </c>
      <c r="AH143" s="21">
        <f>-(AH$158*'Fixed Data'!$B$25*'Fixed Data'!AH$47*'Fixed Data'!$B$24*'Fixed Data'!$B$23+AH$158*'Fixed Data'!$B$26)*'Fixed Data'!AO42/10^6</f>
        <v>-10.282639595338148</v>
      </c>
      <c r="AI143" s="21">
        <f>-(AI$158*'Fixed Data'!$B$25*'Fixed Data'!AI$47*'Fixed Data'!$B$24*'Fixed Data'!$B$23+AI$158*'Fixed Data'!$B$26)*'Fixed Data'!AP42/10^6</f>
        <v>-10.583605414269044</v>
      </c>
      <c r="AJ143" s="21">
        <f>-(AJ$158*'Fixed Data'!$B$25*'Fixed Data'!AJ$47*'Fixed Data'!$B$24*'Fixed Data'!$B$23+AJ$158*'Fixed Data'!$B$26)*'Fixed Data'!AQ42/10^6</f>
        <v>-10.892597515954936</v>
      </c>
      <c r="AK143" s="21">
        <f>-(AK$158*'Fixed Data'!$B$25*'Fixed Data'!AK$47*'Fixed Data'!$B$24*'Fixed Data'!$B$23+AK$158*'Fixed Data'!$B$26)*'Fixed Data'!AR42/10^6</f>
        <v>-11.209650641581355</v>
      </c>
      <c r="AL143" s="21">
        <f>-(AL$158*'Fixed Data'!$B$25*'Fixed Data'!AL$47*'Fixed Data'!$B$24*'Fixed Data'!$B$23+AL$158*'Fixed Data'!$B$26)*'Fixed Data'!AS42/10^6</f>
        <v>-11.535184027574093</v>
      </c>
      <c r="AM143" s="21">
        <f>-(AM$158*'Fixed Data'!$B$25*'Fixed Data'!AM$47*'Fixed Data'!$B$24*'Fixed Data'!$B$23+AM$158*'Fixed Data'!$B$26)*'Fixed Data'!AT42/10^6</f>
        <v>-11.869537739329301</v>
      </c>
      <c r="AN143" s="21">
        <f>-(AN$158*'Fixed Data'!$B$25*'Fixed Data'!AN$47*'Fixed Data'!$B$24*'Fixed Data'!$B$23+AN$158*'Fixed Data'!$B$26)*'Fixed Data'!AU42/10^6</f>
        <v>-12.212988439715652</v>
      </c>
      <c r="AO143" s="21">
        <f>-(AO$158*'Fixed Data'!$B$25*'Fixed Data'!AO$47*'Fixed Data'!$B$24*'Fixed Data'!$B$23+AO$158*'Fixed Data'!$B$26)*'Fixed Data'!AV42/10^6</f>
        <v>-12.565787379152091</v>
      </c>
      <c r="AP143" s="21">
        <f>-(AP$158*'Fixed Data'!$B$25*'Fixed Data'!AP$47*'Fixed Data'!$B$24*'Fixed Data'!$B$23+AP$158*'Fixed Data'!$B$26)*'Fixed Data'!AW42/10^6</f>
        <v>-12.928256924868773</v>
      </c>
      <c r="AQ143" s="21">
        <f>-(AQ$158*'Fixed Data'!$B$25*'Fixed Data'!AQ$47*'Fixed Data'!$B$24*'Fixed Data'!$B$23+AQ$158*'Fixed Data'!$B$26)*'Fixed Data'!AX42/10^6</f>
        <v>-13.300747936987273</v>
      </c>
      <c r="AR143" s="21">
        <f>-(AR$158*'Fixed Data'!$B$25*'Fixed Data'!AR$47*'Fixed Data'!$B$24*'Fixed Data'!$B$23+AR$158*'Fixed Data'!$B$26)*'Fixed Data'!AY42/10^6</f>
        <v>-13.683598765066153</v>
      </c>
      <c r="AS143" s="21">
        <f>-(AS$158*'Fixed Data'!$B$25*'Fixed Data'!AS$47*'Fixed Data'!$B$24*'Fixed Data'!$B$23+AS$158*'Fixed Data'!$B$26)*'Fixed Data'!AZ42/10^6</f>
        <v>-14.077157019371619</v>
      </c>
      <c r="AT143" s="21">
        <f>-(AT$158*'Fixed Data'!$B$25*'Fixed Data'!AT$47*'Fixed Data'!$B$24*'Fixed Data'!$B$23+AT$158*'Fixed Data'!$B$26)*'Fixed Data'!BA42/10^6</f>
        <v>-14.48179097553248</v>
      </c>
      <c r="AU143" s="21">
        <f>-(AU$158*'Fixed Data'!$B$25*'Fixed Data'!AU$47*'Fixed Data'!$B$24*'Fixed Data'!$B$23+AU$158*'Fixed Data'!$B$26)*'Fixed Data'!BB42/10^6</f>
        <v>-14.897889988977216</v>
      </c>
      <c r="AV143" s="21">
        <f>-(AV$158*'Fixed Data'!$B$25*'Fixed Data'!AV$47*'Fixed Data'!$B$24*'Fixed Data'!$B$23+AV$158*'Fixed Data'!$B$26)*'Fixed Data'!BC42/10^6</f>
        <v>-15.325856524221301</v>
      </c>
      <c r="AW143" s="21">
        <f>-(AW$158*'Fixed Data'!$B$25*'Fixed Data'!AW$47*'Fixed Data'!$B$24*'Fixed Data'!$B$23+AW$158*'Fixed Data'!$B$26)*'Fixed Data'!BD42/10^6</f>
        <v>-15.766107257907178</v>
      </c>
      <c r="AX143" s="21">
        <f>-(AX$158*'Fixed Data'!$B$25*'Fixed Data'!AX$47*'Fixed Data'!$B$24*'Fixed Data'!$B$23+AX$158*'Fixed Data'!$B$26)*'Fixed Data'!BE42/10^6</f>
        <v>-16.219077644470648</v>
      </c>
      <c r="AY143" s="21">
        <f>-(AY$158*'Fixed Data'!$B$25*'Fixed Data'!AY$47*'Fixed Data'!$B$24*'Fixed Data'!$B$23+AY$158*'Fixed Data'!$B$26)*'Fixed Data'!BF42/10^6</f>
        <v>-16.685222678564909</v>
      </c>
      <c r="AZ143" s="21">
        <f>-(AZ$158*'Fixed Data'!$B$25*'Fixed Data'!AZ$47*'Fixed Data'!$B$24*'Fixed Data'!$B$23+AZ$158*'Fixed Data'!$B$26)*'Fixed Data'!BG42/10^6</f>
        <v>-17.165016534025192</v>
      </c>
      <c r="BA143" s="21">
        <f>-(BA$158*'Fixed Data'!$B$25*'Fixed Data'!BA$47*'Fixed Data'!$B$24*'Fixed Data'!$B$23+BA$158*'Fixed Data'!$B$26)*'Fixed Data'!BH42/10^6</f>
        <v>-17.658953092967032</v>
      </c>
      <c r="BB143" s="21">
        <f>-(BB$158*'Fixed Data'!$B$25*'Fixed Data'!BB$47*'Fixed Data'!$B$24*'Fixed Data'!$B$23+BB$158*'Fixed Data'!$B$26)*'Fixed Data'!BI42/10^6</f>
        <v>-18.164989396510226</v>
      </c>
    </row>
    <row r="144" spans="1:54" outlineLevel="2">
      <c r="A144" s="425"/>
      <c r="B144" s="135" t="s">
        <v>289</v>
      </c>
      <c r="C144" s="135" t="s">
        <v>560</v>
      </c>
      <c r="D144" s="135" t="s">
        <v>391</v>
      </c>
      <c r="E144" s="279">
        <f>(Option_2!E143-Baseline!E143)*1.59</f>
        <v>0</v>
      </c>
      <c r="F144" s="279">
        <f>(Option_2!F143-Baseline!F143)*1.59</f>
        <v>0.23185284090087097</v>
      </c>
      <c r="G144" s="279">
        <f>(Option_2!G143-Baseline!G143)*1.59</f>
        <v>0.47641944653864099</v>
      </c>
      <c r="H144" s="279">
        <f>(Option_2!H143-Baseline!H143)*1.59</f>
        <v>0.7341270467404335</v>
      </c>
      <c r="I144" s="279">
        <f>(Option_2!I143-Baseline!I143)*1.59</f>
        <v>1.0087917523289649</v>
      </c>
      <c r="J144" s="279">
        <f>(Option_2!J143-Baseline!J143)*1.59</f>
        <v>1.2992978102674415</v>
      </c>
      <c r="K144" s="279">
        <f>(Option_2!K143-Baseline!K143)*1.59</f>
        <v>1.3341609124646674</v>
      </c>
      <c r="L144" s="279">
        <f>(Option_2!L143-Baseline!L143)*1.59</f>
        <v>1.3742076105284988</v>
      </c>
      <c r="M144" s="279">
        <f>(Option_2!M143-Baseline!M143)*1.59</f>
        <v>1.4151886301586634</v>
      </c>
      <c r="N144" s="279">
        <f>(Option_2!N143-Baseline!N143)*1.59</f>
        <v>1.4526183541228783</v>
      </c>
      <c r="O144" s="279">
        <f>(Option_2!O143-Baseline!O143)*1.59</f>
        <v>1.4954836418660769</v>
      </c>
      <c r="P144" s="279">
        <f>(Option_2!P143-Baseline!P143)*1.59</f>
        <v>1.5393616142640436</v>
      </c>
      <c r="Q144" s="279">
        <f>(Option_2!Q143-Baseline!Q143)*1.59</f>
        <v>1.5842806164259544</v>
      </c>
      <c r="R144" s="279">
        <f>(Option_2!R143-Baseline!R143)*1.59</f>
        <v>1.6350368697116264</v>
      </c>
      <c r="S144" s="279">
        <f>(Option_2!S143-Baseline!S143)*1.59</f>
        <v>1.6821940861029905</v>
      </c>
      <c r="T144" s="279">
        <f>(Option_2!T143-Baseline!T143)*1.59</f>
        <v>1.7304848737691667</v>
      </c>
      <c r="U144" s="279">
        <f>(Option_2!U143-Baseline!U143)*1.59</f>
        <v>1.7799419262379179</v>
      </c>
      <c r="V144" s="279">
        <f>(Option_2!V143-Baseline!V143)*1.59</f>
        <v>1.8356420409679897</v>
      </c>
      <c r="W144" s="279">
        <f>(Option_2!W143-Baseline!W143)*1.59</f>
        <v>1.8876068430072157</v>
      </c>
      <c r="X144" s="279">
        <f>(Option_2!X143-Baseline!X143)*1.59</f>
        <v>1.9460340749696345</v>
      </c>
      <c r="Y144" s="279">
        <f>(Option_2!Y143-Baseline!Y143)*1.59</f>
        <v>2.0006580903218714</v>
      </c>
      <c r="Z144" s="279">
        <f>(Option_2!Z143-Baseline!Z143)*1.59</f>
        <v>2.0619754451288519</v>
      </c>
      <c r="AA144" s="279">
        <f>(Option_2!AA143-Baseline!AA143)*1.59</f>
        <v>2.1248421139431346</v>
      </c>
      <c r="AB144" s="279">
        <f>(Option_2!AB143-Baseline!AB143)*1.59</f>
        <v>2.1893051922508016</v>
      </c>
      <c r="AC144" s="279">
        <f>(Option_2!AC143-Baseline!AC143)*1.59</f>
        <v>2.2541375028676396</v>
      </c>
      <c r="AD144" s="279">
        <f>(Option_2!AD143-Baseline!AD143)*1.59</f>
        <v>2.3209282514940179</v>
      </c>
      <c r="AE144" s="279">
        <f>(Option_2!AE143-Baseline!AE143)*1.59</f>
        <v>2.3900021003511602</v>
      </c>
      <c r="AF144" s="279">
        <f>(Option_2!AF143-Baseline!AF143)*1.59</f>
        <v>2.4606746650839253</v>
      </c>
      <c r="AG144" s="279">
        <f>(Option_2!AG143-Baseline!AG143)*1.59</f>
        <v>2.53306354262905</v>
      </c>
      <c r="AH144" s="279">
        <f>(Option_2!AH143-Baseline!AH143)*1.59</f>
        <v>2.6073123970658405</v>
      </c>
      <c r="AI144" s="279">
        <f>(Option_2!AI143-Baseline!AI143)*1.59</f>
        <v>2.6836132163847499</v>
      </c>
      <c r="AJ144" s="279">
        <f>(Option_2!AJ143-Baseline!AJ143)*1.59</f>
        <v>2.7619474816586003</v>
      </c>
      <c r="AK144" s="279">
        <f>(Option_2!AK143-Baseline!AK143)*1.59</f>
        <v>2.8423238633535401</v>
      </c>
      <c r="AL144" s="279">
        <f>(Option_2!AL143-Baseline!AL143)*1.59</f>
        <v>2.9248485626680885</v>
      </c>
      <c r="AM144" s="279">
        <f>(Option_2!AM143-Baseline!AM143)*1.59</f>
        <v>3.0096076565324812</v>
      </c>
      <c r="AN144" s="279">
        <f>(Option_2!AN143-Baseline!AN143)*1.59</f>
        <v>3.096671180007653</v>
      </c>
      <c r="AO144" s="279">
        <f>(Option_2!AO143-Baseline!AO143)*1.59</f>
        <v>3.1861026827711747</v>
      </c>
      <c r="AP144" s="279">
        <f>(Option_2!AP143-Baseline!AP143)*1.59</f>
        <v>3.2779837792825681</v>
      </c>
      <c r="AQ144" s="279">
        <f>(Option_2!AQ143-Baseline!AQ143)*1.59</f>
        <v>3.3724032498338525</v>
      </c>
      <c r="AR144" s="279">
        <f>(Option_2!AR143-Baseline!AR143)*1.59</f>
        <v>3.4694467615500182</v>
      </c>
      <c r="AS144" s="279">
        <f>(Option_2!AS143-Baseline!AS143)*1.59</f>
        <v>3.5692022423612535</v>
      </c>
      <c r="AT144" s="279">
        <f>(Option_2!AT143-Baseline!AT143)*1.59</f>
        <v>3.6717629363464206</v>
      </c>
      <c r="AU144" s="279">
        <f>(Option_2!AU143-Baseline!AU143)*1.59</f>
        <v>3.7772273366743421</v>
      </c>
      <c r="AV144" s="279">
        <f>(Option_2!AV143-Baseline!AV143)*1.59</f>
        <v>3.8856973450103127</v>
      </c>
      <c r="AW144" s="279">
        <f>(Option_2!AW143-Baseline!AW143)*1.59</f>
        <v>3.9972783649130603</v>
      </c>
      <c r="AX144" s="279">
        <f>(Option_2!AX143-Baseline!AX143)*1.59</f>
        <v>4.1120806064294522</v>
      </c>
      <c r="AY144" s="279">
        <f>(Option_2!AY143-Baseline!AY143)*1.59</f>
        <v>4.2302192059230626</v>
      </c>
      <c r="AZ144" s="279">
        <f>(Option_2!AZ143-Baseline!AZ143)*1.59</f>
        <v>4.3518141827272796</v>
      </c>
      <c r="BA144" s="279">
        <f>(Option_2!BA143-Baseline!BA143)*1.59</f>
        <v>4.4769904856298668</v>
      </c>
      <c r="BB144" s="279">
        <f>(Option_2!BB143-Baseline!BB143)*1.59</f>
        <v>4.6052315197834268</v>
      </c>
    </row>
    <row r="145" spans="1:54" outlineLevel="2">
      <c r="A145" s="425"/>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292</v>
      </c>
      <c r="C146" s="135" t="s">
        <v>473</v>
      </c>
      <c r="D146" s="135" t="s">
        <v>391</v>
      </c>
      <c r="E146" s="21">
        <f>-E$161*'Fixed Data'!$B$20*'Fixed Data'!$B$22</f>
        <v>-0.39779336219098932</v>
      </c>
      <c r="F146" s="21">
        <f>-F$161*'Fixed Data'!$B$20*'Fixed Data'!$B$22</f>
        <v>-0.41090733848569916</v>
      </c>
      <c r="G146" s="21">
        <f>-G$161*'Fixed Data'!$B$20*'Fixed Data'!$B$22</f>
        <v>-0.42435462679512848</v>
      </c>
      <c r="H146" s="21">
        <f>-H$161*'Fixed Data'!$B$20*'Fixed Data'!$B$22</f>
        <v>-0.43809443397600156</v>
      </c>
      <c r="I146" s="21">
        <f>-I$161*'Fixed Data'!$B$20*'Fixed Data'!$B$22</f>
        <v>-0.45207960485720566</v>
      </c>
      <c r="J146" s="21">
        <f>-J$161*'Fixed Data'!$B$20*'Fixed Data'!$B$22</f>
        <v>-0.46625606220212973</v>
      </c>
      <c r="K146" s="21">
        <f>-K$161*'Fixed Data'!$B$20*'Fixed Data'!$B$22</f>
        <v>-0.48207036088936178</v>
      </c>
      <c r="L146" s="21">
        <f>-L$161*'Fixed Data'!$B$20*'Fixed Data'!$B$22</f>
        <v>-0.49847310234846398</v>
      </c>
      <c r="M146" s="21">
        <f>-M$161*'Fixed Data'!$B$20*'Fixed Data'!$B$22</f>
        <v>-0.51548818898683657</v>
      </c>
      <c r="N146" s="21">
        <f>-N$161*'Fixed Data'!$B$20*'Fixed Data'!$B$22</f>
        <v>-0.53314053127967043</v>
      </c>
      <c r="O146" s="21">
        <f>-O$161*'Fixed Data'!$B$20*'Fixed Data'!$B$22</f>
        <v>-0.55145613737597354</v>
      </c>
      <c r="P146" s="21">
        <f>-P$161*'Fixed Data'!$B$20*'Fixed Data'!$B$22</f>
        <v>-0.57046215790158383</v>
      </c>
      <c r="Q146" s="21">
        <f>-Q$161*'Fixed Data'!$B$20*'Fixed Data'!$B$22</f>
        <v>-0.59018699796670115</v>
      </c>
      <c r="R146" s="21">
        <f>-R$161*'Fixed Data'!$B$20*'Fixed Data'!$B$22</f>
        <v>-0.61066022755986171</v>
      </c>
      <c r="S146" s="21">
        <f>-S$161*'Fixed Data'!$B$20*'Fixed Data'!$B$22</f>
        <v>-0.63191278316149613</v>
      </c>
      <c r="T146" s="21">
        <f>-T$161*'Fixed Data'!$B$20*'Fixed Data'!$B$22</f>
        <v>-0.65397694534242312</v>
      </c>
      <c r="U146" s="21">
        <f>-U$161*'Fixed Data'!$B$20*'Fixed Data'!$B$22</f>
        <v>-0.67688640596836869</v>
      </c>
      <c r="V146" s="21">
        <f>-V$161*'Fixed Data'!$B$20*'Fixed Data'!$B$22</f>
        <v>-0.70067644741201807</v>
      </c>
      <c r="W146" s="21">
        <f>-W$161*'Fixed Data'!$B$20*'Fixed Data'!$B$22</f>
        <v>-0.72538380814397696</v>
      </c>
      <c r="X146" s="21">
        <f>-X$161*'Fixed Data'!$B$20*'Fixed Data'!$B$22</f>
        <v>-0.75104697395235531</v>
      </c>
      <c r="Y146" s="21">
        <f>-Y$161*'Fixed Data'!$B$20*'Fixed Data'!$B$22</f>
        <v>-0.7777060883367416</v>
      </c>
      <c r="Z146" s="21">
        <f>-Z$161*'Fixed Data'!$B$20*'Fixed Data'!$B$22</f>
        <v>-0.8054030869172415</v>
      </c>
      <c r="AA146" s="21">
        <f>-AA$161*'Fixed Data'!$B$20*'Fixed Data'!$B$22</f>
        <v>-0.83418187664653043</v>
      </c>
      <c r="AB146" s="21">
        <f>-AB$161*'Fixed Data'!$B$20*'Fixed Data'!$B$22</f>
        <v>-0.86408824620382596</v>
      </c>
      <c r="AC146" s="21">
        <f>-AC$161*'Fixed Data'!$B$20*'Fixed Data'!$B$22</f>
        <v>-0.89517011241146127</v>
      </c>
      <c r="AD146" s="21">
        <f>-AD$161*'Fixed Data'!$B$20*'Fixed Data'!$B$22</f>
        <v>-0.92747756503789547</v>
      </c>
      <c r="AE146" s="21">
        <f>-AE$161*'Fixed Data'!$B$20*'Fixed Data'!$B$22</f>
        <v>-0.96106293400223564</v>
      </c>
      <c r="AF146" s="21">
        <f>-AF$161*'Fixed Data'!$B$20*'Fixed Data'!$B$22</f>
        <v>-0.99598092378327308</v>
      </c>
      <c r="AG146" s="21">
        <f>-AG$161*'Fixed Data'!$B$20*'Fixed Data'!$B$22</f>
        <v>-1.0322887702300312</v>
      </c>
      <c r="AH146" s="21">
        <f>-AH$161*'Fixed Data'!$B$20*'Fixed Data'!$B$22</f>
        <v>-1.0700462853647759</v>
      </c>
      <c r="AI146" s="21">
        <f>-AI$161*'Fixed Data'!$B$20*'Fixed Data'!$B$22</f>
        <v>-1.1093160365950692</v>
      </c>
      <c r="AJ146" s="21">
        <f>-AJ$161*'Fixed Data'!$B$20*'Fixed Data'!$B$22</f>
        <v>-1.1501634587213003</v>
      </c>
      <c r="AK146" s="21">
        <f>-AK$161*'Fixed Data'!$B$20*'Fixed Data'!$B$22</f>
        <v>-1.1926569435427128</v>
      </c>
      <c r="AL146" s="21">
        <f>-AL$161*'Fixed Data'!$B$20*'Fixed Data'!$B$22</f>
        <v>-1.2368681086754811</v>
      </c>
      <c r="AM146" s="21">
        <f>-AM$161*'Fixed Data'!$B$20*'Fixed Data'!$B$22</f>
        <v>-1.2828718199542168</v>
      </c>
      <c r="AN146" s="21">
        <f>-AN$161*'Fixed Data'!$B$20*'Fixed Data'!$B$22</f>
        <v>-1.3307463706440221</v>
      </c>
      <c r="AO146" s="21">
        <f>-AO$161*'Fixed Data'!$B$20*'Fixed Data'!$B$22</f>
        <v>-1.3805737502585649</v>
      </c>
      <c r="AP146" s="21">
        <f>-AP$161*'Fixed Data'!$B$20*'Fixed Data'!$B$22</f>
        <v>-1.4324396445600813</v>
      </c>
      <c r="AQ146" s="21">
        <f>-AQ$161*'Fixed Data'!$B$20*'Fixed Data'!$B$22</f>
        <v>-1.4864337939834766</v>
      </c>
      <c r="AR146" s="21">
        <f>-AR$161*'Fixed Data'!$B$20*'Fixed Data'!$B$22</f>
        <v>-1.5426501056438604</v>
      </c>
      <c r="AS146" s="21">
        <f>-AS$161*'Fixed Data'!$B$20*'Fixed Data'!$B$22</f>
        <v>-1.6011867877455828</v>
      </c>
      <c r="AT146" s="21">
        <f>-AT$161*'Fixed Data'!$B$20*'Fixed Data'!$B$22</f>
        <v>-1.6621466856048333</v>
      </c>
      <c r="AU146" s="21">
        <f>-AU$161*'Fixed Data'!$B$20*'Fixed Data'!$B$22</f>
        <v>-1.7256374384601845</v>
      </c>
      <c r="AV146" s="21">
        <f>-AV$161*'Fixed Data'!$B$20*'Fixed Data'!$B$22</f>
        <v>-1.7917717034876579</v>
      </c>
      <c r="AW146" s="21">
        <f>-AW$161*'Fixed Data'!$B$20*'Fixed Data'!$B$22</f>
        <v>-1.8606674246188017</v>
      </c>
      <c r="AX146" s="21">
        <f>-AX$161*'Fixed Data'!$B$20*'Fixed Data'!$B$22</f>
        <v>-1.932448034154248</v>
      </c>
      <c r="AY146" s="21">
        <f>-AY$161*'Fixed Data'!$B$20*'Fixed Data'!$B$22</f>
        <v>-2.0072428559908295</v>
      </c>
      <c r="AZ146" s="21">
        <f>-AZ$161*'Fixed Data'!$B$20*'Fixed Data'!$B$22</f>
        <v>-2.0851871952276055</v>
      </c>
      <c r="BA146" s="21">
        <f>-BA$161*'Fixed Data'!$B$20*'Fixed Data'!$B$22</f>
        <v>-2.1664227861959922</v>
      </c>
      <c r="BB146" s="21">
        <f>-BB$161*'Fixed Data'!$B$20*'Fixed Data'!$B$22</f>
        <v>-2.2508231871416733</v>
      </c>
    </row>
    <row r="147" spans="1:54" outlineLevel="2">
      <c r="A147" s="425"/>
      <c r="B147" s="135" t="s">
        <v>292</v>
      </c>
      <c r="C147" s="135" t="s">
        <v>474</v>
      </c>
      <c r="D147" s="135" t="s">
        <v>391</v>
      </c>
      <c r="E147" s="21">
        <f>-E$162*'Fixed Data'!$B$21*'Fixed Data'!$B$22</f>
        <v>-5.9456806745455861E-3</v>
      </c>
      <c r="F147" s="21">
        <f>-F$162*'Fixed Data'!$B$21*'Fixed Data'!$B$22</f>
        <v>-6.1416910458116335E-3</v>
      </c>
      <c r="G147" s="21">
        <f>-G$162*'Fixed Data'!$B$21*'Fixed Data'!$B$22</f>
        <v>-6.3426829490698926E-3</v>
      </c>
      <c r="H147" s="21">
        <f>-H$162*'Fixed Data'!$B$21*'Fixed Data'!$B$22</f>
        <v>-6.5480470649998002E-3</v>
      </c>
      <c r="I147" s="21">
        <f>-I$162*'Fixed Data'!$B$21*'Fixed Data'!$B$22</f>
        <v>-6.7570788493028994E-3</v>
      </c>
      <c r="J147" s="21">
        <f>-J$162*'Fixed Data'!$B$21*'Fixed Data'!$B$22</f>
        <v>-6.9689691910119703E-3</v>
      </c>
      <c r="K147" s="21">
        <f>-K$162*'Fixed Data'!$B$21*'Fixed Data'!$B$22</f>
        <v>-7.2053403376783594E-3</v>
      </c>
      <c r="L147" s="21">
        <f>-L$162*'Fixed Data'!$B$21*'Fixed Data'!$B$22</f>
        <v>-7.4505065356256584E-3</v>
      </c>
      <c r="M147" s="21">
        <f>-M$162*'Fixed Data'!$B$21*'Fixed Data'!$B$22</f>
        <v>-7.7048250291933979E-3</v>
      </c>
      <c r="N147" s="21">
        <f>-N$162*'Fixed Data'!$B$21*'Fixed Data'!$B$22</f>
        <v>-7.9686684313093128E-3</v>
      </c>
      <c r="O147" s="21">
        <f>-O$162*'Fixed Data'!$B$21*'Fixed Data'!$B$22</f>
        <v>-8.2424254768515056E-3</v>
      </c>
      <c r="P147" s="21">
        <f>-P$162*'Fixed Data'!$B$21*'Fixed Data'!$B$22</f>
        <v>-8.5265022280279212E-3</v>
      </c>
      <c r="Q147" s="21">
        <f>-Q$162*'Fixed Data'!$B$21*'Fixed Data'!$B$22</f>
        <v>-8.8213225263936417E-3</v>
      </c>
      <c r="R147" s="21">
        <f>-R$162*'Fixed Data'!$B$21*'Fixed Data'!$B$22</f>
        <v>-9.1273288968854865E-3</v>
      </c>
      <c r="S147" s="21">
        <f>-S$162*'Fixed Data'!$B$21*'Fixed Data'!$B$22</f>
        <v>-9.44498345185661E-3</v>
      </c>
      <c r="T147" s="21">
        <f>-T$162*'Fixed Data'!$B$21*'Fixed Data'!$B$22</f>
        <v>-9.7747687951111138E-3</v>
      </c>
      <c r="U147" s="21">
        <f>-U$162*'Fixed Data'!$B$21*'Fixed Data'!$B$22</f>
        <v>-1.0117188925938634E-2</v>
      </c>
      <c r="V147" s="21">
        <f>-V$162*'Fixed Data'!$B$21*'Fixed Data'!$B$22</f>
        <v>-1.0472770444493809E-2</v>
      </c>
      <c r="W147" s="21">
        <f>-W$162*'Fixed Data'!$B$21*'Fixed Data'!$B$22</f>
        <v>-1.0842063003813593E-2</v>
      </c>
      <c r="X147" s="21">
        <f>-X$162*'Fixed Data'!$B$21*'Fixed Data'!$B$22</f>
        <v>-1.1225641419231304E-2</v>
      </c>
      <c r="Y147" s="21">
        <f>-Y$162*'Fixed Data'!$B$21*'Fixed Data'!$B$22</f>
        <v>-1.1624105819049071E-2</v>
      </c>
      <c r="Z147" s="21">
        <f>-Z$162*'Fixed Data'!$B$21*'Fixed Data'!$B$22</f>
        <v>-1.2038083603279466E-2</v>
      </c>
      <c r="AA147" s="21">
        <f>-AA$162*'Fixed Data'!$B$21*'Fixed Data'!$B$22</f>
        <v>-1.2468230197007662E-2</v>
      </c>
      <c r="AB147" s="21">
        <f>-AB$162*'Fixed Data'!$B$21*'Fixed Data'!$B$22</f>
        <v>-1.291523055711578E-2</v>
      </c>
      <c r="AC147" s="21">
        <f>-AC$162*'Fixed Data'!$B$21*'Fixed Data'!$B$22</f>
        <v>-1.3379800679007216E-2</v>
      </c>
      <c r="AD147" s="21">
        <f>-AD$162*'Fixed Data'!$B$21*'Fixed Data'!$B$22</f>
        <v>-1.3862688952658537E-2</v>
      </c>
      <c r="AE147" s="21">
        <f>-AE$162*'Fixed Data'!$B$21*'Fixed Data'!$B$22</f>
        <v>-1.4364677669343819E-2</v>
      </c>
      <c r="AF147" s="21">
        <f>-AF$162*'Fixed Data'!$B$21*'Fixed Data'!$B$22</f>
        <v>-1.4886584980376281E-2</v>
      </c>
      <c r="AG147" s="21">
        <f>-AG$162*'Fixed Data'!$B$21*'Fixed Data'!$B$22</f>
        <v>-1.5429265951815332E-2</v>
      </c>
      <c r="AH147" s="21">
        <f>-AH$162*'Fixed Data'!$B$21*'Fixed Data'!$B$22</f>
        <v>-1.5993614523208171E-2</v>
      </c>
      <c r="AI147" s="21">
        <f>-AI$162*'Fixed Data'!$B$21*'Fixed Data'!$B$22</f>
        <v>-1.6580566069021183E-2</v>
      </c>
      <c r="AJ147" s="21">
        <f>-AJ$162*'Fixed Data'!$B$21*'Fixed Data'!$B$22</f>
        <v>-1.7191098302674537E-2</v>
      </c>
      <c r="AK147" s="21">
        <f>-AK$162*'Fixed Data'!$B$21*'Fixed Data'!$B$22</f>
        <v>-1.7826234139318404E-2</v>
      </c>
      <c r="AL147" s="21">
        <f>-AL$162*'Fixed Data'!$B$21*'Fixed Data'!$B$22</f>
        <v>-1.8487043353229749E-2</v>
      </c>
      <c r="AM147" s="21">
        <f>-AM$162*'Fixed Data'!$B$21*'Fixed Data'!$B$22</f>
        <v>-1.91746448378988E-2</v>
      </c>
      <c r="AN147" s="21">
        <f>-AN$162*'Fixed Data'!$B$21*'Fixed Data'!$B$22</f>
        <v>-1.9890209468805306E-2</v>
      </c>
      <c r="AO147" s="21">
        <f>-AO$162*'Fixed Data'!$B$21*'Fixed Data'!$B$22</f>
        <v>-2.063496191148774E-2</v>
      </c>
      <c r="AP147" s="21">
        <f>-AP$162*'Fixed Data'!$B$21*'Fixed Data'!$B$22</f>
        <v>-2.1410183785664373E-2</v>
      </c>
      <c r="AQ147" s="21">
        <f>-AQ$162*'Fixed Data'!$B$21*'Fixed Data'!$B$22</f>
        <v>-2.2217215925319809E-2</v>
      </c>
      <c r="AR147" s="21">
        <f>-AR$162*'Fixed Data'!$B$21*'Fixed Data'!$B$22</f>
        <v>-2.3057461693498482E-2</v>
      </c>
      <c r="AS147" s="21">
        <f>-AS$162*'Fixed Data'!$B$21*'Fixed Data'!$B$22</f>
        <v>-2.3932389543736068E-2</v>
      </c>
      <c r="AT147" s="21">
        <f>-AT$162*'Fixed Data'!$B$21*'Fixed Data'!$B$22</f>
        <v>-2.4843536184180542E-2</v>
      </c>
      <c r="AU147" s="21">
        <f>-AU$162*'Fixed Data'!$B$21*'Fixed Data'!$B$22</f>
        <v>-2.5792510796420337E-2</v>
      </c>
      <c r="AV147" s="21">
        <f>-AV$162*'Fixed Data'!$B$21*'Fixed Data'!$B$22</f>
        <v>-2.6780996843553551E-2</v>
      </c>
      <c r="AW147" s="21">
        <f>-AW$162*'Fixed Data'!$B$21*'Fixed Data'!$B$22</f>
        <v>-2.7810757343723083E-2</v>
      </c>
      <c r="AX147" s="21">
        <f>-AX$162*'Fixed Data'!$B$21*'Fixed Data'!$B$22</f>
        <v>-2.8883637732892903E-2</v>
      </c>
      <c r="AY147" s="21">
        <f>-AY$162*'Fixed Data'!$B$21*'Fixed Data'!$B$22</f>
        <v>-3.0001570083676168E-2</v>
      </c>
      <c r="AZ147" s="21">
        <f>-AZ$162*'Fixed Data'!$B$21*'Fixed Data'!$B$22</f>
        <v>-3.116657732416336E-2</v>
      </c>
      <c r="BA147" s="21">
        <f>-BA$162*'Fixed Data'!$B$21*'Fixed Data'!$B$22</f>
        <v>-3.2380777908767713E-2</v>
      </c>
      <c r="BB147" s="21">
        <f>-BB$162*'Fixed Data'!$B$21*'Fixed Data'!$B$22</f>
        <v>-3.3642281828746991E-2</v>
      </c>
    </row>
    <row r="148" spans="1:54" outlineLevel="2">
      <c r="A148" s="425"/>
      <c r="B148" s="135" t="s">
        <v>292</v>
      </c>
      <c r="C148" s="135" t="s">
        <v>561</v>
      </c>
      <c r="D148" s="135" t="s">
        <v>391</v>
      </c>
      <c r="E148" s="279">
        <f>(SUM(Option_2!E146:E147)-SUM(Baseline!E146:E147))*1.59</f>
        <v>0</v>
      </c>
      <c r="F148" s="279">
        <f>(SUM(Option_2!F146:F147)-SUM(Baseline!F146:F147))*1.59</f>
        <v>2.7304666850010763E-4</v>
      </c>
      <c r="G148" s="279">
        <f>(SUM(Option_2!G146:G147)-SUM(Baseline!G146:G147))*1.59</f>
        <v>7.9303925515993696E-4</v>
      </c>
      <c r="H148" s="279">
        <f>(SUM(Option_2!H146:H147)-SUM(Baseline!H146:H147))*1.59</f>
        <v>1.6571155743181165E-3</v>
      </c>
      <c r="I148" s="279">
        <f>(SUM(Option_2!I146:I147)-SUM(Baseline!I146:I147))*1.59</f>
        <v>2.974195849993715E-3</v>
      </c>
      <c r="J148" s="279">
        <f>(SUM(Option_2!J146:J147)-SUM(Baseline!J146:J147))*1.59</f>
        <v>4.8656047588779196E-3</v>
      </c>
      <c r="K148" s="279">
        <f>(SUM(Option_2!K146:K147)-SUM(Baseline!K146:K147))*1.59</f>
        <v>5.0325850646380137E-3</v>
      </c>
      <c r="L148" s="279">
        <f>(SUM(Option_2!L146:L147)-SUM(Baseline!L146:L147))*1.59</f>
        <v>5.2058552053071642E-3</v>
      </c>
      <c r="M148" s="279">
        <f>(SUM(Option_2!M146:M147)-SUM(Baseline!M146:M147))*1.59</f>
        <v>5.3855612480037951E-3</v>
      </c>
      <c r="N148" s="279">
        <f>(SUM(Option_2!N146:N147)-SUM(Baseline!N146:N147))*1.59</f>
        <v>5.5720271122547873E-3</v>
      </c>
      <c r="O148" s="279">
        <f>(SUM(Option_2!O146:O147)-SUM(Baseline!O146:O147))*1.59</f>
        <v>5.7655781550002196E-3</v>
      </c>
      <c r="P148" s="279">
        <f>(SUM(Option_2!P146:P147)-SUM(Baseline!P146:P147))*1.59</f>
        <v>5.9664675381138534E-3</v>
      </c>
      <c r="Q148" s="279">
        <f>(SUM(Option_2!Q146:Q147)-SUM(Baseline!Q146:Q147))*1.59</f>
        <v>6.1749491421771536E-3</v>
      </c>
      <c r="R148" s="279">
        <f>(SUM(Option_2!R146:R147)-SUM(Baseline!R146:R147))*1.59</f>
        <v>6.3913839425263014E-3</v>
      </c>
      <c r="S148" s="279">
        <f>(SUM(Option_2!S146:S147)-SUM(Baseline!S146:S147))*1.59</f>
        <v>6.6160614381376281E-3</v>
      </c>
      <c r="T148" s="279">
        <f>(SUM(Option_2!T146:T147)-SUM(Baseline!T146:T147))*1.59</f>
        <v>6.8493787018810062E-3</v>
      </c>
      <c r="U148" s="279">
        <f>(SUM(Option_2!U146:U147)-SUM(Baseline!U146:U147))*1.59</f>
        <v>7.0917328066264825E-3</v>
      </c>
      <c r="V148" s="279">
        <f>(SUM(Option_2!V146:V147)-SUM(Baseline!V146:V147))*1.59</f>
        <v>7.3433781120931067E-3</v>
      </c>
      <c r="W148" s="279">
        <f>(SUM(Option_2!W146:W147)-SUM(Baseline!W146:W147))*1.59</f>
        <v>7.6047846049256554E-3</v>
      </c>
      <c r="X148" s="279">
        <f>(SUM(Option_2!X146:X147)-SUM(Baseline!X146:X147))*1.59</f>
        <v>7.8763132604606646E-3</v>
      </c>
      <c r="Y148" s="279">
        <f>(SUM(Option_2!Y146:Y147)-SUM(Baseline!Y146:Y147))*1.59</f>
        <v>8.1584343049114355E-3</v>
      </c>
      <c r="Z148" s="279">
        <f>(SUM(Option_2!Z146:Z147)-SUM(Baseline!Z146:Z147))*1.59</f>
        <v>8.4516165270767506E-3</v>
      </c>
      <c r="AA148" s="279">
        <f>(SUM(Option_2!AA146:AA147)-SUM(Baseline!AA146:AA147))*1.59</f>
        <v>8.7562591559490598E-3</v>
      </c>
      <c r="AB148" s="279">
        <f>(SUM(Option_2!AB146:AB147)-SUM(Baseline!AB146:AB147))*1.59</f>
        <v>9.0729036545331657E-3</v>
      </c>
      <c r="AC148" s="279">
        <f>(SUM(Option_2!AC146:AC147)-SUM(Baseline!AC146:AC147))*1.59</f>
        <v>9.4020561070059447E-3</v>
      </c>
      <c r="AD148" s="279">
        <f>(SUM(Option_2!AD146:AD147)-SUM(Baseline!AD146:AD147))*1.59</f>
        <v>9.7441874582901711E-3</v>
      </c>
      <c r="AE148" s="279">
        <f>(SUM(Option_2!AE146:AE147)-SUM(Baseline!AE146:AE147))*1.59</f>
        <v>1.0099911366455903E-2</v>
      </c>
      <c r="AF148" s="279">
        <f>(SUM(Option_2!AF146:AF147)-SUM(Baseline!AF146:AF147))*1.59</f>
        <v>1.0469841729145618E-2</v>
      </c>
      <c r="AG148" s="279">
        <f>(SUM(Option_2!AG146:AG147)-SUM(Baseline!AG146:AG147))*1.59</f>
        <v>1.0854486307520124E-2</v>
      </c>
      <c r="AH148" s="279">
        <f>(SUM(Option_2!AH146:AH147)-SUM(Baseline!AH146:AH147))*1.59</f>
        <v>1.1254602670647713E-2</v>
      </c>
      <c r="AI148" s="279">
        <f>(SUM(Option_2!AI146:AI147)-SUM(Baseline!AI146:AI147))*1.59</f>
        <v>1.1670770295619517E-2</v>
      </c>
      <c r="AJ148" s="279">
        <f>(SUM(Option_2!AJ146:AJ147)-SUM(Baseline!AJ146:AJ147))*1.59</f>
        <v>1.2103676472989971E-2</v>
      </c>
      <c r="AK148" s="279">
        <f>(SUM(Option_2!AK146:AK147)-SUM(Baseline!AK146:AK147))*1.59</f>
        <v>1.2554150727324626E-2</v>
      </c>
      <c r="AL148" s="279">
        <f>(SUM(Option_2!AL146:AL147)-SUM(Baseline!AL146:AL147))*1.59</f>
        <v>1.302288106788297E-2</v>
      </c>
      <c r="AM148" s="279">
        <f>(SUM(Option_2!AM146:AM147)-SUM(Baseline!AM146:AM147))*1.59</f>
        <v>1.3510627938565523E-2</v>
      </c>
      <c r="AN148" s="279">
        <f>(SUM(Option_2!AN146:AN147)-SUM(Baseline!AN146:AN147))*1.59</f>
        <v>1.4018328916968078E-2</v>
      </c>
      <c r="AO148" s="279">
        <f>(SUM(Option_2!AO146:AO147)-SUM(Baseline!AO146:AO147))*1.59</f>
        <v>1.4546745165696559E-2</v>
      </c>
      <c r="AP148" s="279">
        <f>(SUM(Option_2!AP146:AP147)-SUM(Baseline!AP146:AP147))*1.59</f>
        <v>1.509688717612237E-2</v>
      </c>
      <c r="AQ148" s="279">
        <f>(SUM(Option_2!AQ146:AQ147)-SUM(Baseline!AQ146:AQ147))*1.59</f>
        <v>1.5669660021847723E-2</v>
      </c>
      <c r="AR148" s="279">
        <f>(SUM(Option_2!AR146:AR147)-SUM(Baseline!AR146:AR147))*1.59</f>
        <v>1.6266039773695506E-2</v>
      </c>
      <c r="AS148" s="279">
        <f>(SUM(Option_2!AS146:AS147)-SUM(Baseline!AS146:AS147))*1.59</f>
        <v>1.6887145694775951E-2</v>
      </c>
      <c r="AT148" s="279">
        <f>(SUM(Option_2!AT146:AT147)-SUM(Baseline!AT146:AT147))*1.59</f>
        <v>1.7534027967532138E-2</v>
      </c>
      <c r="AU148" s="279">
        <f>(SUM(Option_2!AU146:AU147)-SUM(Baseline!AU146:AU147))*1.59</f>
        <v>1.8207841713042114E-2</v>
      </c>
      <c r="AV148" s="279">
        <f>(SUM(Option_2!AV146:AV147)-SUM(Baseline!AV146:AV147))*1.59</f>
        <v>1.8909781503883005E-2</v>
      </c>
      <c r="AW148" s="279">
        <f>(SUM(Option_2!AW146:AW147)-SUM(Baseline!AW146:AW147))*1.59</f>
        <v>1.9641075854042345E-2</v>
      </c>
      <c r="AX148" s="279">
        <f>(SUM(Option_2!AX146:AX147)-SUM(Baseline!AX146:AX147))*1.59</f>
        <v>2.0403133765178227E-2</v>
      </c>
      <c r="AY148" s="279">
        <f>(SUM(Option_2!AY146:AY147)-SUM(Baseline!AY146:AY147))*1.59</f>
        <v>2.1197221765366103E-2</v>
      </c>
      <c r="AZ148" s="279">
        <f>(SUM(Option_2!AZ146:AZ147)-SUM(Baseline!AZ146:AZ147))*1.59</f>
        <v>2.2024857628002895E-2</v>
      </c>
      <c r="BA148" s="279">
        <f>(SUM(Option_2!BA146:BA147)-SUM(Baseline!BA146:BA147))*1.59</f>
        <v>2.2887523508088897E-2</v>
      </c>
      <c r="BB148" s="279">
        <f>(SUM(Option_2!BB146:BB147)-SUM(Baseline!BB146:BB147))*1.59</f>
        <v>2.3783977179143361E-2</v>
      </c>
    </row>
    <row r="149" spans="1:54" outlineLevel="2">
      <c r="A149" s="425"/>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295</v>
      </c>
      <c r="C150" s="135" t="s">
        <v>475</v>
      </c>
      <c r="D150" s="135" t="s">
        <v>391</v>
      </c>
      <c r="E150" s="279">
        <v>-6.7504123219999999</v>
      </c>
      <c r="F150" s="279">
        <v>-6.7616757889999999</v>
      </c>
      <c r="G150" s="279">
        <v>-6.7679338210000006</v>
      </c>
      <c r="H150" s="279">
        <v>-6.7688656470000002</v>
      </c>
      <c r="I150" s="279">
        <v>-6.7641346270000007</v>
      </c>
      <c r="J150" s="279">
        <v>-6.7533874090000001</v>
      </c>
      <c r="K150" s="279">
        <v>-6.9522765089999998</v>
      </c>
      <c r="L150" s="279">
        <v>-7.1574240910000002</v>
      </c>
      <c r="M150" s="279">
        <v>-7.3690393210000007</v>
      </c>
      <c r="N150" s="279">
        <v>-7.5873388820000001</v>
      </c>
      <c r="O150" s="279">
        <v>-7.8125472660000002</v>
      </c>
      <c r="P150" s="279">
        <v>-8.044897078</v>
      </c>
      <c r="Q150" s="279">
        <v>-8.2846293529999997</v>
      </c>
      <c r="R150" s="279">
        <v>-8.5319938900000007</v>
      </c>
      <c r="S150" s="279">
        <v>-8.7872495940000004</v>
      </c>
      <c r="T150" s="279">
        <v>-9.0506648359999993</v>
      </c>
      <c r="U150" s="279">
        <v>-9.3225178300000007</v>
      </c>
      <c r="V150" s="279">
        <v>-9.6030970199999999</v>
      </c>
      <c r="W150" s="279">
        <v>-9.8927014910000004</v>
      </c>
      <c r="X150" s="279">
        <v>-10.191641390000001</v>
      </c>
      <c r="Y150" s="279">
        <v>-10.50023839</v>
      </c>
      <c r="Z150" s="279">
        <v>-10.818826099999999</v>
      </c>
      <c r="AA150" s="279">
        <v>-11.147750609999999</v>
      </c>
      <c r="AB150" s="279">
        <v>-11.487370960000002</v>
      </c>
      <c r="AC150" s="279">
        <v>-11.838059660000001</v>
      </c>
      <c r="AD150" s="279">
        <v>-12.200203269999999</v>
      </c>
      <c r="AE150" s="279">
        <v>-12.574202939999999</v>
      </c>
      <c r="AF150" s="279">
        <v>-12.96047501</v>
      </c>
      <c r="AG150" s="279">
        <v>-13.35945165</v>
      </c>
      <c r="AH150" s="279">
        <v>-13.7715815</v>
      </c>
      <c r="AI150" s="279">
        <v>-14.197330359999999</v>
      </c>
      <c r="AJ150" s="279">
        <v>-14.637181869999999</v>
      </c>
      <c r="AK150" s="279">
        <v>-15.091638269999999</v>
      </c>
      <c r="AL150" s="279">
        <v>-15.561221199999999</v>
      </c>
      <c r="AM150" s="279">
        <v>-16.04647245</v>
      </c>
      <c r="AN150" s="279">
        <v>-16.547954839999999</v>
      </c>
      <c r="AO150" s="279">
        <v>-17.066253100000001</v>
      </c>
      <c r="AP150" s="279">
        <v>-17.60197479</v>
      </c>
      <c r="AQ150" s="279">
        <v>-18.155751239999997</v>
      </c>
      <c r="AR150" s="279">
        <v>-18.728238570000002</v>
      </c>
      <c r="AS150" s="279">
        <v>-19.320118749999999</v>
      </c>
      <c r="AT150" s="279">
        <v>-19.932100699999999</v>
      </c>
      <c r="AU150" s="279">
        <v>-20.564921390000002</v>
      </c>
      <c r="AV150" s="279">
        <v>-21.219347089999999</v>
      </c>
      <c r="AW150" s="279">
        <v>-21.896174609999999</v>
      </c>
      <c r="AX150" s="279">
        <v>-22.59623259</v>
      </c>
      <c r="AY150" s="279">
        <v>-23.320382909999999</v>
      </c>
      <c r="AZ150" s="279">
        <v>-24.069522059999997</v>
      </c>
      <c r="BA150" s="279">
        <v>-24.844582690000003</v>
      </c>
      <c r="BB150" s="279">
        <v>-25.644600981339458</v>
      </c>
    </row>
    <row r="151" spans="1:54" outlineLevel="2">
      <c r="A151" s="425"/>
      <c r="B151" s="135" t="s">
        <v>295</v>
      </c>
      <c r="C151" s="135" t="s">
        <v>476</v>
      </c>
      <c r="D151" s="135" t="s">
        <v>391</v>
      </c>
      <c r="E151" s="279">
        <v>-8.6697597760000011</v>
      </c>
      <c r="F151" s="279">
        <v>-8.8981457370000001</v>
      </c>
      <c r="G151" s="279">
        <v>-9.1205316319999987</v>
      </c>
      <c r="H151" s="279">
        <v>-9.3359738029999999</v>
      </c>
      <c r="I151" s="279">
        <v>-9.543461894</v>
      </c>
      <c r="J151" s="279">
        <v>-9.741914908</v>
      </c>
      <c r="K151" s="279">
        <v>-10.040791789999998</v>
      </c>
      <c r="L151" s="279">
        <v>-10.34934374</v>
      </c>
      <c r="M151" s="279">
        <v>-10.66790535</v>
      </c>
      <c r="N151" s="279">
        <v>-10.99682372</v>
      </c>
      <c r="O151" s="279">
        <v>-11.336458949999999</v>
      </c>
      <c r="P151" s="279">
        <v>-11.687184689999999</v>
      </c>
      <c r="Q151" s="279">
        <v>-12.04938864</v>
      </c>
      <c r="R151" s="279">
        <v>-12.4234732</v>
      </c>
      <c r="S151" s="279">
        <v>-12.809855990000001</v>
      </c>
      <c r="T151" s="279">
        <v>-13.20897055</v>
      </c>
      <c r="U151" s="279">
        <v>-13.621266910000001</v>
      </c>
      <c r="V151" s="279">
        <v>-14.047212380000001</v>
      </c>
      <c r="W151" s="279">
        <v>-14.48729215</v>
      </c>
      <c r="X151" s="279">
        <v>-14.94201011</v>
      </c>
      <c r="Y151" s="279">
        <v>-15.411889609999999</v>
      </c>
      <c r="Z151" s="279">
        <v>-15.89747425</v>
      </c>
      <c r="AA151" s="279">
        <v>-16.399328740000001</v>
      </c>
      <c r="AB151" s="279">
        <v>-16.918039800000003</v>
      </c>
      <c r="AC151" s="279">
        <v>-17.454217059999998</v>
      </c>
      <c r="AD151" s="279">
        <v>-18.00849406</v>
      </c>
      <c r="AE151" s="279">
        <v>-18.58152922</v>
      </c>
      <c r="AF151" s="279">
        <v>-19.174006909999999</v>
      </c>
      <c r="AG151" s="279">
        <v>-19.786638570000001</v>
      </c>
      <c r="AH151" s="279">
        <v>-20.420163850000002</v>
      </c>
      <c r="AI151" s="279">
        <v>-21.075351820000002</v>
      </c>
      <c r="AJ151" s="279">
        <v>-21.75300219</v>
      </c>
      <c r="AK151" s="279">
        <v>-22.453946699999999</v>
      </c>
      <c r="AL151" s="279">
        <v>-23.179050449999998</v>
      </c>
      <c r="AM151" s="279">
        <v>-23.92921333</v>
      </c>
      <c r="AN151" s="279">
        <v>-24.705371570000001</v>
      </c>
      <c r="AO151" s="279">
        <v>-25.50849925</v>
      </c>
      <c r="AP151" s="279">
        <v>-26.339610030000003</v>
      </c>
      <c r="AQ151" s="279">
        <v>-27.19975878</v>
      </c>
      <c r="AR151" s="279">
        <v>-28.09004346</v>
      </c>
      <c r="AS151" s="279">
        <v>-29.011606969999999</v>
      </c>
      <c r="AT151" s="279">
        <v>-29.965639100000001</v>
      </c>
      <c r="AU151" s="279">
        <v>-30.953378649999998</v>
      </c>
      <c r="AV151" s="279">
        <v>-31.97611552</v>
      </c>
      <c r="AW151" s="279">
        <v>-33.035193039999996</v>
      </c>
      <c r="AX151" s="279">
        <v>-34.132010260000001</v>
      </c>
      <c r="AY151" s="279">
        <v>-35.268024500000003</v>
      </c>
      <c r="AZ151" s="279">
        <v>-36.44475388</v>
      </c>
      <c r="BA151" s="279">
        <v>-37.66378005</v>
      </c>
      <c r="BB151" s="279">
        <v>-38.923580944615715</v>
      </c>
    </row>
    <row r="152" spans="1:54" outlineLevel="2">
      <c r="A152" s="425"/>
      <c r="B152" s="135" t="s">
        <v>295</v>
      </c>
      <c r="C152" s="135" t="s">
        <v>477</v>
      </c>
      <c r="D152" s="135" t="s">
        <v>391</v>
      </c>
      <c r="E152" s="279">
        <v>-6.4502035860000001E-2</v>
      </c>
      <c r="F152" s="279">
        <v>-6.6628291079999999E-2</v>
      </c>
      <c r="G152" s="279">
        <v>-6.8808585780000001E-2</v>
      </c>
      <c r="H152" s="279">
        <v>-7.1036311029999993E-2</v>
      </c>
      <c r="I152" s="279">
        <v>-7.3303823079999997E-2</v>
      </c>
      <c r="J152" s="279">
        <v>-7.5602345960000011E-2</v>
      </c>
      <c r="K152" s="279">
        <v>-7.8166513139999991E-2</v>
      </c>
      <c r="L152" s="279">
        <v>-8.0826091929999996E-2</v>
      </c>
      <c r="M152" s="279">
        <v>-8.3584954820000001E-2</v>
      </c>
      <c r="N152" s="279">
        <v>-8.6447143540000007E-2</v>
      </c>
      <c r="O152" s="279">
        <v>-8.9416876860000008E-2</v>
      </c>
      <c r="P152" s="279">
        <v>-9.2498558820000007E-2</v>
      </c>
      <c r="Q152" s="279">
        <v>-9.5696787289999988E-2</v>
      </c>
      <c r="R152" s="279">
        <v>-9.9016362989999995E-2</v>
      </c>
      <c r="S152" s="279">
        <v>-0.1024622989</v>
      </c>
      <c r="T152" s="279">
        <v>-0.10603983019999999</v>
      </c>
      <c r="U152" s="279">
        <v>-0.10975442470000001</v>
      </c>
      <c r="V152" s="279">
        <v>-0.11361179339999999</v>
      </c>
      <c r="W152" s="279">
        <v>-0.11761790230000001</v>
      </c>
      <c r="X152" s="279">
        <v>-0.1217789841</v>
      </c>
      <c r="Y152" s="279">
        <v>-0.12610155070000001</v>
      </c>
      <c r="Z152" s="279">
        <v>-0.13059240659999999</v>
      </c>
      <c r="AA152" s="279">
        <v>-0.1352586623</v>
      </c>
      <c r="AB152" s="279">
        <v>-0.14010774909999998</v>
      </c>
      <c r="AC152" s="279">
        <v>-0.14514743400000002</v>
      </c>
      <c r="AD152" s="279">
        <v>-0.15038583559999999</v>
      </c>
      <c r="AE152" s="279">
        <v>-0.15583144089999998</v>
      </c>
      <c r="AF152" s="279">
        <v>-0.16149312270000002</v>
      </c>
      <c r="AG152" s="279">
        <v>-0.16738015779999998</v>
      </c>
      <c r="AH152" s="279">
        <v>-0.1735022464</v>
      </c>
      <c r="AI152" s="279">
        <v>-0.1798695323</v>
      </c>
      <c r="AJ152" s="279">
        <v>-0.18649262359999999</v>
      </c>
      <c r="AK152" s="279">
        <v>-0.1933826156</v>
      </c>
      <c r="AL152" s="279">
        <v>-0.2005511133</v>
      </c>
      <c r="AM152" s="279">
        <v>-0.20801025649999999</v>
      </c>
      <c r="AN152" s="279">
        <v>-0.2157727448</v>
      </c>
      <c r="AO152" s="279">
        <v>-0.22385186499999998</v>
      </c>
      <c r="AP152" s="279">
        <v>-0.23226151889999999</v>
      </c>
      <c r="AQ152" s="279">
        <v>-0.24101625299999999</v>
      </c>
      <c r="AR152" s="279">
        <v>-0.25013128950000002</v>
      </c>
      <c r="AS152" s="279">
        <v>-0.25962255910000004</v>
      </c>
      <c r="AT152" s="279">
        <v>-0.26950673469999997</v>
      </c>
      <c r="AU152" s="279">
        <v>-0.27980126760000001</v>
      </c>
      <c r="AV152" s="279">
        <v>-0.29052442519999999</v>
      </c>
      <c r="AW152" s="279">
        <v>-0.30169532990000003</v>
      </c>
      <c r="AX152" s="279">
        <v>-0.3133340013</v>
      </c>
      <c r="AY152" s="279">
        <v>-0.3254613992</v>
      </c>
      <c r="AZ152" s="279">
        <v>-0.3380994692</v>
      </c>
      <c r="BA152" s="279">
        <v>-0.35127119089999997</v>
      </c>
      <c r="BB152" s="279">
        <v>-0.36495605819278298</v>
      </c>
    </row>
    <row r="153" spans="1:54" outlineLevel="2">
      <c r="A153" s="425"/>
      <c r="B153" s="135" t="s">
        <v>295</v>
      </c>
      <c r="C153" s="135" t="s">
        <v>562</v>
      </c>
      <c r="D153" s="135" t="s">
        <v>391</v>
      </c>
      <c r="E153" s="279">
        <f>(SUM(Option_2!E150:E152)-SUM(Baseline!E150:E152))*1.59</f>
        <v>0</v>
      </c>
      <c r="F153" s="279">
        <f>(SUM(Option_2!F150:F152)-SUM(Baseline!F150:F152))*1.59</f>
        <v>0.35274972220799944</v>
      </c>
      <c r="G153" s="279">
        <f>(SUM(Option_2!G150:G152)-SUM(Baseline!G150:G152))*1.59</f>
        <v>0.74627891287559955</v>
      </c>
      <c r="H153" s="279">
        <f>(SUM(Option_2!H150:H152)-SUM(Baseline!H150:H152))*1.59</f>
        <v>1.1833960243644033</v>
      </c>
      <c r="I153" s="279">
        <f>(SUM(Option_2!I150:I152)-SUM(Baseline!I150:I152))*1.59</f>
        <v>1.6670710098834021</v>
      </c>
      <c r="J153" s="279">
        <f>(SUM(Option_2!J150:J152)-SUM(Baseline!J150:J152))*1.59</f>
        <v>2.2004442127020063</v>
      </c>
      <c r="K153" s="279">
        <f>(SUM(Option_2!K150:K152)-SUM(Baseline!K150:K152))*1.59</f>
        <v>2.2670919914661094</v>
      </c>
      <c r="L153" s="279">
        <f>(SUM(Option_2!L150:L152)-SUM(Baseline!L150:L152))*1.59</f>
        <v>2.3358550797249009</v>
      </c>
      <c r="M153" s="279">
        <f>(SUM(Option_2!M150:M152)-SUM(Baseline!M150:M152))*1.59</f>
        <v>2.4068048359151994</v>
      </c>
      <c r="N153" s="279">
        <f>(SUM(Option_2!N150:N152)-SUM(Baseline!N150:N152))*1.59</f>
        <v>2.4800152072005068</v>
      </c>
      <c r="O153" s="279">
        <f>(SUM(Option_2!O150:O152)-SUM(Baseline!O150:O152))*1.59</f>
        <v>2.5555627899227948</v>
      </c>
      <c r="P153" s="279">
        <f>(SUM(Option_2!P150:P152)-SUM(Baseline!P150:P152))*1.59</f>
        <v>2.6335270301015967</v>
      </c>
      <c r="Q153" s="279">
        <f>(SUM(Option_2!Q150:Q152)-SUM(Baseline!Q150:Q152))*1.59</f>
        <v>2.713990258429805</v>
      </c>
      <c r="R153" s="279">
        <f>(SUM(Option_2!R150:R152)-SUM(Baseline!R150:R152))*1.59</f>
        <v>2.7970378192068006</v>
      </c>
      <c r="S153" s="279">
        <f>(SUM(Option_2!S150:S152)-SUM(Baseline!S150:S152))*1.59</f>
        <v>2.8827582437279955</v>
      </c>
      <c r="T153" s="279">
        <f>(SUM(Option_2!T150:T152)-SUM(Baseline!T150:T152))*1.59</f>
        <v>2.9712432567720022</v>
      </c>
      <c r="U153" s="279">
        <f>(SUM(Option_2!U150:U152)-SUM(Baseline!U150:U152))*1.59</f>
        <v>3.0625880913569996</v>
      </c>
      <c r="V153" s="279">
        <f>(SUM(Option_2!V150:V152)-SUM(Baseline!V150:V152))*1.59</f>
        <v>3.1568914289250021</v>
      </c>
      <c r="W153" s="279">
        <f>(SUM(Option_2!W150:W152)-SUM(Baseline!W150:W152))*1.59</f>
        <v>3.2542556562540015</v>
      </c>
      <c r="X153" s="279">
        <f>(SUM(Option_2!X150:X152)-SUM(Baseline!X150:X152))*1.59</f>
        <v>3.3547869920219977</v>
      </c>
      <c r="Y153" s="279">
        <f>(SUM(Option_2!Y150:Y152)-SUM(Baseline!Y150:Y152))*1.59</f>
        <v>3.4585956233879984</v>
      </c>
      <c r="Z153" s="279">
        <f>(SUM(Option_2!Z150:Z152)-SUM(Baseline!Z150:Z152))*1.59</f>
        <v>3.565795943856001</v>
      </c>
      <c r="AA153" s="279">
        <f>(SUM(Option_2!AA150:AA152)-SUM(Baseline!AA150:AA152))*1.59</f>
        <v>3.6765065628149993</v>
      </c>
      <c r="AB153" s="279">
        <f>(SUM(Option_2!AB150:AB152)-SUM(Baseline!AB150:AB152))*1.59</f>
        <v>3.7908506718749955</v>
      </c>
      <c r="AC153" s="279">
        <f>(SUM(Option_2!AC150:AC152)-SUM(Baseline!AC150:AC152))*1.59</f>
        <v>3.9089560769850094</v>
      </c>
      <c r="AD153" s="279">
        <f>(SUM(Option_2!AD150:AD152)-SUM(Baseline!AD150:AD152))*1.59</f>
        <v>4.0309554695280019</v>
      </c>
      <c r="AE153" s="279">
        <f>(SUM(Option_2!AE150:AE152)-SUM(Baseline!AE150:AE152))*1.59</f>
        <v>4.1569865850030077</v>
      </c>
      <c r="AF153" s="279">
        <f>(SUM(Option_2!AF150:AF152)-SUM(Baseline!AF150:AF152))*1.59</f>
        <v>4.2871924731660043</v>
      </c>
      <c r="AG153" s="279">
        <f>(SUM(Option_2!AG150:AG152)-SUM(Baseline!AG150:AG152))*1.59</f>
        <v>4.421721689625004</v>
      </c>
      <c r="AH153" s="279">
        <f>(SUM(Option_2!AH150:AH152)-SUM(Baseline!AH150:AH152))*1.59</f>
        <v>4.5607284074579839</v>
      </c>
      <c r="AI153" s="279">
        <f>(SUM(Option_2!AI150:AI152)-SUM(Baseline!AI150:AI152))*1.59</f>
        <v>4.7043728457179927</v>
      </c>
      <c r="AJ153" s="279">
        <f>(SUM(Option_2!AJ150:AJ152)-SUM(Baseline!AJ150:AJ152))*1.59</f>
        <v>4.8528214618230026</v>
      </c>
      <c r="AK153" s="279">
        <f>(SUM(Option_2!AK150:AK152)-SUM(Baseline!AK150:AK152))*1.59</f>
        <v>5.0062471096020094</v>
      </c>
      <c r="AL153" s="279">
        <f>(SUM(Option_2!AL150:AL152)-SUM(Baseline!AL150:AL152))*1.59</f>
        <v>5.1648293903669948</v>
      </c>
      <c r="AM153" s="279">
        <f>(SUM(Option_2!AM150:AM152)-SUM(Baseline!AM150:AM152))*1.59</f>
        <v>5.328754969959002</v>
      </c>
      <c r="AN153" s="279">
        <f>(SUM(Option_2!AN150:AN152)-SUM(Baseline!AN150:AN152))*1.59</f>
        <v>5.4982177870380013</v>
      </c>
      <c r="AO153" s="279">
        <f>(SUM(Option_2!AO150:AO152)-SUM(Baseline!AO150:AO152))*1.59</f>
        <v>5.6734194658470134</v>
      </c>
      <c r="AP153" s="279">
        <f>(SUM(Option_2!AP150:AP152)-SUM(Baseline!AP150:AP152))*1.59</f>
        <v>5.8545695073299857</v>
      </c>
      <c r="AQ153" s="279">
        <f>(SUM(Option_2!AQ150:AQ152)-SUM(Baseline!AQ150:AQ152))*1.59</f>
        <v>6.0418857513450188</v>
      </c>
      <c r="AR153" s="279">
        <f>(SUM(Option_2!AR150:AR152)-SUM(Baseline!AR150:AR152))*1.59</f>
        <v>6.2355946941870002</v>
      </c>
      <c r="AS153" s="279">
        <f>(SUM(Option_2!AS150:AS152)-SUM(Baseline!AS150:AS152))*1.59</f>
        <v>6.4359318070650113</v>
      </c>
      <c r="AT153" s="279">
        <f>(SUM(Option_2!AT150:AT152)-SUM(Baseline!AT150:AT152))*1.59</f>
        <v>6.6431419820970081</v>
      </c>
      <c r="AU153" s="279">
        <f>(SUM(Option_2!AU150:AU152)-SUM(Baseline!AU150:AU152))*1.59</f>
        <v>6.8574798978509932</v>
      </c>
      <c r="AV153" s="279">
        <f>(SUM(Option_2!AV150:AV152)-SUM(Baseline!AV150:AV152))*1.59</f>
        <v>7.0792104968220055</v>
      </c>
      <c r="AW153" s="279">
        <f>(SUM(Option_2!AW150:AW152)-SUM(Baseline!AW150:AW152))*1.59</f>
        <v>7.3086093202860116</v>
      </c>
      <c r="AX153" s="279">
        <f>(SUM(Option_2!AX150:AX152)-SUM(Baseline!AX150:AX152))*1.59</f>
        <v>7.5459631441410098</v>
      </c>
      <c r="AY153" s="279">
        <f>(SUM(Option_2!AY150:AY152)-SUM(Baseline!AY150:AY152))*1.59</f>
        <v>7.791570217883999</v>
      </c>
      <c r="AZ153" s="279">
        <f>(SUM(Option_2!AZ150:AZ152)-SUM(Baseline!AZ150:AZ152))*1.59</f>
        <v>8.0457410130240099</v>
      </c>
      <c r="BA153" s="279">
        <f>(SUM(Option_2!BA150:BA152)-SUM(Baseline!BA150:BA152))*1.59</f>
        <v>8.308798620263989</v>
      </c>
      <c r="BB153" s="279">
        <f>(SUM(Option_2!BB150:BB152)-SUM(Baseline!BB150:BB152))*1.59</f>
        <v>8.5804585039708616</v>
      </c>
    </row>
    <row r="154" spans="1:54" outlineLevel="2">
      <c r="A154" s="426"/>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479</v>
      </c>
      <c r="B158" s="135" t="s">
        <v>289</v>
      </c>
      <c r="C158" s="135" t="s">
        <v>397</v>
      </c>
      <c r="D158" s="135" t="s">
        <v>480</v>
      </c>
      <c r="E158" s="238">
        <v>12.622998500700149</v>
      </c>
      <c r="F158" s="36">
        <v>12.437592012240799</v>
      </c>
      <c r="G158" s="36">
        <v>12.245824466417552</v>
      </c>
      <c r="H158" s="36">
        <v>12.047520094247989</v>
      </c>
      <c r="I158" s="36">
        <v>11.842497175750282</v>
      </c>
      <c r="J158" s="36">
        <v>11.630567665943232</v>
      </c>
      <c r="K158" s="36">
        <v>11.787506146249385</v>
      </c>
      <c r="L158" s="36">
        <v>11.947340233265978</v>
      </c>
      <c r="M158" s="36">
        <v>12.110145463985454</v>
      </c>
      <c r="N158" s="36">
        <v>12.275999905400008</v>
      </c>
      <c r="O158" s="36">
        <v>12.444984242501576</v>
      </c>
      <c r="P158" s="36">
        <v>12.617181877281812</v>
      </c>
      <c r="Q158" s="36">
        <v>12.792679082732091</v>
      </c>
      <c r="R158" s="36">
        <v>12.971565068843493</v>
      </c>
      <c r="S158" s="36">
        <v>13.153932081606792</v>
      </c>
      <c r="T158" s="36">
        <v>13.339875612012436</v>
      </c>
      <c r="U158" s="36">
        <v>13.529494407050558</v>
      </c>
      <c r="V158" s="36">
        <v>13.722890700710929</v>
      </c>
      <c r="W158" s="36">
        <v>13.920170301982971</v>
      </c>
      <c r="X158" s="36">
        <v>14.121442726855726</v>
      </c>
      <c r="Y158" s="36">
        <v>14.326821407317858</v>
      </c>
      <c r="Z158" s="36">
        <v>14.536423790357619</v>
      </c>
      <c r="AA158" s="36">
        <v>14.750371513962849</v>
      </c>
      <c r="AB158" s="36">
        <v>14.968790616120938</v>
      </c>
      <c r="AC158" s="36">
        <v>15.191811666818833</v>
      </c>
      <c r="AD158" s="36">
        <v>15.419569977043002</v>
      </c>
      <c r="AE158" s="36">
        <v>15.652205774779421</v>
      </c>
      <c r="AF158" s="36">
        <v>15.889864447013554</v>
      </c>
      <c r="AG158" s="36">
        <v>16.132696737730328</v>
      </c>
      <c r="AH158" s="36">
        <v>16.380858912914107</v>
      </c>
      <c r="AI158" s="36">
        <v>16.634513101548688</v>
      </c>
      <c r="AJ158" s="36">
        <v>16.893827427617257</v>
      </c>
      <c r="AK158" s="36">
        <v>17.158976362102361</v>
      </c>
      <c r="AL158" s="36">
        <v>17.43014088798591</v>
      </c>
      <c r="AM158" s="36">
        <v>17.707508885249112</v>
      </c>
      <c r="AN158" s="36">
        <v>17.991275317872468</v>
      </c>
      <c r="AO158" s="36">
        <v>18.281642618835736</v>
      </c>
      <c r="AP158" s="36">
        <v>18.578820943117904</v>
      </c>
      <c r="AQ158" s="36">
        <v>18.883028552697144</v>
      </c>
      <c r="AR158" s="36">
        <v>19.194492113550787</v>
      </c>
      <c r="AS158" s="36">
        <v>19.513447102655288</v>
      </c>
      <c r="AT158" s="36">
        <v>19.840138137986184</v>
      </c>
      <c r="AU158" s="36">
        <v>20.174819440518057</v>
      </c>
      <c r="AV158" s="36">
        <v>20.517755164224482</v>
      </c>
      <c r="AW158" s="36">
        <v>20.869219913078009</v>
      </c>
      <c r="AX158" s="36">
        <v>21.229499126050086</v>
      </c>
      <c r="AY158" s="36">
        <v>21.598889605111037</v>
      </c>
      <c r="AZ158" s="36">
        <v>21.977699955230001</v>
      </c>
      <c r="BA158" s="36">
        <v>22.36625116737488</v>
      </c>
      <c r="BB158" s="36">
        <v>22.761671708192313</v>
      </c>
    </row>
    <row r="159" spans="1:54" outlineLevel="2">
      <c r="A159" s="425"/>
      <c r="B159" s="135" t="s">
        <v>289</v>
      </c>
      <c r="C159" s="135" t="s">
        <v>560</v>
      </c>
      <c r="D159" s="135" t="s">
        <v>480</v>
      </c>
      <c r="E159" s="238">
        <f>(Option_2!E158-Baseline!E158)*1.59</f>
        <v>0</v>
      </c>
      <c r="F159" s="238">
        <f>(Option_2!F158-Baseline!F158)*1.59</f>
        <v>-0.55938161713183743</v>
      </c>
      <c r="G159" s="238">
        <f>(Option_2!G158-Baseline!G158)*1.59</f>
        <v>-1.1335828945617099</v>
      </c>
      <c r="H159" s="238">
        <f>(Option_2!H158-Baseline!H158)*1.59</f>
        <v>-1.7230016597898339</v>
      </c>
      <c r="I159" s="238">
        <f>(Option_2!I158-Baseline!I158)*1.59</f>
        <v>-2.3280491026750907</v>
      </c>
      <c r="J159" s="238">
        <f>(Option_2!J158-Baseline!J158)*1.59</f>
        <v>-2.949150422564959</v>
      </c>
      <c r="K159" s="238">
        <f>(Option_2!K158-Baseline!K158)*1.59</f>
        <v>-2.9889544579145566</v>
      </c>
      <c r="L159" s="238">
        <f>(Option_2!L158-Baseline!L158)*1.59</f>
        <v>-3.0294920237907945</v>
      </c>
      <c r="M159" s="238">
        <f>(Option_2!M158-Baseline!M158)*1.59</f>
        <v>-3.0707821842917791</v>
      </c>
      <c r="N159" s="238">
        <f>(Option_2!N158-Baseline!N158)*1.59</f>
        <v>-3.1128447206055321</v>
      </c>
      <c r="O159" s="238">
        <f>(Option_2!O158-Baseline!O158)*1.59</f>
        <v>-3.1557000435599964</v>
      </c>
      <c r="P159" s="238">
        <f>(Option_2!P158-Baseline!P158)*1.59</f>
        <v>-3.1993692810730687</v>
      </c>
      <c r="Q159" s="238">
        <f>(Option_2!Q158-Baseline!Q158)*1.59</f>
        <v>-3.2438742431725762</v>
      </c>
      <c r="R159" s="238">
        <f>(Option_2!R158-Baseline!R158)*1.59</f>
        <v>-3.2892374919562508</v>
      </c>
      <c r="S159" s="238">
        <f>(Option_2!S158-Baseline!S158)*1.59</f>
        <v>-3.3354824465317541</v>
      </c>
      <c r="T159" s="238">
        <f>(Option_2!T158-Baseline!T158)*1.59</f>
        <v>-3.3826331731366857</v>
      </c>
      <c r="U159" s="238">
        <f>(Option_2!U158-Baseline!U158)*1.59</f>
        <v>-3.4307147349385261</v>
      </c>
      <c r="V159" s="238">
        <f>(Option_2!V158-Baseline!V158)*1.59</f>
        <v>-3.4797529646647023</v>
      </c>
      <c r="W159" s="238">
        <f>(Option_2!W158-Baseline!W158)*1.59</f>
        <v>-3.529774639502532</v>
      </c>
      <c r="X159" s="238">
        <f>(Option_2!X158-Baseline!X158)*1.59</f>
        <v>-3.5808074985892522</v>
      </c>
      <c r="Y159" s="238">
        <f>(Option_2!Y158-Baseline!Y158)*1.59</f>
        <v>-3.6328802255219736</v>
      </c>
      <c r="Z159" s="238">
        <f>(Option_2!Z158-Baseline!Z158)*1.59</f>
        <v>-3.6860225358077465</v>
      </c>
      <c r="AA159" s="238">
        <f>(Option_2!AA158-Baseline!AA158)*1.59</f>
        <v>-3.7402652293334766</v>
      </c>
      <c r="AB159" s="238">
        <f>(Option_2!AB158-Baseline!AB158)*1.59</f>
        <v>-3.7956401903659831</v>
      </c>
      <c r="AC159" s="238">
        <f>(Option_2!AC158-Baseline!AC158)*1.59</f>
        <v>-3.8521804400219541</v>
      </c>
      <c r="AD159" s="238">
        <f>(Option_2!AD158-Baseline!AD158)*1.59</f>
        <v>-3.9099202237179758</v>
      </c>
      <c r="AE159" s="238">
        <f>(Option_2!AE158-Baseline!AE158)*1.59</f>
        <v>-3.9688950461504922</v>
      </c>
      <c r="AF159" s="238">
        <f>(Option_2!AF158-Baseline!AF158)*1.59</f>
        <v>-4.0291416887858276</v>
      </c>
      <c r="AG159" s="238">
        <f>(Option_2!AG158-Baseline!AG158)*1.59</f>
        <v>-4.0906982623301671</v>
      </c>
      <c r="AH159" s="238">
        <f>(Option_2!AH158-Baseline!AH158)*1.59</f>
        <v>-4.1536043466495673</v>
      </c>
      <c r="AI159" s="238">
        <f>(Option_2!AI158-Baseline!AI158)*1.59</f>
        <v>-4.2179009382999055</v>
      </c>
      <c r="AJ159" s="238">
        <f>(Option_2!AJ158-Baseline!AJ158)*1.59</f>
        <v>-4.2836306079369395</v>
      </c>
      <c r="AK159" s="238">
        <f>(Option_2!AK158-Baseline!AK158)*1.59</f>
        <v>-4.3508374653362551</v>
      </c>
      <c r="AL159" s="238">
        <f>(Option_2!AL158-Baseline!AL158)*1.59</f>
        <v>-4.4195673342932693</v>
      </c>
      <c r="AM159" s="238">
        <f>(Option_2!AM158-Baseline!AM158)*1.59</f>
        <v>-4.4898677176432287</v>
      </c>
      <c r="AN159" s="238">
        <f>(Option_2!AN158-Baseline!AN158)*1.59</f>
        <v>-4.561787972161202</v>
      </c>
      <c r="AO159" s="238">
        <f>(Option_2!AO158-Baseline!AO158)*1.59</f>
        <v>-4.6353792910720708</v>
      </c>
      <c r="AP159" s="238">
        <f>(Option_2!AP158-Baseline!AP158)*1.59</f>
        <v>-4.7106948789505099</v>
      </c>
      <c r="AQ159" s="238">
        <f>(Option_2!AQ158-Baseline!AQ158)*1.59</f>
        <v>-4.7877899167410067</v>
      </c>
      <c r="AR159" s="238">
        <f>(Option_2!AR158-Baseline!AR158)*1.59</f>
        <v>-4.8667218066178215</v>
      </c>
      <c r="AS159" s="238">
        <f>(Option_2!AS158-Baseline!AS158)*1.59</f>
        <v>-4.9475500670449941</v>
      </c>
      <c r="AT159" s="238">
        <f>(Option_2!AT158-Baseline!AT158)*1.59</f>
        <v>-5.0303366475963402</v>
      </c>
      <c r="AU159" s="238">
        <f>(Option_2!AU158-Baseline!AU158)*1.59</f>
        <v>-5.115145806525411</v>
      </c>
      <c r="AV159" s="238">
        <f>(Option_2!AV158-Baseline!AV158)*1.59</f>
        <v>-5.2020444430755575</v>
      </c>
      <c r="AW159" s="238">
        <f>(Option_2!AW158-Baseline!AW158)*1.59</f>
        <v>-5.291101975049795</v>
      </c>
      <c r="AX159" s="238">
        <f>(Option_2!AX158-Baseline!AX158)*1.59</f>
        <v>-5.3823906361409346</v>
      </c>
      <c r="AY159" s="238">
        <f>(Option_2!AY158-Baseline!AY158)*1.59</f>
        <v>-5.4759855109114497</v>
      </c>
      <c r="AZ159" s="238">
        <f>(Option_2!AZ158-Baseline!AZ158)*1.59</f>
        <v>-5.5719647096935345</v>
      </c>
      <c r="BA159" s="238">
        <f>(Option_2!BA158-Baseline!BA158)*1.59</f>
        <v>-5.6704094035690655</v>
      </c>
      <c r="BB159" s="238">
        <f>(Option_2!BB158-Baseline!BB158)*1.59</f>
        <v>-5.770593403906302</v>
      </c>
    </row>
    <row r="160" spans="1:54" outlineLevel="2">
      <c r="A160" s="425"/>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292</v>
      </c>
      <c r="C161" s="135" t="s">
        <v>473</v>
      </c>
      <c r="D161" s="135"/>
      <c r="E161" s="238">
        <v>1.7757438E-2</v>
      </c>
      <c r="F161" s="36">
        <v>1.8342844000000001E-2</v>
      </c>
      <c r="G161" s="36">
        <v>1.8943129E-2</v>
      </c>
      <c r="H161" s="36">
        <v>1.9556471999999998E-2</v>
      </c>
      <c r="I161" s="36">
        <v>2.0180768000000002E-2</v>
      </c>
      <c r="J161" s="36">
        <v>2.0813603E-2</v>
      </c>
      <c r="K161" s="36">
        <v>2.1519551000000001E-2</v>
      </c>
      <c r="L161" s="36">
        <v>2.2251766999999999E-2</v>
      </c>
      <c r="M161" s="36">
        <v>2.3011317999999999E-2</v>
      </c>
      <c r="N161" s="36">
        <v>2.3799316000000001E-2</v>
      </c>
      <c r="O161" s="36">
        <v>2.4616921999999999E-2</v>
      </c>
      <c r="P161" s="36">
        <v>2.5465347999999999E-2</v>
      </c>
      <c r="Q161" s="36">
        <v>2.6345862000000001E-2</v>
      </c>
      <c r="R161" s="36">
        <v>2.7259783999999999E-2</v>
      </c>
      <c r="S161" s="36">
        <v>2.8208495E-2</v>
      </c>
      <c r="T161" s="36">
        <v>2.9193436E-2</v>
      </c>
      <c r="U161" s="36">
        <v>3.0216111E-2</v>
      </c>
      <c r="V161" s="36">
        <v>3.1278094999999999E-2</v>
      </c>
      <c r="W161" s="36">
        <v>3.2381027999999999E-2</v>
      </c>
      <c r="X161" s="36">
        <v>3.3526628000000003E-2</v>
      </c>
      <c r="Y161" s="36">
        <v>3.4716687000000003E-2</v>
      </c>
      <c r="Z161" s="36">
        <v>3.5953077E-2</v>
      </c>
      <c r="AA161" s="36">
        <v>3.7237758000000003E-2</v>
      </c>
      <c r="AB161" s="36">
        <v>3.8572773999999997E-2</v>
      </c>
      <c r="AC161" s="36">
        <v>3.9960264000000002E-2</v>
      </c>
      <c r="AD161" s="36">
        <v>4.1402464E-2</v>
      </c>
      <c r="AE161" s="36">
        <v>4.2901710000000003E-2</v>
      </c>
      <c r="AF161" s="36">
        <v>4.4460444000000002E-2</v>
      </c>
      <c r="AG161" s="36">
        <v>4.6081220999999999E-2</v>
      </c>
      <c r="AH161" s="36">
        <v>4.7766711000000003E-2</v>
      </c>
      <c r="AI161" s="36">
        <v>4.9519707000000003E-2</v>
      </c>
      <c r="AJ161" s="36">
        <v>5.1343130000000001E-2</v>
      </c>
      <c r="AK161" s="36">
        <v>5.3240032999999999E-2</v>
      </c>
      <c r="AL161" s="36">
        <v>5.5213613000000002E-2</v>
      </c>
      <c r="AM161" s="36">
        <v>5.7267211999999998E-2</v>
      </c>
      <c r="AN161" s="36">
        <v>5.9404325000000001E-2</v>
      </c>
      <c r="AO161" s="36">
        <v>6.1628611999999999E-2</v>
      </c>
      <c r="AP161" s="36">
        <v>6.3943897999999999E-2</v>
      </c>
      <c r="AQ161" s="36">
        <v>6.6354188999999994E-2</v>
      </c>
      <c r="AR161" s="36">
        <v>6.8863676999999998E-2</v>
      </c>
      <c r="AS161" s="36">
        <v>7.1476745999999994E-2</v>
      </c>
      <c r="AT161" s="36">
        <v>7.4197987000000007E-2</v>
      </c>
      <c r="AU161" s="36">
        <v>7.7032205000000006E-2</v>
      </c>
      <c r="AV161" s="36">
        <v>7.9984428999999996E-2</v>
      </c>
      <c r="AW161" s="36">
        <v>8.3059923999999993E-2</v>
      </c>
      <c r="AX161" s="36">
        <v>8.6264199999999999E-2</v>
      </c>
      <c r="AY161" s="36">
        <v>8.960303E-2</v>
      </c>
      <c r="AZ161" s="36">
        <v>9.3082453999999995E-2</v>
      </c>
      <c r="BA161" s="36">
        <v>9.6708798999999998E-2</v>
      </c>
      <c r="BB161" s="36">
        <v>0.10047642065842399</v>
      </c>
    </row>
    <row r="162" spans="1:54" outlineLevel="2">
      <c r="A162" s="425"/>
      <c r="B162" s="135" t="s">
        <v>292</v>
      </c>
      <c r="C162" s="135" t="s">
        <v>474</v>
      </c>
      <c r="D162" s="135"/>
      <c r="E162" s="238">
        <v>3.9460971999999997E-2</v>
      </c>
      <c r="F162" s="36">
        <v>4.0761876000000002E-2</v>
      </c>
      <c r="G162" s="36">
        <v>4.2095842000000001E-2</v>
      </c>
      <c r="H162" s="36">
        <v>4.3458825999999999E-2</v>
      </c>
      <c r="I162" s="36">
        <v>4.4846152E-2</v>
      </c>
      <c r="J162" s="36">
        <v>4.6252450000000001E-2</v>
      </c>
      <c r="K162" s="36">
        <v>4.7821225000000002E-2</v>
      </c>
      <c r="L162" s="36">
        <v>4.9448371999999997E-2</v>
      </c>
      <c r="M162" s="36">
        <v>5.1136262000000002E-2</v>
      </c>
      <c r="N162" s="36">
        <v>5.2887367999999997E-2</v>
      </c>
      <c r="O162" s="36">
        <v>5.4704269999999999E-2</v>
      </c>
      <c r="P162" s="36">
        <v>5.6589662999999998E-2</v>
      </c>
      <c r="Q162" s="36">
        <v>5.8546359999999999E-2</v>
      </c>
      <c r="R162" s="36">
        <v>6.0577298000000002E-2</v>
      </c>
      <c r="S162" s="36">
        <v>6.2685543999999996E-2</v>
      </c>
      <c r="T162" s="36">
        <v>6.4874300999999995E-2</v>
      </c>
      <c r="U162" s="36">
        <v>6.7146914000000002E-2</v>
      </c>
      <c r="V162" s="36">
        <v>6.9506877999999994E-2</v>
      </c>
      <c r="W162" s="36">
        <v>7.1957840999999995E-2</v>
      </c>
      <c r="X162" s="36">
        <v>7.4503617999999994E-2</v>
      </c>
      <c r="Y162" s="36">
        <v>7.7148192000000004E-2</v>
      </c>
      <c r="Z162" s="36">
        <v>7.9895727E-2</v>
      </c>
      <c r="AA162" s="36">
        <v>8.2750572999999994E-2</v>
      </c>
      <c r="AB162" s="36">
        <v>8.5717275999999995E-2</v>
      </c>
      <c r="AC162" s="36">
        <v>8.8800588E-2</v>
      </c>
      <c r="AD162" s="36">
        <v>9.2005476000000003E-2</v>
      </c>
      <c r="AE162" s="36">
        <v>9.5337132000000005E-2</v>
      </c>
      <c r="AF162" s="36">
        <v>9.8800985999999993E-2</v>
      </c>
      <c r="AG162" s="36">
        <v>0.10240271300000001</v>
      </c>
      <c r="AH162" s="36">
        <v>0.106148246</v>
      </c>
      <c r="AI162" s="36">
        <v>0.110043793</v>
      </c>
      <c r="AJ162" s="36">
        <v>0.114095843</v>
      </c>
      <c r="AK162" s="36">
        <v>0.118311185</v>
      </c>
      <c r="AL162" s="36">
        <v>0.122696919</v>
      </c>
      <c r="AM162" s="36">
        <v>0.12726047099999999</v>
      </c>
      <c r="AN162" s="36">
        <v>0.132009612</v>
      </c>
      <c r="AO162" s="36">
        <v>0.13695246999999999</v>
      </c>
      <c r="AP162" s="36">
        <v>0.14209755099999999</v>
      </c>
      <c r="AQ162" s="36">
        <v>0.14745375399999999</v>
      </c>
      <c r="AR162" s="36">
        <v>0.15303039299999999</v>
      </c>
      <c r="AS162" s="36">
        <v>0.158837214</v>
      </c>
      <c r="AT162" s="36">
        <v>0.16488441600000001</v>
      </c>
      <c r="AU162" s="36">
        <v>0.171182679</v>
      </c>
      <c r="AV162" s="36">
        <v>0.177743176</v>
      </c>
      <c r="AW162" s="36">
        <v>0.184577608</v>
      </c>
      <c r="AX162" s="36">
        <v>0.191698223</v>
      </c>
      <c r="AY162" s="36">
        <v>0.19911784399999999</v>
      </c>
      <c r="AZ162" s="36">
        <v>0.206849897</v>
      </c>
      <c r="BA162" s="36">
        <v>0.21490844200000001</v>
      </c>
      <c r="BB162" s="36">
        <v>0.2232809351742987</v>
      </c>
    </row>
    <row r="163" spans="1:54" outlineLevel="2">
      <c r="A163" s="425"/>
      <c r="B163" s="135" t="s">
        <v>292</v>
      </c>
      <c r="C163" s="135" t="s">
        <v>561</v>
      </c>
      <c r="D163" s="135"/>
      <c r="E163" s="238">
        <f>(SUM(Option_2!E161:E162)-SUM(Baseline!E161:E162))*1.59</f>
        <v>0</v>
      </c>
      <c r="F163" s="238">
        <f>(SUM(Option_2!F161:F162)-SUM(Baseline!F161:F162))*1.59</f>
        <v>-3.8695829999998853E-5</v>
      </c>
      <c r="G163" s="238">
        <f>(SUM(Option_2!G161:G162)-SUM(Baseline!G161:G162))*1.59</f>
        <v>-1.1238915000000142E-4</v>
      </c>
      <c r="H163" s="238">
        <f>(SUM(Option_2!H161:H162)-SUM(Baseline!H161:H162))*1.59</f>
        <v>-2.3485094999999679E-4</v>
      </c>
      <c r="I163" s="238">
        <f>(SUM(Option_2!I161:I162)-SUM(Baseline!I161:I162))*1.59</f>
        <v>-4.2150422999998716E-4</v>
      </c>
      <c r="J163" s="238">
        <f>(SUM(Option_2!J161:J162)-SUM(Baseline!J161:J162))*1.59</f>
        <v>-6.8956074000000407E-4</v>
      </c>
      <c r="K163" s="238">
        <f>(SUM(Option_2!K161:K162)-SUM(Baseline!K161:K162))*1.59</f>
        <v>-7.1322470999999352E-4</v>
      </c>
      <c r="L163" s="238">
        <f>(SUM(Option_2!L161:L162)-SUM(Baseline!L161:L162))*1.59</f>
        <v>-7.3777749000000054E-4</v>
      </c>
      <c r="M163" s="238">
        <f>(SUM(Option_2!M161:M162)-SUM(Baseline!M161:M162))*1.59</f>
        <v>-7.6324928999998716E-4</v>
      </c>
      <c r="N163" s="238">
        <f>(SUM(Option_2!N161:N162)-SUM(Baseline!N161:N162))*1.59</f>
        <v>-7.8967667999997832E-4</v>
      </c>
      <c r="O163" s="238">
        <f>(SUM(Option_2!O161:O162)-SUM(Baseline!O161:O162))*1.59</f>
        <v>-8.1710576999999382E-4</v>
      </c>
      <c r="P163" s="238">
        <f>(SUM(Option_2!P161:P162)-SUM(Baseline!P161:P162))*1.59</f>
        <v>-8.455731299999925E-4</v>
      </c>
      <c r="Q163" s="238">
        <f>(SUM(Option_2!Q161:Q162)-SUM(Baseline!Q161:Q162))*1.59</f>
        <v>-8.7512009999999663E-4</v>
      </c>
      <c r="R163" s="238">
        <f>(SUM(Option_2!R161:R162)-SUM(Baseline!R161:R162))*1.59</f>
        <v>-9.0579438000000306E-4</v>
      </c>
      <c r="S163" s="238">
        <f>(SUM(Option_2!S161:S162)-SUM(Baseline!S161:S162))*1.59</f>
        <v>-9.3763889999998943E-4</v>
      </c>
      <c r="T163" s="238">
        <f>(SUM(Option_2!T161:T162)-SUM(Baseline!T161:T162))*1.59</f>
        <v>-9.7070613000001618E-4</v>
      </c>
      <c r="U163" s="238">
        <f>(SUM(Option_2!U161:U162)-SUM(Baseline!U161:U162))*1.59</f>
        <v>-1.0050485399999895E-3</v>
      </c>
      <c r="V163" s="238">
        <f>(SUM(Option_2!V161:V162)-SUM(Baseline!V161:V162))*1.59</f>
        <v>-1.0407106499999966E-3</v>
      </c>
      <c r="W163" s="238">
        <f>(SUM(Option_2!W161:W162)-SUM(Baseline!W161:W162))*1.59</f>
        <v>-1.0777592400000018E-3</v>
      </c>
      <c r="X163" s="238">
        <f>(SUM(Option_2!X161:X162)-SUM(Baseline!X161:X162))*1.59</f>
        <v>-1.1162420100000246E-3</v>
      </c>
      <c r="Y163" s="238">
        <f>(SUM(Option_2!Y161:Y162)-SUM(Baseline!Y161:Y162))*1.59</f>
        <v>-1.1562273300000066E-3</v>
      </c>
      <c r="Z163" s="238">
        <f>(SUM(Option_2!Z161:Z162)-SUM(Baseline!Z161:Z162))*1.59</f>
        <v>-1.1977740300000053E-3</v>
      </c>
      <c r="AA163" s="238">
        <f>(SUM(Option_2!AA161:AA162)-SUM(Baseline!AA161:AA162))*1.59</f>
        <v>-1.2409488899999856E-3</v>
      </c>
      <c r="AB163" s="238">
        <f>(SUM(Option_2!AB161:AB162)-SUM(Baseline!AB161:AB162))*1.59</f>
        <v>-1.2858234600000421E-3</v>
      </c>
      <c r="AC163" s="238">
        <f>(SUM(Option_2!AC161:AC162)-SUM(Baseline!AC161:AC162))*1.59</f>
        <v>-1.3324692899999828E-3</v>
      </c>
      <c r="AD163" s="238">
        <f>(SUM(Option_2!AD161:AD162)-SUM(Baseline!AD161:AD162))*1.59</f>
        <v>-1.3809595199999675E-3</v>
      </c>
      <c r="AE163" s="238">
        <f>(SUM(Option_2!AE161:AE162)-SUM(Baseline!AE161:AE162))*1.59</f>
        <v>-1.4313752399999981E-3</v>
      </c>
      <c r="AF163" s="238">
        <f>(SUM(Option_2!AF161:AF162)-SUM(Baseline!AF161:AF162))*1.59</f>
        <v>-1.4837991300000305E-3</v>
      </c>
      <c r="AG163" s="238">
        <f>(SUM(Option_2!AG161:AG162)-SUM(Baseline!AG161:AG162))*1.59</f>
        <v>-1.5383138699999778E-3</v>
      </c>
      <c r="AH163" s="238">
        <f>(SUM(Option_2!AH161:AH162)-SUM(Baseline!AH161:AH162))*1.59</f>
        <v>-1.5950164499999649E-3</v>
      </c>
      <c r="AI163" s="238">
        <f>(SUM(Option_2!AI161:AI162)-SUM(Baseline!AI161:AI162))*1.59</f>
        <v>-1.6539959100000333E-3</v>
      </c>
      <c r="AJ163" s="238">
        <f>(SUM(Option_2!AJ161:AJ162)-SUM(Baseline!AJ161:AJ162))*1.59</f>
        <v>-1.715352419999998E-3</v>
      </c>
      <c r="AK163" s="238">
        <f>(SUM(Option_2!AK161:AK162)-SUM(Baseline!AK161:AK162))*1.59</f>
        <v>-1.7791909199999802E-3</v>
      </c>
      <c r="AL163" s="238">
        <f>(SUM(Option_2!AL161:AL162)-SUM(Baseline!AL161:AL162))*1.59</f>
        <v>-1.8456163499999687E-3</v>
      </c>
      <c r="AM163" s="238">
        <f>(SUM(Option_2!AM161:AM162)-SUM(Baseline!AM161:AM162))*1.59</f>
        <v>-1.9147447799999909E-3</v>
      </c>
      <c r="AN163" s="238">
        <f>(SUM(Option_2!AN161:AN162)-SUM(Baseline!AN161:AN162))*1.59</f>
        <v>-1.9866938700000289E-3</v>
      </c>
      <c r="AO163" s="238">
        <f>(SUM(Option_2!AO161:AO162)-SUM(Baseline!AO161:AO162))*1.59</f>
        <v>-2.0615844600000194E-3</v>
      </c>
      <c r="AP163" s="238">
        <f>(SUM(Option_2!AP161:AP162)-SUM(Baseline!AP161:AP162))*1.59</f>
        <v>-2.1395485199999804E-3</v>
      </c>
      <c r="AQ163" s="238">
        <f>(SUM(Option_2!AQ161:AQ162)-SUM(Baseline!AQ161:AQ162))*1.59</f>
        <v>-2.2207227900000173E-3</v>
      </c>
      <c r="AR163" s="238">
        <f>(SUM(Option_2!AR161:AR162)-SUM(Baseline!AR161:AR162))*1.59</f>
        <v>-2.3052455999999686E-3</v>
      </c>
      <c r="AS163" s="238">
        <f>(SUM(Option_2!AS161:AS162)-SUM(Baseline!AS161:AS162))*1.59</f>
        <v>-2.3932664100000203E-3</v>
      </c>
      <c r="AT163" s="238">
        <f>(SUM(Option_2!AT161:AT162)-SUM(Baseline!AT161:AT162))*1.59</f>
        <v>-2.4849458099999999E-3</v>
      </c>
      <c r="AU163" s="238">
        <f>(SUM(Option_2!AU161:AU162)-SUM(Baseline!AU161:AU162))*1.59</f>
        <v>-2.5804364399999594E-3</v>
      </c>
      <c r="AV163" s="238">
        <f>(SUM(Option_2!AV161:AV162)-SUM(Baseline!AV161:AV162))*1.59</f>
        <v>-2.6799179699999805E-3</v>
      </c>
      <c r="AW163" s="238">
        <f>(SUM(Option_2!AW161:AW162)-SUM(Baseline!AW161:AW162))*1.59</f>
        <v>-2.7835605299999741E-3</v>
      </c>
      <c r="AX163" s="238">
        <f>(SUM(Option_2!AX161:AX162)-SUM(Baseline!AX161:AX162))*1.59</f>
        <v>-2.8915581000000141E-3</v>
      </c>
      <c r="AY163" s="238">
        <f>(SUM(Option_2!AY161:AY162)-SUM(Baseline!AY161:AY162))*1.59</f>
        <v>-3.0040983000000025E-3</v>
      </c>
      <c r="AZ163" s="238">
        <f>(SUM(Option_2!AZ161:AZ162)-SUM(Baseline!AZ161:AZ162))*1.59</f>
        <v>-3.1213926000000477E-3</v>
      </c>
      <c r="BA163" s="238">
        <f>(SUM(Option_2!BA161:BA162)-SUM(Baseline!BA161:BA162))*1.59</f>
        <v>-3.2436508800000397E-3</v>
      </c>
      <c r="BB163" s="238">
        <f>(SUM(Option_2!BB161:BB162)-SUM(Baseline!BB161:BB162))*1.59</f>
        <v>-3.3706976196138717E-3</v>
      </c>
    </row>
    <row r="164" spans="1:54" outlineLevel="2">
      <c r="A164" s="425"/>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484</v>
      </c>
      <c r="B172" s="135" t="s">
        <v>289</v>
      </c>
      <c r="C172" s="135" t="s">
        <v>397</v>
      </c>
      <c r="D172" s="135" t="s">
        <v>391</v>
      </c>
      <c r="E172" s="262">
        <f>-(E$158*'Fixed Data'!$B$25*'Fixed Data'!E$47*'Fixed Data'!$B$24*'Fixed Data'!$B$23+E$158*'Fixed Data'!$B$26)*'Fixed Data'!L44/10^6</f>
        <v>-2.5743277600318097</v>
      </c>
      <c r="F172" s="262">
        <f>-(F$158*'Fixed Data'!$B$25*'Fixed Data'!F$47*'Fixed Data'!$B$24*'Fixed Data'!$B$23+F$158*'Fixed Data'!$B$26)*'Fixed Data'!M44/10^6</f>
        <v>-2.575143205010463</v>
      </c>
      <c r="G172" s="262">
        <f>-(G$158*'Fixed Data'!$B$25*'Fixed Data'!G$47*'Fixed Data'!$B$24*'Fixed Data'!$B$23+G$158*'Fixed Data'!$B$26)*'Fixed Data'!N44/10^6</f>
        <v>-2.5740494038540542</v>
      </c>
      <c r="H172" s="262">
        <f>-(H$158*'Fixed Data'!$B$25*'Fixed Data'!H$47*'Fixed Data'!$B$24*'Fixed Data'!$B$23+H$158*'Fixed Data'!$B$26)*'Fixed Data'!O44/10^6</f>
        <v>-2.570930147806493</v>
      </c>
      <c r="I172" s="262">
        <f>-(I$158*'Fixed Data'!$B$25*'Fixed Data'!I$47*'Fixed Data'!$B$24*'Fixed Data'!$B$23+I$158*'Fixed Data'!$B$26)*'Fixed Data'!P44/10^6</f>
        <v>-2.5656633885419553</v>
      </c>
      <c r="J172" s="262">
        <f>-(J$158*'Fixed Data'!$B$25*'Fixed Data'!J$47*'Fixed Data'!$B$24*'Fixed Data'!$B$23+J$158*'Fixed Data'!$B$26)*'Fixed Data'!Q44/10^6</f>
        <v>-2.558120918532484</v>
      </c>
      <c r="K172" s="262">
        <f>-(K$158*'Fixed Data'!$B$25*'Fixed Data'!K$47*'Fixed Data'!$B$24*'Fixed Data'!$B$23+K$158*'Fixed Data'!$B$26)*'Fixed Data'!R44/10^6</f>
        <v>-2.6321210499692147</v>
      </c>
      <c r="L172" s="262">
        <f>-(L$158*'Fixed Data'!$B$25*'Fixed Data'!L$47*'Fixed Data'!$B$24*'Fixed Data'!$B$23+L$158*'Fixed Data'!$B$26)*'Fixed Data'!S44/10^6</f>
        <v>-2.70843817990494</v>
      </c>
      <c r="M172" s="262">
        <f>-(M$158*'Fixed Data'!$B$25*'Fixed Data'!M$47*'Fixed Data'!$B$24*'Fixed Data'!$B$23+M$158*'Fixed Data'!$B$26)*'Fixed Data'!T44/10^6</f>
        <v>-2.7871530974364882</v>
      </c>
      <c r="N172" s="262">
        <f>-(N$158*'Fixed Data'!$B$25*'Fixed Data'!N$47*'Fixed Data'!$B$24*'Fixed Data'!$B$23+N$158*'Fixed Data'!$B$26)*'Fixed Data'!U44/10^6</f>
        <v>-2.8683497866877246</v>
      </c>
      <c r="O172" s="262">
        <f>-(O$158*'Fixed Data'!$B$25*'Fixed Data'!O$47*'Fixed Data'!$B$24*'Fixed Data'!$B$23+O$158*'Fixed Data'!$B$26)*'Fixed Data'!V44/10^6</f>
        <v>-2.952115569002661</v>
      </c>
      <c r="P172" s="262">
        <f>-(P$158*'Fixed Data'!$B$25*'Fixed Data'!P$47*'Fixed Data'!$B$24*'Fixed Data'!$B$23+P$158*'Fixed Data'!$B$26)*'Fixed Data'!W44/10^6</f>
        <v>-3.0385412537873484</v>
      </c>
      <c r="Q172" s="262">
        <f>-(Q$158*'Fixed Data'!$B$25*'Fixed Data'!Q$47*'Fixed Data'!$B$24*'Fixed Data'!$B$23+Q$158*'Fixed Data'!$B$26)*'Fixed Data'!X44/10^6</f>
        <v>-3.127721305558437</v>
      </c>
      <c r="R172" s="262">
        <f>-(R$158*'Fixed Data'!$B$25*'Fixed Data'!R$47*'Fixed Data'!$B$24*'Fixed Data'!$B$23+R$158*'Fixed Data'!$B$26)*'Fixed Data'!Y44/10^6</f>
        <v>-3.2197539986598951</v>
      </c>
      <c r="S172" s="262">
        <f>-(S$158*'Fixed Data'!$B$25*'Fixed Data'!S$47*'Fixed Data'!$B$24*'Fixed Data'!$B$23+S$158*'Fixed Data'!$B$26)*'Fixed Data'!Z44/10^6</f>
        <v>-3.3139957726427349</v>
      </c>
      <c r="T172" s="262">
        <f>-(T$158*'Fixed Data'!$B$25*'Fixed Data'!T$47*'Fixed Data'!$B$24*'Fixed Data'!$B$23+T$158*'Fixed Data'!$B$26)*'Fixed Data'!AA44/10^6</f>
        <v>-3.4112549372566887</v>
      </c>
      <c r="U172" s="262">
        <f>-(U$158*'Fixed Data'!$B$25*'Fixed Data'!U$47*'Fixed Data'!$B$24*'Fixed Data'!$B$23+U$158*'Fixed Data'!$B$26)*'Fixed Data'!AB44/10^6</f>
        <v>-3.5116401577782934</v>
      </c>
      <c r="V172" s="262">
        <f>-(V$158*'Fixed Data'!$B$25*'Fixed Data'!V$47*'Fixed Data'!$B$24*'Fixed Data'!$B$23+V$158*'Fixed Data'!$B$26)*'Fixed Data'!AC44/10^6</f>
        <v>-3.6152645783911828</v>
      </c>
      <c r="W172" s="262">
        <f>-(W$158*'Fixed Data'!$B$25*'Fixed Data'!W$47*'Fixed Data'!$B$24*'Fixed Data'!$B$23+W$158*'Fixed Data'!$B$26)*'Fixed Data'!AD44/10^6</f>
        <v>-3.7222460048397381</v>
      </c>
      <c r="X172" s="262">
        <f>-(X$158*'Fixed Data'!$B$25*'Fixed Data'!X$47*'Fixed Data'!$B$24*'Fixed Data'!$B$23+X$158*'Fixed Data'!$B$26)*'Fixed Data'!AE44/10^6</f>
        <v>-3.8327071344420611</v>
      </c>
      <c r="Y172" s="262">
        <f>-(Y$158*'Fixed Data'!$B$25*'Fixed Data'!Y$47*'Fixed Data'!$B$24*'Fixed Data'!$B$23+Y$158*'Fixed Data'!$B$26)*'Fixed Data'!AF44/10^6</f>
        <v>-3.9467757908659484</v>
      </c>
      <c r="Z172" s="262">
        <f>-(Z$158*'Fixed Data'!$B$25*'Fixed Data'!Z$47*'Fixed Data'!$B$24*'Fixed Data'!$B$23+Z$158*'Fixed Data'!$B$26)*'Fixed Data'!AG44/10^6</f>
        <v>-4.0645851534174371</v>
      </c>
      <c r="AA172" s="262">
        <f>-(AA$158*'Fixed Data'!$B$25*'Fixed Data'!AA$47*'Fixed Data'!$B$24*'Fixed Data'!$B$23+AA$158*'Fixed Data'!$B$26)*'Fixed Data'!AH44/10^6</f>
        <v>-4.1862740133527518</v>
      </c>
      <c r="AB172" s="262">
        <f>-(AB$158*'Fixed Data'!$B$25*'Fixed Data'!AB$47*'Fixed Data'!$B$24*'Fixed Data'!$B$23+AB$158*'Fixed Data'!$B$26)*'Fixed Data'!AI44/10^6</f>
        <v>-4.3119870575850525</v>
      </c>
      <c r="AC172" s="262">
        <f>-(AC$158*'Fixed Data'!$B$25*'Fixed Data'!AC$47*'Fixed Data'!$B$24*'Fixed Data'!$B$23+AC$158*'Fixed Data'!$B$26)*'Fixed Data'!AJ44/10^6</f>
        <v>-4.4390187556767202</v>
      </c>
      <c r="AD172" s="262">
        <f>-(AD$158*'Fixed Data'!$B$25*'Fixed Data'!AD$47*'Fixed Data'!$B$24*'Fixed Data'!$B$23+AD$158*'Fixed Data'!$B$26)*'Fixed Data'!AK44/10^6</f>
        <v>-4.569839479380037</v>
      </c>
      <c r="AE172" s="262">
        <f>-(AE$158*'Fixed Data'!$B$25*'Fixed Data'!AE$47*'Fixed Data'!$B$24*'Fixed Data'!$B$23+AE$158*'Fixed Data'!$B$26)*'Fixed Data'!AL44/10^6</f>
        <v>-4.7042705568007426</v>
      </c>
      <c r="AF172" s="262">
        <f>-(AF$158*'Fixed Data'!$B$25*'Fixed Data'!AF$47*'Fixed Data'!$B$24*'Fixed Data'!$B$23+AF$158*'Fixed Data'!$B$26)*'Fixed Data'!AM44/10^6</f>
        <v>-4.8422040118929042</v>
      </c>
      <c r="AG172" s="262">
        <f>-(AG$158*'Fixed Data'!$B$25*'Fixed Data'!AG$47*'Fixed Data'!$B$24*'Fixed Data'!$B$23+AG$158*'Fixed Data'!$B$26)*'Fixed Data'!AN44/10^6</f>
        <v>-4.9836195536711809</v>
      </c>
      <c r="AH172" s="262">
        <f>-(AH$158*'Fixed Data'!$B$25*'Fixed Data'!AH$47*'Fixed Data'!$B$24*'Fixed Data'!$B$23+AH$158*'Fixed Data'!$B$26)*'Fixed Data'!AO44/10^6</f>
        <v>-5.1286311313187891</v>
      </c>
      <c r="AI172" s="262">
        <f>-(AI$158*'Fixed Data'!$B$25*'Fixed Data'!AI$47*'Fixed Data'!$B$24*'Fixed Data'!$B$23+AI$158*'Fixed Data'!$B$26)*'Fixed Data'!AP44/10^6</f>
        <v>-5.2775663441947529</v>
      </c>
      <c r="AJ172" s="262">
        <f>-(AJ$158*'Fixed Data'!$B$25*'Fixed Data'!AJ$47*'Fixed Data'!$B$24*'Fixed Data'!$B$23+AJ$158*'Fixed Data'!$B$26)*'Fixed Data'!AQ44/10^6</f>
        <v>-5.4304486407804387</v>
      </c>
      <c r="AK172" s="262">
        <f>-(AK$158*'Fixed Data'!$B$25*'Fixed Data'!AK$47*'Fixed Data'!$B$24*'Fixed Data'!$B$23+AK$158*'Fixed Data'!$B$26)*'Fixed Data'!AR44/10^6</f>
        <v>-5.587376306473872</v>
      </c>
      <c r="AL172" s="262">
        <f>-(AL$158*'Fixed Data'!$B$25*'Fixed Data'!AL$47*'Fixed Data'!$B$24*'Fixed Data'!$B$23+AL$158*'Fixed Data'!$B$26)*'Fixed Data'!AS44/10^6</f>
        <v>-5.7484908192310584</v>
      </c>
      <c r="AM172" s="262">
        <f>-(AM$158*'Fixed Data'!$B$25*'Fixed Data'!AM$47*'Fixed Data'!$B$24*'Fixed Data'!$B$23+AM$158*'Fixed Data'!$B$26)*'Fixed Data'!AT44/10^6</f>
        <v>-5.9139487716185286</v>
      </c>
      <c r="AN172" s="262">
        <f>-(AN$158*'Fixed Data'!$B$25*'Fixed Data'!AN$47*'Fixed Data'!$B$24*'Fixed Data'!$B$23+AN$158*'Fixed Data'!$B$26)*'Fixed Data'!AU44/10^6</f>
        <v>-6.0838987714431978</v>
      </c>
      <c r="AO172" s="262">
        <f>-(AO$158*'Fixed Data'!$B$25*'Fixed Data'!AO$47*'Fixed Data'!$B$24*'Fixed Data'!$B$23+AO$158*'Fixed Data'!$B$26)*'Fixed Data'!AV44/10^6</f>
        <v>-6.2584751935487111</v>
      </c>
      <c r="AP172" s="262">
        <f>-(AP$158*'Fixed Data'!$B$25*'Fixed Data'!AP$47*'Fixed Data'!$B$24*'Fixed Data'!$B$23+AP$158*'Fixed Data'!$B$26)*'Fixed Data'!AW44/10^6</f>
        <v>-6.4378350826660071</v>
      </c>
      <c r="AQ172" s="262">
        <f>-(AQ$158*'Fixed Data'!$B$25*'Fixed Data'!AQ$47*'Fixed Data'!$B$24*'Fixed Data'!$B$23+AQ$158*'Fixed Data'!$B$26)*'Fixed Data'!AX44/10^6</f>
        <v>-6.6221441551680087</v>
      </c>
      <c r="AR172" s="262">
        <f>-(AR$158*'Fixed Data'!$B$25*'Fixed Data'!AR$47*'Fixed Data'!$B$24*'Fixed Data'!$B$23+AR$158*'Fixed Data'!$B$26)*'Fixed Data'!AY44/10^6</f>
        <v>-6.8115718319513494</v>
      </c>
      <c r="AS172" s="262">
        <f>-(AS$158*'Fixed Data'!$B$25*'Fixed Data'!AS$47*'Fixed Data'!$B$24*'Fixed Data'!$B$23+AS$158*'Fixed Data'!$B$26)*'Fixed Data'!AZ44/10^6</f>
        <v>-7.0062921118081514</v>
      </c>
      <c r="AT172" s="262">
        <f>-(AT$158*'Fixed Data'!$B$25*'Fixed Data'!AT$47*'Fixed Data'!$B$24*'Fixed Data'!$B$23+AT$158*'Fixed Data'!$B$26)*'Fixed Data'!BA44/10^6</f>
        <v>-7.2064867818025045</v>
      </c>
      <c r="AU172" s="262">
        <f>-(AU$158*'Fixed Data'!$B$25*'Fixed Data'!AU$47*'Fixed Data'!$B$24*'Fixed Data'!$B$23+AU$158*'Fixed Data'!$B$26)*'Fixed Data'!BB44/10^6</f>
        <v>-7.4123471102603036</v>
      </c>
      <c r="AV172" s="262">
        <f>-(AV$158*'Fixed Data'!$B$25*'Fixed Data'!AV$47*'Fixed Data'!$B$24*'Fixed Data'!$B$23+AV$158*'Fixed Data'!$B$26)*'Fixed Data'!BC44/10^6</f>
        <v>-7.6240717071562099</v>
      </c>
      <c r="AW172" s="262">
        <f>-(AW$158*'Fixed Data'!$B$25*'Fixed Data'!AW$47*'Fixed Data'!$B$24*'Fixed Data'!$B$23+AW$158*'Fixed Data'!$B$26)*'Fixed Data'!BD44/10^6</f>
        <v>-7.8418669883878191</v>
      </c>
      <c r="AX172" s="262">
        <f>-(AX$158*'Fixed Data'!$B$25*'Fixed Data'!AX$47*'Fixed Data'!$B$24*'Fixed Data'!$B$23+AX$158*'Fixed Data'!$B$26)*'Fixed Data'!BE44/10^6</f>
        <v>-8.0659481219833751</v>
      </c>
      <c r="AY172" s="262">
        <f>-(AY$158*'Fixed Data'!$B$25*'Fixed Data'!AY$47*'Fixed Data'!$B$24*'Fixed Data'!$B$23+AY$158*'Fixed Data'!$B$26)*'Fixed Data'!BF44/10^6</f>
        <v>-8.2965396678205146</v>
      </c>
      <c r="AZ172" s="262">
        <f>-(AZ$158*'Fixed Data'!$B$25*'Fixed Data'!AZ$47*'Fixed Data'!$B$24*'Fixed Data'!$B$23+AZ$158*'Fixed Data'!$B$26)*'Fixed Data'!BG44/10^6</f>
        <v>-8.5338757763222848</v>
      </c>
      <c r="BA172" s="262">
        <f>-(BA$158*'Fixed Data'!$B$25*'Fixed Data'!BA$47*'Fixed Data'!$B$24*'Fixed Data'!$B$23+BA$158*'Fixed Data'!$B$26)*'Fixed Data'!BH44/10^6</f>
        <v>-8.778200472887848</v>
      </c>
      <c r="BB172" s="262">
        <f>-(BB$158*'Fixed Data'!$B$25*'Fixed Data'!BB$47*'Fixed Data'!$B$24*'Fixed Data'!$B$23+BB$158*'Fixed Data'!$B$26)*'Fixed Data'!BI44/10^6</f>
        <v>-9.0284968091825011</v>
      </c>
    </row>
    <row r="173" spans="1:54" outlineLevel="2">
      <c r="A173" s="425"/>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485</v>
      </c>
      <c r="B176" s="135" t="s">
        <v>289</v>
      </c>
      <c r="C176" s="135" t="s">
        <v>397</v>
      </c>
      <c r="D176" s="135" t="s">
        <v>391</v>
      </c>
      <c r="E176" s="262">
        <f>-(E$158*'Fixed Data'!$B$25*'Fixed Data'!E$47*'Fixed Data'!$B$24*'Fixed Data'!$B$23+E$158*'Fixed Data'!$B$26)*'Fixed Data'!L46/10^6</f>
        <v>-7.7229832782660628</v>
      </c>
      <c r="F176" s="262">
        <f>-(F$158*'Fixed Data'!$B$25*'Fixed Data'!F$47*'Fixed Data'!$B$24*'Fixed Data'!$B$23+F$158*'Fixed Data'!$B$26)*'Fixed Data'!M46/10^6</f>
        <v>-7.7254296132288918</v>
      </c>
      <c r="G176" s="262">
        <f>-(G$158*'Fixed Data'!$B$25*'Fixed Data'!G$47*'Fixed Data'!$B$24*'Fixed Data'!$B$23+G$158*'Fixed Data'!$B$26)*'Fixed Data'!N46/10^6</f>
        <v>-7.722148211562164</v>
      </c>
      <c r="H176" s="262">
        <f>-(H$158*'Fixed Data'!$B$25*'Fixed Data'!H$47*'Fixed Data'!$B$24*'Fixed Data'!$B$23+H$158*'Fixed Data'!$B$26)*'Fixed Data'!O46/10^6</f>
        <v>-7.7127904434194798</v>
      </c>
      <c r="I176" s="262">
        <f>-(I$158*'Fixed Data'!$B$25*'Fixed Data'!I$47*'Fixed Data'!$B$24*'Fixed Data'!$B$23+I$158*'Fixed Data'!$B$26)*'Fixed Data'!P46/10^6</f>
        <v>-7.6969901656258655</v>
      </c>
      <c r="J176" s="262">
        <f>-(J$158*'Fixed Data'!$B$25*'Fixed Data'!J$47*'Fixed Data'!$B$24*'Fixed Data'!$B$23+J$158*'Fixed Data'!$B$26)*'Fixed Data'!Q46/10^6</f>
        <v>-7.6743627539119128</v>
      </c>
      <c r="K176" s="262">
        <f>-(K$158*'Fixed Data'!$B$25*'Fixed Data'!K$47*'Fixed Data'!$B$24*'Fixed Data'!$B$23+K$158*'Fixed Data'!$B$26)*'Fixed Data'!R46/10^6</f>
        <v>-7.8963631499076428</v>
      </c>
      <c r="L176" s="262">
        <f>-(L$158*'Fixed Data'!$B$25*'Fixed Data'!L$47*'Fixed Data'!$B$24*'Fixed Data'!$B$23+L$158*'Fixed Data'!$B$26)*'Fixed Data'!S46/10^6</f>
        <v>-8.1253145397148199</v>
      </c>
      <c r="M176" s="262">
        <f>-(M$158*'Fixed Data'!$B$25*'Fixed Data'!M$47*'Fixed Data'!$B$24*'Fixed Data'!$B$23+M$158*'Fixed Data'!$B$26)*'Fixed Data'!T46/10^6</f>
        <v>-8.3614592905544232</v>
      </c>
      <c r="N176" s="262">
        <f>-(N$158*'Fixed Data'!$B$25*'Fixed Data'!N$47*'Fixed Data'!$B$24*'Fixed Data'!$B$23+N$158*'Fixed Data'!$B$26)*'Fixed Data'!U46/10^6</f>
        <v>-8.605049358284095</v>
      </c>
      <c r="O176" s="262">
        <f>-(O$158*'Fixed Data'!$B$25*'Fixed Data'!O$47*'Fixed Data'!$B$24*'Fixed Data'!$B$23+O$158*'Fixed Data'!$B$26)*'Fixed Data'!V46/10^6</f>
        <v>-8.8563467070079831</v>
      </c>
      <c r="P176" s="262">
        <f>-(P$158*'Fixed Data'!$B$25*'Fixed Data'!P$47*'Fixed Data'!$B$24*'Fixed Data'!$B$23+P$158*'Fixed Data'!$B$26)*'Fixed Data'!W46/10^6</f>
        <v>-9.1156237631905679</v>
      </c>
      <c r="Q176" s="262">
        <f>-(Q$158*'Fixed Data'!$B$25*'Fixed Data'!Q$47*'Fixed Data'!$B$24*'Fixed Data'!$B$23+Q$158*'Fixed Data'!$B$26)*'Fixed Data'!X46/10^6</f>
        <v>-9.3831639166753131</v>
      </c>
      <c r="R176" s="262">
        <f>-(R$158*'Fixed Data'!$B$25*'Fixed Data'!R$47*'Fixed Data'!$B$24*'Fixed Data'!$B$23+R$158*'Fixed Data'!$B$26)*'Fixed Data'!Y46/10^6</f>
        <v>-9.6592619959796853</v>
      </c>
      <c r="S176" s="262">
        <f>-(S$158*'Fixed Data'!$B$25*'Fixed Data'!S$47*'Fixed Data'!$B$24*'Fixed Data'!$B$23+S$158*'Fixed Data'!$B$26)*'Fixed Data'!Z46/10^6</f>
        <v>-9.9419873160218923</v>
      </c>
      <c r="T176" s="262">
        <f>-(T$158*'Fixed Data'!$B$25*'Fixed Data'!T$47*'Fixed Data'!$B$24*'Fixed Data'!$B$23+T$158*'Fixed Data'!$B$26)*'Fixed Data'!AA46/10^6</f>
        <v>-10.233764809836806</v>
      </c>
      <c r="U176" s="262">
        <f>-(U$158*'Fixed Data'!$B$25*'Fixed Data'!U$47*'Fixed Data'!$B$24*'Fixed Data'!$B$23+U$158*'Fixed Data'!$B$26)*'Fixed Data'!AB46/10^6</f>
        <v>-10.534920475295618</v>
      </c>
      <c r="V176" s="262">
        <f>-(V$158*'Fixed Data'!$B$25*'Fixed Data'!V$47*'Fixed Data'!$B$24*'Fixed Data'!$B$23+V$158*'Fixed Data'!$B$26)*'Fixed Data'!AC46/10^6</f>
        <v>-10.845793733184781</v>
      </c>
      <c r="W176" s="262">
        <f>-(W$158*'Fixed Data'!$B$25*'Fixed Data'!W$47*'Fixed Data'!$B$24*'Fixed Data'!$B$23+W$158*'Fixed Data'!$B$26)*'Fixed Data'!AD46/10^6</f>
        <v>-11.166738014519215</v>
      </c>
      <c r="X176" s="262">
        <f>-(X$158*'Fixed Data'!$B$25*'Fixed Data'!X$47*'Fixed Data'!$B$24*'Fixed Data'!$B$23+X$158*'Fixed Data'!$B$26)*'Fixed Data'!AE46/10^6</f>
        <v>-11.498121403326184</v>
      </c>
      <c r="Y176" s="262">
        <f>-(Y$158*'Fixed Data'!$B$25*'Fixed Data'!Y$47*'Fixed Data'!$B$24*'Fixed Data'!$B$23+Y$158*'Fixed Data'!$B$26)*'Fixed Data'!AF46/10^6</f>
        <v>-11.840327372597844</v>
      </c>
      <c r="Z176" s="262">
        <f>-(Z$158*'Fixed Data'!$B$25*'Fixed Data'!Z$47*'Fixed Data'!$B$24*'Fixed Data'!$B$23+Z$158*'Fixed Data'!$B$26)*'Fixed Data'!AG46/10^6</f>
        <v>-12.193755458145647</v>
      </c>
      <c r="AA176" s="262">
        <f>-(AA$158*'Fixed Data'!$B$25*'Fixed Data'!AA$47*'Fixed Data'!$B$24*'Fixed Data'!$B$23+AA$158*'Fixed Data'!$B$26)*'Fixed Data'!AH46/10^6</f>
        <v>-12.55882204219593</v>
      </c>
      <c r="AB176" s="262">
        <f>-(AB$158*'Fixed Data'!$B$25*'Fixed Data'!AB$47*'Fixed Data'!$B$24*'Fixed Data'!$B$23+AB$158*'Fixed Data'!$B$26)*'Fixed Data'!AI46/10^6</f>
        <v>-12.935961172755155</v>
      </c>
      <c r="AC176" s="262">
        <f>-(AC$158*'Fixed Data'!$B$25*'Fixed Data'!AC$47*'Fixed Data'!$B$24*'Fixed Data'!$B$23+AC$158*'Fixed Data'!$B$26)*'Fixed Data'!AJ46/10^6</f>
        <v>-13.317056267155969</v>
      </c>
      <c r="AD176" s="262">
        <f>-(AD$158*'Fixed Data'!$B$25*'Fixed Data'!AD$47*'Fixed Data'!$B$24*'Fixed Data'!$B$23+AD$158*'Fixed Data'!$B$26)*'Fixed Data'!AK46/10^6</f>
        <v>-13.709518438413742</v>
      </c>
      <c r="AE176" s="262">
        <f>-(AE$158*'Fixed Data'!$B$25*'Fixed Data'!AE$47*'Fixed Data'!$B$24*'Fixed Data'!$B$23+AE$158*'Fixed Data'!$B$26)*'Fixed Data'!AL46/10^6</f>
        <v>-14.112811670860399</v>
      </c>
      <c r="AF176" s="262">
        <f>-(AF$158*'Fixed Data'!$B$25*'Fixed Data'!AF$47*'Fixed Data'!$B$24*'Fixed Data'!$B$23+AF$158*'Fixed Data'!$B$26)*'Fixed Data'!AM46/10^6</f>
        <v>-14.526612036369807</v>
      </c>
      <c r="AG176" s="262">
        <f>-(AG$158*'Fixed Data'!$B$25*'Fixed Data'!AG$47*'Fixed Data'!$B$24*'Fixed Data'!$B$23+AG$158*'Fixed Data'!$B$26)*'Fixed Data'!AN46/10^6</f>
        <v>-14.950858661526272</v>
      </c>
      <c r="AH176" s="262">
        <f>-(AH$158*'Fixed Data'!$B$25*'Fixed Data'!AH$47*'Fixed Data'!$B$24*'Fixed Data'!$B$23+AH$158*'Fixed Data'!$B$26)*'Fixed Data'!AO46/10^6</f>
        <v>-15.385893394606191</v>
      </c>
      <c r="AI176" s="262">
        <f>-(AI$158*'Fixed Data'!$B$25*'Fixed Data'!AI$47*'Fixed Data'!$B$24*'Fixed Data'!$B$23+AI$158*'Fixed Data'!$B$26)*'Fixed Data'!AP46/10^6</f>
        <v>-15.832699033345502</v>
      </c>
      <c r="AJ176" s="262">
        <f>-(AJ$158*'Fixed Data'!$B$25*'Fixed Data'!AJ$47*'Fixed Data'!$B$24*'Fixed Data'!$B$23+AJ$158*'Fixed Data'!$B$26)*'Fixed Data'!AQ46/10^6</f>
        <v>-16.291345923191447</v>
      </c>
      <c r="AK176" s="262">
        <f>-(AK$158*'Fixed Data'!$B$25*'Fixed Data'!AK$47*'Fixed Data'!$B$24*'Fixed Data'!$B$23+AK$158*'Fixed Data'!$B$26)*'Fixed Data'!AR46/10^6</f>
        <v>-16.762128920343894</v>
      </c>
      <c r="AL176" s="262">
        <f>-(AL$158*'Fixed Data'!$B$25*'Fixed Data'!AL$47*'Fixed Data'!$B$24*'Fixed Data'!$B$23+AL$158*'Fixed Data'!$B$26)*'Fixed Data'!AS46/10^6</f>
        <v>-17.245472458686297</v>
      </c>
      <c r="AM176" s="262">
        <f>-(AM$158*'Fixed Data'!$B$25*'Fixed Data'!AM$47*'Fixed Data'!$B$24*'Fixed Data'!$B$23+AM$158*'Fixed Data'!$B$26)*'Fixed Data'!AT46/10^6</f>
        <v>-17.741846315951921</v>
      </c>
      <c r="AN176" s="262">
        <f>-(AN$158*'Fixed Data'!$B$25*'Fixed Data'!AN$47*'Fixed Data'!$B$24*'Fixed Data'!$B$23+AN$158*'Fixed Data'!$B$26)*'Fixed Data'!AU46/10^6</f>
        <v>-18.251696315519727</v>
      </c>
      <c r="AO176" s="262">
        <f>-(AO$158*'Fixed Data'!$B$25*'Fixed Data'!AO$47*'Fixed Data'!$B$24*'Fixed Data'!$B$23+AO$158*'Fixed Data'!$B$26)*'Fixed Data'!AV46/10^6</f>
        <v>-18.77542558192857</v>
      </c>
      <c r="AP176" s="262">
        <f>-(AP$158*'Fixed Data'!$B$25*'Fixed Data'!AP$47*'Fixed Data'!$B$24*'Fixed Data'!$B$23+AP$158*'Fixed Data'!$B$26)*'Fixed Data'!AW46/10^6</f>
        <v>-19.313505249376298</v>
      </c>
      <c r="AQ176" s="262">
        <f>-(AQ$158*'Fixed Data'!$B$25*'Fixed Data'!AQ$47*'Fixed Data'!$B$24*'Fixed Data'!$B$23+AQ$158*'Fixed Data'!$B$26)*'Fixed Data'!AX46/10^6</f>
        <v>-19.8664324669836</v>
      </c>
      <c r="AR176" s="262">
        <f>-(AR$158*'Fixed Data'!$B$25*'Fixed Data'!AR$47*'Fixed Data'!$B$24*'Fixed Data'!$B$23+AR$158*'Fixed Data'!$B$26)*'Fixed Data'!AY46/10^6</f>
        <v>-20.434715497439026</v>
      </c>
      <c r="AS176" s="262">
        <f>-(AS$158*'Fixed Data'!$B$25*'Fixed Data'!AS$47*'Fixed Data'!$B$24*'Fixed Data'!$B$23+AS$158*'Fixed Data'!$B$26)*'Fixed Data'!AZ46/10^6</f>
        <v>-21.018876337116033</v>
      </c>
      <c r="AT176" s="262">
        <f>-(AT$158*'Fixed Data'!$B$25*'Fixed Data'!AT$47*'Fixed Data'!$B$24*'Fixed Data'!$B$23+AT$158*'Fixed Data'!$B$26)*'Fixed Data'!BA46/10^6</f>
        <v>-21.619460347209113</v>
      </c>
      <c r="AU176" s="262">
        <f>-(AU$158*'Fixed Data'!$B$25*'Fixed Data'!AU$47*'Fixed Data'!$B$24*'Fixed Data'!$B$23+AU$158*'Fixed Data'!$B$26)*'Fixed Data'!BB46/10^6</f>
        <v>-22.237041332696492</v>
      </c>
      <c r="AV176" s="262">
        <f>-(AV$158*'Fixed Data'!$B$25*'Fixed Data'!AV$47*'Fixed Data'!$B$24*'Fixed Data'!$B$23+AV$158*'Fixed Data'!$B$26)*'Fixed Data'!BC46/10^6</f>
        <v>-22.872215123501942</v>
      </c>
      <c r="AW176" s="262">
        <f>-(AW$158*'Fixed Data'!$B$25*'Fixed Data'!AW$47*'Fixed Data'!$B$24*'Fixed Data'!$B$23+AW$158*'Fixed Data'!$B$26)*'Fixed Data'!BD46/10^6</f>
        <v>-23.525600967318038</v>
      </c>
      <c r="AX176" s="262">
        <f>-(AX$158*'Fixed Data'!$B$25*'Fixed Data'!AX$47*'Fixed Data'!$B$24*'Fixed Data'!$B$23+AX$158*'Fixed Data'!$B$26)*'Fixed Data'!BE46/10^6</f>
        <v>-24.197844368229678</v>
      </c>
      <c r="AY176" s="262">
        <f>-(AY$158*'Fixed Data'!$B$25*'Fixed Data'!AY$47*'Fixed Data'!$B$24*'Fixed Data'!$B$23+AY$158*'Fixed Data'!$B$26)*'Fixed Data'!BF46/10^6</f>
        <v>-24.889619005870181</v>
      </c>
      <c r="AZ176" s="262">
        <f>-(AZ$158*'Fixed Data'!$B$25*'Fixed Data'!AZ$47*'Fixed Data'!$B$24*'Fixed Data'!$B$23+AZ$158*'Fixed Data'!$B$26)*'Fixed Data'!BG46/10^6</f>
        <v>-25.601627331508766</v>
      </c>
      <c r="BA176" s="262">
        <f>-(BA$158*'Fixed Data'!$B$25*'Fixed Data'!BA$47*'Fixed Data'!$B$24*'Fixed Data'!$B$23+BA$158*'Fixed Data'!$B$26)*'Fixed Data'!BH46/10^6</f>
        <v>-26.334601421343006</v>
      </c>
      <c r="BB176" s="262">
        <f>-(BB$158*'Fixed Data'!$B$25*'Fixed Data'!BB$47*'Fixed Data'!$B$24*'Fixed Data'!$B$23+BB$158*'Fixed Data'!$B$26)*'Fixed Data'!BI46/10^6</f>
        <v>-27.085490430368569</v>
      </c>
    </row>
    <row r="177" spans="1:54" outlineLevel="2">
      <c r="A177" s="425"/>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493</v>
      </c>
      <c r="B190" s="150" t="s">
        <v>494</v>
      </c>
      <c r="C190" s="19"/>
      <c r="D190" s="135" t="s">
        <v>391</v>
      </c>
      <c r="E190" s="21">
        <f>(E133+E83)*E186</f>
        <v>-0.19974001599429236</v>
      </c>
      <c r="F190" s="21">
        <f t="shared" ref="F190:BB190" si="17">(F133+F83)*F186</f>
        <v>-1.4336008222275611</v>
      </c>
      <c r="G190" s="21">
        <f t="shared" si="17"/>
        <v>-2.6200963775688937</v>
      </c>
      <c r="H190" s="21">
        <f t="shared" si="17"/>
        <v>-3.7688714578152678</v>
      </c>
      <c r="I190" s="21">
        <f t="shared" si="17"/>
        <v>-4.8798380374391135</v>
      </c>
      <c r="J190" s="21">
        <f t="shared" si="17"/>
        <v>-5.7278164366289479</v>
      </c>
      <c r="K190" s="21">
        <f t="shared" si="17"/>
        <v>-5.1690307988305628</v>
      </c>
      <c r="L190" s="21">
        <f t="shared" si="17"/>
        <v>-4.6494124213360832</v>
      </c>
      <c r="M190" s="21">
        <f t="shared" si="17"/>
        <v>-4.1666833137305437</v>
      </c>
      <c r="N190" s="21">
        <f t="shared" si="17"/>
        <v>-3.7186838255268753</v>
      </c>
      <c r="O190" s="21">
        <f t="shared" si="17"/>
        <v>-3.3033669410289126</v>
      </c>
      <c r="P190" s="21">
        <f t="shared" si="17"/>
        <v>-2.9187928350850187</v>
      </c>
      <c r="Q190" s="21">
        <f t="shared" si="17"/>
        <v>-2.5631236782612068</v>
      </c>
      <c r="R190" s="21">
        <f t="shared" si="17"/>
        <v>-2.2346186804519705</v>
      </c>
      <c r="S190" s="21">
        <f t="shared" si="17"/>
        <v>-1.9316293624159879</v>
      </c>
      <c r="T190" s="21">
        <f t="shared" si="17"/>
        <v>-1.6525950451732703</v>
      </c>
      <c r="U190" s="21">
        <f t="shared" si="17"/>
        <v>-1.3960385476310084</v>
      </c>
      <c r="V190" s="21">
        <f t="shared" si="17"/>
        <v>-1.1605620832180277</v>
      </c>
      <c r="W190" s="21">
        <f t="shared" si="17"/>
        <v>-0.94484334670322134</v>
      </c>
      <c r="X190" s="21">
        <f t="shared" si="17"/>
        <v>-0.74763178275222431</v>
      </c>
      <c r="Y190" s="21">
        <f t="shared" si="17"/>
        <v>-0.56774502813962469</v>
      </c>
      <c r="Z190" s="21">
        <f t="shared" si="17"/>
        <v>-0.40406551988184736</v>
      </c>
      <c r="AA190" s="21">
        <f t="shared" si="17"/>
        <v>-0.25553726188908721</v>
      </c>
      <c r="AB190" s="21">
        <f t="shared" si="17"/>
        <v>-0.12116274305390756</v>
      </c>
      <c r="AC190" s="21">
        <f t="shared" si="17"/>
        <v>-7.4802925267762915E-17</v>
      </c>
      <c r="AD190" s="21">
        <f t="shared" si="17"/>
        <v>-7.2273357746630842E-17</v>
      </c>
      <c r="AE190" s="21">
        <f t="shared" si="17"/>
        <v>-6.9829331156165072E-17</v>
      </c>
      <c r="AF190" s="21">
        <f t="shared" si="17"/>
        <v>-6.7467952807888949E-17</v>
      </c>
      <c r="AG190" s="21">
        <f t="shared" si="17"/>
        <v>-6.5186427833709137E-17</v>
      </c>
      <c r="AH190" s="21">
        <f t="shared" si="17"/>
        <v>-6.2982055877979855E-17</v>
      </c>
      <c r="AI190" s="21">
        <f t="shared" si="17"/>
        <v>-6.0852227901429804E-17</v>
      </c>
      <c r="AJ190" s="21">
        <f t="shared" si="17"/>
        <v>-5.907983291400952E-17</v>
      </c>
      <c r="AK190" s="21">
        <f t="shared" si="17"/>
        <v>-5.7359061081562647E-17</v>
      </c>
      <c r="AL190" s="21">
        <f t="shared" si="17"/>
        <v>-5.5688408817051108E-17</v>
      </c>
      <c r="AM190" s="21">
        <f t="shared" si="17"/>
        <v>-5.4066416327234081E-17</v>
      </c>
      <c r="AN190" s="21">
        <f t="shared" si="17"/>
        <v>-5.2491666337120473E-17</v>
      </c>
      <c r="AO190" s="21">
        <f t="shared" si="17"/>
        <v>-5.0962782851573271E-17</v>
      </c>
      <c r="AP190" s="21">
        <f t="shared" si="17"/>
        <v>-4.9478429952983758E-17</v>
      </c>
      <c r="AQ190" s="21">
        <f t="shared" si="17"/>
        <v>-4.8037310633964816E-17</v>
      </c>
      <c r="AR190" s="21">
        <f t="shared" si="17"/>
        <v>-4.6638165664043514E-17</v>
      </c>
      <c r="AS190" s="21">
        <f t="shared" si="17"/>
        <v>-4.5279772489362633E-17</v>
      </c>
      <c r="AT190" s="21">
        <f t="shared" si="17"/>
        <v>-4.396094416442974E-17</v>
      </c>
      <c r="AU190" s="21">
        <f t="shared" si="17"/>
        <v>-4.2680528314980332E-17</v>
      </c>
      <c r="AV190" s="21">
        <f t="shared" si="17"/>
        <v>-4.1437406131048866E-17</v>
      </c>
      <c r="AW190" s="21">
        <f t="shared" si="17"/>
        <v>-4.0230491389367828E-17</v>
      </c>
      <c r="AX190" s="21">
        <f t="shared" si="17"/>
        <v>-3.9058729504240611E-17</v>
      </c>
      <c r="AY190" s="21">
        <f t="shared" si="17"/>
        <v>-3.7921096606058842E-17</v>
      </c>
      <c r="AZ190" s="21">
        <f t="shared" si="17"/>
        <v>-3.6816598646659069E-17</v>
      </c>
      <c r="BA190" s="21">
        <f t="shared" si="17"/>
        <v>-3.5744270530736962E-17</v>
      </c>
      <c r="BB190" s="21">
        <f t="shared" si="17"/>
        <v>-3.4703175272560154E-17</v>
      </c>
    </row>
    <row r="191" spans="1:54" outlineLevel="2">
      <c r="A191" s="425"/>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563</v>
      </c>
      <c r="C192" s="19"/>
      <c r="D192" s="135" t="s">
        <v>391</v>
      </c>
      <c r="E192" s="21">
        <f>E77*E186</f>
        <v>-0.86212766566576804</v>
      </c>
      <c r="F192" s="21">
        <f t="shared" ref="F192:BB192" si="19">F77*F186</f>
        <v>-0.82073888141604301</v>
      </c>
      <c r="G192" s="21">
        <f t="shared" si="19"/>
        <v>-0.78075788961634496</v>
      </c>
      <c r="H192" s="21">
        <f t="shared" si="19"/>
        <v>-0.74213969453894069</v>
      </c>
      <c r="I192" s="21">
        <f t="shared" si="19"/>
        <v>-0.70484064808950153</v>
      </c>
      <c r="J192" s="21">
        <f t="shared" si="19"/>
        <v>-0.66881840308104046</v>
      </c>
      <c r="K192" s="21">
        <f t="shared" si="19"/>
        <v>-0.65492095227245406</v>
      </c>
      <c r="L192" s="21">
        <f t="shared" si="19"/>
        <v>-0.64135403919483391</v>
      </c>
      <c r="M192" s="21">
        <f t="shared" si="19"/>
        <v>-0.6281098624446968</v>
      </c>
      <c r="N192" s="21">
        <f t="shared" si="19"/>
        <v>-0.61518080982832124</v>
      </c>
      <c r="O192" s="21">
        <f t="shared" si="19"/>
        <v>-0.602559453314508</v>
      </c>
      <c r="P192" s="21">
        <f t="shared" si="19"/>
        <v>-0.59023854451773183</v>
      </c>
      <c r="Q192" s="21">
        <f t="shared" si="19"/>
        <v>-0.57821101260176011</v>
      </c>
      <c r="R192" s="21">
        <f t="shared" si="19"/>
        <v>-0.56646995780274778</v>
      </c>
      <c r="S192" s="21">
        <f t="shared" si="19"/>
        <v>-0.55500864667488348</v>
      </c>
      <c r="T192" s="21">
        <f t="shared" si="19"/>
        <v>-0.5438205118546775</v>
      </c>
      <c r="U192" s="21">
        <f t="shared" si="19"/>
        <v>-0.53289914317102638</v>
      </c>
      <c r="V192" s="21">
        <f t="shared" si="19"/>
        <v>-0.52223828797945548</v>
      </c>
      <c r="W192" s="21">
        <f t="shared" si="19"/>
        <v>-0.51183184531676618</v>
      </c>
      <c r="X192" s="21">
        <f t="shared" si="19"/>
        <v>-0.50167386189587404</v>
      </c>
      <c r="Y192" s="21">
        <f t="shared" si="19"/>
        <v>-0.4917585306961384</v>
      </c>
      <c r="Z192" s="21">
        <f t="shared" si="19"/>
        <v>-0.48208018535158143</v>
      </c>
      <c r="AA192" s="21">
        <f t="shared" si="19"/>
        <v>-0.47263329728168657</v>
      </c>
      <c r="AB192" s="21">
        <f t="shared" si="19"/>
        <v>-0.46341247361105348</v>
      </c>
      <c r="AC192" s="21">
        <f t="shared" si="19"/>
        <v>-0.45441245239699724</v>
      </c>
      <c r="AD192" s="21">
        <f t="shared" si="19"/>
        <v>-0.44562810023089161</v>
      </c>
      <c r="AE192" s="21">
        <f t="shared" si="19"/>
        <v>-0.43705440862216277</v>
      </c>
      <c r="AF192" s="21">
        <f t="shared" si="19"/>
        <v>-0.42868649211269566</v>
      </c>
      <c r="AG192" s="21">
        <f t="shared" si="19"/>
        <v>-0.42051958486303037</v>
      </c>
      <c r="AH192" s="21">
        <f t="shared" si="19"/>
        <v>-0.41254903632786277</v>
      </c>
      <c r="AI192" s="21">
        <f t="shared" si="19"/>
        <v>-0.40477031133724972</v>
      </c>
      <c r="AJ192" s="21">
        <f t="shared" si="19"/>
        <v>-0.39910703785100443</v>
      </c>
      <c r="AK192" s="21">
        <f t="shared" si="19"/>
        <v>-0.39356410699488042</v>
      </c>
      <c r="AL192" s="21">
        <f t="shared" si="19"/>
        <v>-0.38813944525812072</v>
      </c>
      <c r="AM192" s="21">
        <f t="shared" si="19"/>
        <v>-0.38283102569740352</v>
      </c>
      <c r="AN192" s="21">
        <f t="shared" si="19"/>
        <v>-0.37763686482941927</v>
      </c>
      <c r="AO192" s="21">
        <f t="shared" si="19"/>
        <v>-0.37255502369959653</v>
      </c>
      <c r="AP192" s="21">
        <f t="shared" si="19"/>
        <v>-0.36758360577779603</v>
      </c>
      <c r="AQ192" s="21">
        <f t="shared" si="19"/>
        <v>-0.36272075735799503</v>
      </c>
      <c r="AR192" s="21">
        <f t="shared" si="19"/>
        <v>-0.35796466586253983</v>
      </c>
      <c r="AS192" s="21">
        <f t="shared" si="19"/>
        <v>-0.35331356003373116</v>
      </c>
      <c r="AT192" s="21">
        <f t="shared" si="19"/>
        <v>-0.34876570834760384</v>
      </c>
      <c r="AU192" s="21">
        <f t="shared" si="19"/>
        <v>-0.34431941955343387</v>
      </c>
      <c r="AV192" s="21">
        <f t="shared" si="19"/>
        <v>-0.33997304053618216</v>
      </c>
      <c r="AW192" s="21">
        <f t="shared" si="19"/>
        <v>-0.33572495714736017</v>
      </c>
      <c r="AX192" s="21">
        <f t="shared" si="19"/>
        <v>-0.33157359243132062</v>
      </c>
      <c r="AY192" s="21">
        <f t="shared" si="19"/>
        <v>-0.32751740691088166</v>
      </c>
      <c r="AZ192" s="21">
        <f t="shared" si="19"/>
        <v>-0.32355489711962926</v>
      </c>
      <c r="BA192" s="21">
        <f t="shared" si="19"/>
        <v>-0.31968459601232224</v>
      </c>
      <c r="BB192" s="21">
        <f t="shared" si="19"/>
        <v>-0.31586059069838612</v>
      </c>
    </row>
    <row r="193" spans="1:54" outlineLevel="2">
      <c r="A193" s="425"/>
      <c r="B193" s="150" t="s">
        <v>496</v>
      </c>
      <c r="C193" s="19"/>
      <c r="D193" s="135" t="s">
        <v>391</v>
      </c>
      <c r="E193" s="21">
        <f t="shared" ref="E193:BB193" si="20">SUMIF($B$143:$B$154,"Environmental",E$143:E$154)*E186</f>
        <v>-5.1405199502536956</v>
      </c>
      <c r="F193" s="21">
        <f t="shared" si="20"/>
        <v>-4.7568000377893584</v>
      </c>
      <c r="G193" s="21">
        <f t="shared" si="20"/>
        <v>-4.3597056741268601</v>
      </c>
      <c r="H193" s="21">
        <f t="shared" si="20"/>
        <v>-3.9676584867615294</v>
      </c>
      <c r="I193" s="21">
        <f t="shared" si="20"/>
        <v>-3.5927879694276479</v>
      </c>
      <c r="J193" s="21">
        <f t="shared" si="20"/>
        <v>-3.2203321123181015</v>
      </c>
      <c r="K193" s="21">
        <f t="shared" si="20"/>
        <v>-3.1949054184313845</v>
      </c>
      <c r="L193" s="21">
        <f t="shared" si="20"/>
        <v>-3.1795097668708956</v>
      </c>
      <c r="M193" s="21">
        <f t="shared" si="20"/>
        <v>-3.1635912124753407</v>
      </c>
      <c r="N193" s="21">
        <f t="shared" si="20"/>
        <v>-3.1374438616965383</v>
      </c>
      <c r="O193" s="21">
        <f t="shared" si="20"/>
        <v>-3.1207911317086112</v>
      </c>
      <c r="P193" s="21">
        <f t="shared" si="20"/>
        <v>-3.1037195989100725</v>
      </c>
      <c r="Q193" s="21">
        <f t="shared" si="20"/>
        <v>-3.0862629057884194</v>
      </c>
      <c r="R193" s="21">
        <f t="shared" si="20"/>
        <v>-3.0774254637451959</v>
      </c>
      <c r="S193" s="21">
        <f t="shared" si="20"/>
        <v>-3.0591125941408328</v>
      </c>
      <c r="T193" s="21">
        <f t="shared" si="20"/>
        <v>-3.0405121162645408</v>
      </c>
      <c r="U193" s="21">
        <f t="shared" si="20"/>
        <v>-3.0216525556592795</v>
      </c>
      <c r="V193" s="21">
        <f t="shared" si="20"/>
        <v>-3.0108328664719188</v>
      </c>
      <c r="W193" s="21">
        <f t="shared" si="20"/>
        <v>-2.9913715160723613</v>
      </c>
      <c r="X193" s="21">
        <f t="shared" si="20"/>
        <v>-2.9796798523042294</v>
      </c>
      <c r="Y193" s="21">
        <f t="shared" si="20"/>
        <v>-2.9597333784507547</v>
      </c>
      <c r="Z193" s="21">
        <f t="shared" si="20"/>
        <v>-2.9472973690490187</v>
      </c>
      <c r="AA193" s="21">
        <f t="shared" si="20"/>
        <v>-2.9344592394991609</v>
      </c>
      <c r="AB193" s="21">
        <f t="shared" si="20"/>
        <v>-2.9212509797153072</v>
      </c>
      <c r="AC193" s="21">
        <f t="shared" si="20"/>
        <v>-2.9060582756840305</v>
      </c>
      <c r="AD193" s="21">
        <f t="shared" si="20"/>
        <v>-2.8909939431942164</v>
      </c>
      <c r="AE193" s="21">
        <f t="shared" si="20"/>
        <v>-2.8763749691875136</v>
      </c>
      <c r="AF193" s="21">
        <f t="shared" si="20"/>
        <v>-2.8612998219681938</v>
      </c>
      <c r="AG193" s="21">
        <f t="shared" si="20"/>
        <v>-2.8458854267170031</v>
      </c>
      <c r="AH193" s="21">
        <f t="shared" si="20"/>
        <v>-2.8302627431799383</v>
      </c>
      <c r="AI193" s="21">
        <f t="shared" si="20"/>
        <v>-2.814596664032806</v>
      </c>
      <c r="AJ193" s="21">
        <f t="shared" si="20"/>
        <v>-2.8124029819249063</v>
      </c>
      <c r="AK193" s="21">
        <f t="shared" si="20"/>
        <v>-2.8099706716345456</v>
      </c>
      <c r="AL193" s="21">
        <f t="shared" si="20"/>
        <v>-2.8073586853709549</v>
      </c>
      <c r="AM193" s="21">
        <f t="shared" si="20"/>
        <v>-2.804599821787602</v>
      </c>
      <c r="AN193" s="21">
        <f t="shared" si="20"/>
        <v>-2.8017076339745604</v>
      </c>
      <c r="AO193" s="21">
        <f t="shared" si="20"/>
        <v>-2.7986874321096118</v>
      </c>
      <c r="AP193" s="21">
        <f t="shared" si="20"/>
        <v>-2.7955582071010059</v>
      </c>
      <c r="AQ193" s="21">
        <f t="shared" si="20"/>
        <v>-2.792341654593022</v>
      </c>
      <c r="AR193" s="21">
        <f t="shared" si="20"/>
        <v>-2.7890532136651394</v>
      </c>
      <c r="AS193" s="21">
        <f t="shared" si="20"/>
        <v>-2.7857071200078738</v>
      </c>
      <c r="AT193" s="21">
        <f t="shared" si="20"/>
        <v>-2.7823185733433138</v>
      </c>
      <c r="AU193" s="21">
        <f t="shared" si="20"/>
        <v>-2.7789035673232814</v>
      </c>
      <c r="AV193" s="21">
        <f t="shared" si="20"/>
        <v>-2.7754771252931558</v>
      </c>
      <c r="AW193" s="21">
        <f t="shared" si="20"/>
        <v>-2.7720535077997024</v>
      </c>
      <c r="AX193" s="21">
        <f t="shared" si="20"/>
        <v>-2.7686469023154427</v>
      </c>
      <c r="AY193" s="21">
        <f t="shared" si="20"/>
        <v>-2.7652714123656721</v>
      </c>
      <c r="AZ193" s="21">
        <f t="shared" si="20"/>
        <v>-2.7619408342992031</v>
      </c>
      <c r="BA193" s="21">
        <f t="shared" si="20"/>
        <v>-2.7586686333150645</v>
      </c>
      <c r="BB193" s="21">
        <f t="shared" si="20"/>
        <v>-2.7550797306884771</v>
      </c>
    </row>
    <row r="194" spans="1:54" outlineLevel="2">
      <c r="A194" s="425"/>
      <c r="B194" s="150" t="s">
        <v>497</v>
      </c>
      <c r="C194" s="19"/>
      <c r="D194" s="135" t="s">
        <v>391</v>
      </c>
      <c r="E194" s="21">
        <f t="shared" ref="E194:BB194" si="21">SUM(E172:E174)*E186</f>
        <v>-2.5743277600318097</v>
      </c>
      <c r="F194" s="21">
        <f t="shared" si="21"/>
        <v>-2.4880610676429598</v>
      </c>
      <c r="G194" s="21">
        <f t="shared" si="21"/>
        <v>-2.4029026617695206</v>
      </c>
      <c r="H194" s="21">
        <f t="shared" si="21"/>
        <v>-2.3188316935960769</v>
      </c>
      <c r="I194" s="21">
        <f t="shared" si="21"/>
        <v>-2.2358274188356693</v>
      </c>
      <c r="J194" s="21">
        <f t="shared" si="21"/>
        <v>-2.1538691709838322</v>
      </c>
      <c r="K194" s="21">
        <f t="shared" si="21"/>
        <v>-2.1412321700459551</v>
      </c>
      <c r="L194" s="21">
        <f t="shared" si="21"/>
        <v>-2.1288079269762181</v>
      </c>
      <c r="M194" s="21">
        <f t="shared" si="21"/>
        <v>-2.1165962711371864</v>
      </c>
      <c r="N194" s="21">
        <f t="shared" si="21"/>
        <v>-2.1045970775662566</v>
      </c>
      <c r="O194" s="21">
        <f t="shared" si="21"/>
        <v>-2.0928102671115156</v>
      </c>
      <c r="P194" s="21">
        <f t="shared" si="21"/>
        <v>-2.081235807771141</v>
      </c>
      <c r="Q194" s="21">
        <f t="shared" si="21"/>
        <v>-2.0698737217216427</v>
      </c>
      <c r="R194" s="21">
        <f t="shared" si="21"/>
        <v>-2.0587240781765774</v>
      </c>
      <c r="S194" s="21">
        <f t="shared" si="21"/>
        <v>-2.0473262413925548</v>
      </c>
      <c r="T194" s="21">
        <f t="shared" si="21"/>
        <v>-2.0361460697860654</v>
      </c>
      <c r="U194" s="21">
        <f t="shared" si="21"/>
        <v>-2.0251836388057907</v>
      </c>
      <c r="V194" s="21">
        <f t="shared" si="21"/>
        <v>-2.0144390867355209</v>
      </c>
      <c r="W194" s="21">
        <f t="shared" si="21"/>
        <v>-2.0039126008521335</v>
      </c>
      <c r="X194" s="21">
        <f t="shared" si="21"/>
        <v>-1.9936044255660441</v>
      </c>
      <c r="Y194" s="21">
        <f t="shared" si="21"/>
        <v>-1.9835148659900517</v>
      </c>
      <c r="Z194" s="21">
        <f t="shared" si="21"/>
        <v>-1.973644282584611</v>
      </c>
      <c r="AA194" s="21">
        <f t="shared" si="21"/>
        <v>-1.9639930938821868</v>
      </c>
      <c r="AB194" s="21">
        <f t="shared" si="21"/>
        <v>-1.9545617853894071</v>
      </c>
      <c r="AC194" s="21">
        <f t="shared" si="21"/>
        <v>-1.9440999315398328</v>
      </c>
      <c r="AD194" s="21">
        <f t="shared" si="21"/>
        <v>-1.9337138171467958</v>
      </c>
      <c r="AE194" s="21">
        <f t="shared" si="21"/>
        <v>-1.9232830172190225</v>
      </c>
      <c r="AF194" s="21">
        <f t="shared" si="21"/>
        <v>-1.9127298644668893</v>
      </c>
      <c r="AG194" s="21">
        <f t="shared" si="21"/>
        <v>-1.9020200335482151</v>
      </c>
      <c r="AH194" s="21">
        <f t="shared" si="21"/>
        <v>-1.8911732672128574</v>
      </c>
      <c r="AI194" s="21">
        <f t="shared" si="21"/>
        <v>-1.88028294895791</v>
      </c>
      <c r="AJ194" s="21">
        <f t="shared" si="21"/>
        <v>-1.8783996219365902</v>
      </c>
      <c r="AK194" s="21">
        <f t="shared" si="21"/>
        <v>-1.8763894334126439</v>
      </c>
      <c r="AL194" s="21">
        <f t="shared" si="21"/>
        <v>-1.8742679300846126</v>
      </c>
      <c r="AM194" s="21">
        <f t="shared" si="21"/>
        <v>-1.8720531105711093</v>
      </c>
      <c r="AN194" s="21">
        <f t="shared" si="21"/>
        <v>-1.8697578360526288</v>
      </c>
      <c r="AO194" s="21">
        <f t="shared" si="21"/>
        <v>-1.8673885567936823</v>
      </c>
      <c r="AP194" s="21">
        <f t="shared" si="21"/>
        <v>-1.8649568182991045</v>
      </c>
      <c r="AQ194" s="21">
        <f t="shared" si="21"/>
        <v>-1.8624745161317551</v>
      </c>
      <c r="AR194" s="21">
        <f t="shared" si="21"/>
        <v>-1.8599523779825295</v>
      </c>
      <c r="AS194" s="21">
        <f t="shared" si="21"/>
        <v>-1.8574002491350574</v>
      </c>
      <c r="AT194" s="21">
        <f t="shared" si="21"/>
        <v>-1.8548279383623052</v>
      </c>
      <c r="AU194" s="21">
        <f t="shared" si="21"/>
        <v>-1.8522455424610229</v>
      </c>
      <c r="AV194" s="21">
        <f t="shared" si="21"/>
        <v>-1.8496627794532319</v>
      </c>
      <c r="AW194" s="21">
        <f t="shared" si="21"/>
        <v>-1.8470890426318993</v>
      </c>
      <c r="AX194" s="21">
        <f t="shared" si="21"/>
        <v>-1.8445335546046695</v>
      </c>
      <c r="AY194" s="21">
        <f t="shared" si="21"/>
        <v>-1.8420054249985338</v>
      </c>
      <c r="AZ194" s="21">
        <f t="shared" si="21"/>
        <v>-1.839513599742207</v>
      </c>
      <c r="BA194" s="21">
        <f t="shared" si="21"/>
        <v>-1.8370668331306226</v>
      </c>
      <c r="BB194" s="21">
        <f t="shared" si="21"/>
        <v>-1.8344153917568851</v>
      </c>
    </row>
    <row r="195" spans="1:54" outlineLevel="2">
      <c r="A195" s="425"/>
      <c r="B195" s="150" t="s">
        <v>498</v>
      </c>
      <c r="C195" s="19"/>
      <c r="D195" s="135" t="s">
        <v>391</v>
      </c>
      <c r="E195" s="21">
        <f>SUM(E176:E178)*E186</f>
        <v>-7.7229832782660628</v>
      </c>
      <c r="F195" s="21">
        <f t="shared" ref="F195:BB195" si="22">SUM(F176:F178)*F186</f>
        <v>-7.4641832011873355</v>
      </c>
      <c r="G195" s="21">
        <f t="shared" si="22"/>
        <v>-7.2087079853085623</v>
      </c>
      <c r="H195" s="21">
        <f t="shared" si="22"/>
        <v>-6.9564950807882315</v>
      </c>
      <c r="I195" s="21">
        <f t="shared" si="22"/>
        <v>-6.7074822565070074</v>
      </c>
      <c r="J195" s="21">
        <f t="shared" si="22"/>
        <v>-6.4616075115323186</v>
      </c>
      <c r="K195" s="21">
        <f t="shared" si="22"/>
        <v>-6.423696510137864</v>
      </c>
      <c r="L195" s="21">
        <f t="shared" si="22"/>
        <v>-6.3864237809286548</v>
      </c>
      <c r="M195" s="21">
        <f t="shared" si="22"/>
        <v>-6.3497888120787609</v>
      </c>
      <c r="N195" s="21">
        <f t="shared" si="22"/>
        <v>-6.3137912313934041</v>
      </c>
      <c r="O195" s="21">
        <f t="shared" si="22"/>
        <v>-6.2784308013345465</v>
      </c>
      <c r="P195" s="21">
        <f t="shared" si="22"/>
        <v>-6.2437074245658613</v>
      </c>
      <c r="Q195" s="21">
        <f t="shared" si="22"/>
        <v>-6.20962116516493</v>
      </c>
      <c r="R195" s="21">
        <f t="shared" si="22"/>
        <v>-6.1761722345297327</v>
      </c>
      <c r="S195" s="21">
        <f t="shared" si="22"/>
        <v>-6.1419787229999798</v>
      </c>
      <c r="T195" s="21">
        <f t="shared" si="22"/>
        <v>-6.1084382082042508</v>
      </c>
      <c r="U195" s="21">
        <f t="shared" si="22"/>
        <v>-6.0755509175481412</v>
      </c>
      <c r="V195" s="21">
        <f t="shared" si="22"/>
        <v>-6.0433172590984139</v>
      </c>
      <c r="W195" s="21">
        <f t="shared" si="22"/>
        <v>-6.011737802556401</v>
      </c>
      <c r="X195" s="21">
        <f t="shared" si="22"/>
        <v>-5.9808132766981332</v>
      </c>
      <c r="Y195" s="21">
        <f t="shared" si="22"/>
        <v>-5.9505445979701541</v>
      </c>
      <c r="Z195" s="21">
        <f t="shared" si="22"/>
        <v>-5.9209328467308984</v>
      </c>
      <c r="AA195" s="21">
        <f t="shared" si="22"/>
        <v>-5.8919792826494515</v>
      </c>
      <c r="AB195" s="21">
        <f t="shared" si="22"/>
        <v>-5.8636853561682196</v>
      </c>
      <c r="AC195" s="21">
        <f t="shared" si="22"/>
        <v>-5.8322997946745971</v>
      </c>
      <c r="AD195" s="21">
        <f t="shared" si="22"/>
        <v>-5.8011414515561741</v>
      </c>
      <c r="AE195" s="21">
        <f t="shared" si="22"/>
        <v>-5.7698490518443846</v>
      </c>
      <c r="AF195" s="21">
        <f t="shared" si="22"/>
        <v>-5.7381895936736589</v>
      </c>
      <c r="AG195" s="21">
        <f t="shared" si="22"/>
        <v>-5.7060601008403307</v>
      </c>
      <c r="AH195" s="21">
        <f t="shared" si="22"/>
        <v>-5.6735198018781929</v>
      </c>
      <c r="AI195" s="21">
        <f t="shared" si="22"/>
        <v>-5.6408488471449445</v>
      </c>
      <c r="AJ195" s="21">
        <f t="shared" si="22"/>
        <v>-5.6351988661038313</v>
      </c>
      <c r="AK195" s="21">
        <f t="shared" si="22"/>
        <v>-5.6291683005476569</v>
      </c>
      <c r="AL195" s="21">
        <f t="shared" si="22"/>
        <v>-5.62280379057764</v>
      </c>
      <c r="AM195" s="21">
        <f t="shared" si="22"/>
        <v>-5.6161593320603718</v>
      </c>
      <c r="AN195" s="21">
        <f t="shared" si="22"/>
        <v>-5.6092735085236489</v>
      </c>
      <c r="AO195" s="21">
        <f t="shared" si="22"/>
        <v>-5.6021656707636973</v>
      </c>
      <c r="AP195" s="21">
        <f t="shared" si="22"/>
        <v>-5.594870455296582</v>
      </c>
      <c r="AQ195" s="21">
        <f t="shared" si="22"/>
        <v>-5.5874235488113948</v>
      </c>
      <c r="AR195" s="21">
        <f t="shared" si="22"/>
        <v>-5.5798571343803793</v>
      </c>
      <c r="AS195" s="21">
        <f t="shared" si="22"/>
        <v>-5.5722007478536177</v>
      </c>
      <c r="AT195" s="21">
        <f t="shared" si="22"/>
        <v>-5.5644838155506173</v>
      </c>
      <c r="AU195" s="21">
        <f t="shared" si="22"/>
        <v>-5.5567366278617465</v>
      </c>
      <c r="AV195" s="21">
        <f t="shared" si="22"/>
        <v>-5.5489883388529941</v>
      </c>
      <c r="AW195" s="21">
        <f t="shared" si="22"/>
        <v>-5.5412671284031925</v>
      </c>
      <c r="AX195" s="21">
        <f t="shared" si="22"/>
        <v>-5.5336006643353004</v>
      </c>
      <c r="AY195" s="21">
        <f t="shared" si="22"/>
        <v>-5.5260162755303694</v>
      </c>
      <c r="AZ195" s="21">
        <f t="shared" si="22"/>
        <v>-5.5185407997745406</v>
      </c>
      <c r="BA195" s="21">
        <f t="shared" si="22"/>
        <v>-5.511200499952615</v>
      </c>
      <c r="BB195" s="21">
        <f t="shared" si="22"/>
        <v>-5.5032461758438416</v>
      </c>
    </row>
    <row r="196" spans="1:54" outlineLevel="2">
      <c r="A196" s="425"/>
      <c r="B196" s="150" t="s">
        <v>292</v>
      </c>
      <c r="C196" s="19"/>
      <c r="D196" s="135" t="s">
        <v>391</v>
      </c>
      <c r="E196" s="21">
        <f t="shared" ref="E196:BB196" si="23">SUMIF($B$143:$B$154,"Safety",E$143:E$154)*E187</f>
        <v>-0.40373904286553491</v>
      </c>
      <c r="F196" s="21">
        <f t="shared" si="23"/>
        <v>-0.41061673188473968</v>
      </c>
      <c r="G196" s="21">
        <f t="shared" si="23"/>
        <v>-0.41729163094376331</v>
      </c>
      <c r="H196" s="21">
        <f t="shared" si="23"/>
        <v>-0.42363443297436787</v>
      </c>
      <c r="I196" s="21">
        <f t="shared" si="23"/>
        <v>-0.42950644723768172</v>
      </c>
      <c r="J196" s="21">
        <f t="shared" si="23"/>
        <v>-0.43475947377432067</v>
      </c>
      <c r="K196" s="21">
        <f t="shared" si="23"/>
        <v>-0.44286076116684986</v>
      </c>
      <c r="L196" s="21">
        <f t="shared" si="23"/>
        <v>-0.45116011062267741</v>
      </c>
      <c r="M196" s="21">
        <f t="shared" si="23"/>
        <v>-0.4596634358092313</v>
      </c>
      <c r="N196" s="21">
        <f t="shared" si="23"/>
        <v>-0.46837665549243107</v>
      </c>
      <c r="O196" s="21">
        <f t="shared" si="23"/>
        <v>-0.47730590148418195</v>
      </c>
      <c r="P196" s="21">
        <f t="shared" si="23"/>
        <v>-0.48645758266570699</v>
      </c>
      <c r="Q196" s="21">
        <f t="shared" si="23"/>
        <v>-0.49583837507775025</v>
      </c>
      <c r="R196" s="21">
        <f t="shared" si="23"/>
        <v>-0.50545501805879134</v>
      </c>
      <c r="S196" s="21">
        <f t="shared" si="23"/>
        <v>-0.51531459473511732</v>
      </c>
      <c r="T196" s="21">
        <f t="shared" si="23"/>
        <v>-0.52542432157697749</v>
      </c>
      <c r="U196" s="21">
        <f t="shared" si="23"/>
        <v>-0.53579165132695983</v>
      </c>
      <c r="V196" s="21">
        <f t="shared" si="23"/>
        <v>-0.54642448017072742</v>
      </c>
      <c r="W196" s="21">
        <f t="shared" si="23"/>
        <v>-0.55733071134834666</v>
      </c>
      <c r="X196" s="21">
        <f t="shared" si="23"/>
        <v>-0.56851869200393912</v>
      </c>
      <c r="Y196" s="21">
        <f t="shared" si="23"/>
        <v>-0.5799969232410831</v>
      </c>
      <c r="Z196" s="21">
        <f t="shared" si="23"/>
        <v>-0.59177419949968113</v>
      </c>
      <c r="AA196" s="21">
        <f t="shared" si="23"/>
        <v>-0.60385973502849466</v>
      </c>
      <c r="AB196" s="21">
        <f t="shared" si="23"/>
        <v>-0.61626288829346254</v>
      </c>
      <c r="AC196" s="21">
        <f t="shared" si="23"/>
        <v>-0.62899341608857795</v>
      </c>
      <c r="AD196" s="21">
        <f t="shared" si="23"/>
        <v>-0.6420614421450842</v>
      </c>
      <c r="AE196" s="21">
        <f t="shared" si="23"/>
        <v>-0.65547732104931278</v>
      </c>
      <c r="AF196" s="21">
        <f t="shared" si="23"/>
        <v>-0.66925177166526273</v>
      </c>
      <c r="AG196" s="21">
        <f t="shared" si="23"/>
        <v>-0.68339598740097496</v>
      </c>
      <c r="AH196" s="21">
        <f t="shared" si="23"/>
        <v>-0.6979213621761664</v>
      </c>
      <c r="AI196" s="21">
        <f t="shared" si="23"/>
        <v>-0.71283982598063578</v>
      </c>
      <c r="AJ196" s="21">
        <f t="shared" si="23"/>
        <v>-0.72970214096016406</v>
      </c>
      <c r="AK196" s="21">
        <f t="shared" si="23"/>
        <v>-0.74705225396513864</v>
      </c>
      <c r="AL196" s="21">
        <f t="shared" si="23"/>
        <v>-0.76490630085139577</v>
      </c>
      <c r="AM196" s="21">
        <f t="shared" si="23"/>
        <v>-0.78328092995568899</v>
      </c>
      <c r="AN196" s="21">
        <f t="shared" si="23"/>
        <v>-0.80219327757731296</v>
      </c>
      <c r="AO196" s="21">
        <f t="shared" si="23"/>
        <v>-0.82166126720495858</v>
      </c>
      <c r="AP196" s="21">
        <f t="shared" si="23"/>
        <v>-0.84170327147784019</v>
      </c>
      <c r="AQ196" s="21">
        <f t="shared" si="23"/>
        <v>-0.8623384543613416</v>
      </c>
      <c r="AR196" s="21">
        <f t="shared" si="23"/>
        <v>-0.88358664236532891</v>
      </c>
      <c r="AS196" s="21">
        <f t="shared" si="23"/>
        <v>-0.90546827351651638</v>
      </c>
      <c r="AT196" s="21">
        <f t="shared" si="23"/>
        <v>-0.92800461810023516</v>
      </c>
      <c r="AU196" s="21">
        <f t="shared" si="23"/>
        <v>-0.95121767024313841</v>
      </c>
      <c r="AV196" s="21">
        <f t="shared" si="23"/>
        <v>-0.97513020950669727</v>
      </c>
      <c r="AW196" s="21">
        <f t="shared" si="23"/>
        <v>-0.99976584861114703</v>
      </c>
      <c r="AX196" s="21">
        <f t="shared" si="23"/>
        <v>-1.0251489573406551</v>
      </c>
      <c r="AY196" s="21">
        <f t="shared" si="23"/>
        <v>-1.0513049396616359</v>
      </c>
      <c r="AZ196" s="21">
        <f t="shared" si="23"/>
        <v>-1.0782599561623265</v>
      </c>
      <c r="BA196" s="21">
        <f t="shared" si="23"/>
        <v>-1.10604119217335</v>
      </c>
      <c r="BB196" s="21">
        <f t="shared" si="23"/>
        <v>-1.13453820832718</v>
      </c>
    </row>
    <row r="197" spans="1:54" outlineLevel="2">
      <c r="A197" s="425"/>
      <c r="B197" s="150" t="s">
        <v>295</v>
      </c>
      <c r="C197" s="19"/>
      <c r="D197" s="135" t="s">
        <v>391</v>
      </c>
      <c r="E197" s="21">
        <f>SUMIF($B$143:$B$154,"Financial",E$143:E$154)*E186</f>
        <v>-15.484674133860002</v>
      </c>
      <c r="F197" s="21">
        <f t="shared" ref="F197:BB197" si="24">SUMIF($B$143:$B$154,"Financial",F$143:F$154)*F186</f>
        <v>-14.853816516784544</v>
      </c>
      <c r="G197" s="21">
        <f t="shared" si="24"/>
        <v>-14.199626713252957</v>
      </c>
      <c r="H197" s="21">
        <f t="shared" si="24"/>
        <v>-13.522357738361167</v>
      </c>
      <c r="I197" s="21">
        <f t="shared" si="24"/>
        <v>-12.822252212968886</v>
      </c>
      <c r="J197" s="21">
        <f t="shared" si="24"/>
        <v>-12.099542094518897</v>
      </c>
      <c r="K197" s="21">
        <f t="shared" si="24"/>
        <v>-12.043179723042201</v>
      </c>
      <c r="L197" s="21">
        <f t="shared" si="24"/>
        <v>-11.987728865469498</v>
      </c>
      <c r="M197" s="21">
        <f t="shared" si="24"/>
        <v>-11.93318419665548</v>
      </c>
      <c r="N197" s="21">
        <f t="shared" si="24"/>
        <v>-11.879540670943694</v>
      </c>
      <c r="O197" s="21">
        <f t="shared" si="24"/>
        <v>-11.826793535244093</v>
      </c>
      <c r="P197" s="21">
        <f t="shared" si="24"/>
        <v>-11.774938270078339</v>
      </c>
      <c r="Q197" s="21">
        <f t="shared" si="24"/>
        <v>-11.72397060565824</v>
      </c>
      <c r="R197" s="21">
        <f t="shared" si="24"/>
        <v>-11.673886560250729</v>
      </c>
      <c r="S197" s="21">
        <f t="shared" si="24"/>
        <v>-11.62468234618304</v>
      </c>
      <c r="T197" s="21">
        <f t="shared" si="24"/>
        <v>-11.576354490139666</v>
      </c>
      <c r="U197" s="21">
        <f t="shared" si="24"/>
        <v>-11.528899664797985</v>
      </c>
      <c r="V197" s="21">
        <f t="shared" si="24"/>
        <v>-11.482314867686298</v>
      </c>
      <c r="W197" s="21">
        <f t="shared" si="24"/>
        <v>-11.436597283223003</v>
      </c>
      <c r="X197" s="21">
        <f t="shared" si="24"/>
        <v>-11.391744335536554</v>
      </c>
      <c r="Y197" s="21">
        <f t="shared" si="24"/>
        <v>-11.347753694822911</v>
      </c>
      <c r="Z197" s="21">
        <f t="shared" si="24"/>
        <v>-11.304623198295689</v>
      </c>
      <c r="AA197" s="21">
        <f t="shared" si="24"/>
        <v>-11.262350966349782</v>
      </c>
      <c r="AB197" s="21">
        <f t="shared" si="24"/>
        <v>-11.220935294677394</v>
      </c>
      <c r="AC197" s="21">
        <f t="shared" si="24"/>
        <v>-11.180374711725149</v>
      </c>
      <c r="AD197" s="21">
        <f t="shared" si="24"/>
        <v>-11.140667967708675</v>
      </c>
      <c r="AE197" s="21">
        <f t="shared" si="24"/>
        <v>-11.101814018528357</v>
      </c>
      <c r="AF197" s="21">
        <f t="shared" si="24"/>
        <v>-11.063812007203017</v>
      </c>
      <c r="AG197" s="21">
        <f t="shared" si="24"/>
        <v>-11.026661288514358</v>
      </c>
      <c r="AH197" s="21">
        <f t="shared" si="24"/>
        <v>-10.990361460791158</v>
      </c>
      <c r="AI197" s="21">
        <f t="shared" si="24"/>
        <v>-10.954912295501144</v>
      </c>
      <c r="AJ197" s="21">
        <f t="shared" si="24"/>
        <v>-10.973324967565299</v>
      </c>
      <c r="AK197" s="21">
        <f t="shared" si="24"/>
        <v>-10.992517321027433</v>
      </c>
      <c r="AL197" s="21">
        <f t="shared" si="24"/>
        <v>-11.012501050511672</v>
      </c>
      <c r="AM197" s="21">
        <f t="shared" si="24"/>
        <v>-11.033288139987233</v>
      </c>
      <c r="AN197" s="21">
        <f t="shared" si="24"/>
        <v>-11.054890923363949</v>
      </c>
      <c r="AO197" s="21">
        <f t="shared" si="24"/>
        <v>-11.077322035386929</v>
      </c>
      <c r="AP197" s="21">
        <f t="shared" si="24"/>
        <v>-11.100594482723709</v>
      </c>
      <c r="AQ197" s="21">
        <f t="shared" si="24"/>
        <v>-11.124721576597242</v>
      </c>
      <c r="AR197" s="21">
        <f t="shared" si="24"/>
        <v>-11.149716978044882</v>
      </c>
      <c r="AS197" s="21">
        <f t="shared" si="24"/>
        <v>-11.175594709445068</v>
      </c>
      <c r="AT197" s="21">
        <f t="shared" si="24"/>
        <v>-11.202369137791953</v>
      </c>
      <c r="AU197" s="21">
        <f t="shared" si="24"/>
        <v>-11.230054993837543</v>
      </c>
      <c r="AV197" s="21">
        <f t="shared" si="24"/>
        <v>-11.258667359709101</v>
      </c>
      <c r="AW197" s="21">
        <f t="shared" si="24"/>
        <v>-11.288221715552444</v>
      </c>
      <c r="AX197" s="21">
        <f t="shared" si="24"/>
        <v>-11.318733880742625</v>
      </c>
      <c r="AY197" s="21">
        <f t="shared" si="24"/>
        <v>-11.350220105478821</v>
      </c>
      <c r="AZ197" s="21">
        <f t="shared" si="24"/>
        <v>-11.382696991898641</v>
      </c>
      <c r="BA197" s="21">
        <f t="shared" si="24"/>
        <v>-11.416181548628048</v>
      </c>
      <c r="BB197" s="21">
        <f t="shared" si="24"/>
        <v>-11.449771184505678</v>
      </c>
    </row>
    <row r="198" spans="1:54" outlineLevel="2">
      <c r="A198" s="426"/>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499</v>
      </c>
      <c r="B200" s="150" t="s">
        <v>500</v>
      </c>
      <c r="C200" s="19"/>
      <c r="D200" s="135" t="s">
        <v>391</v>
      </c>
      <c r="E200" s="21">
        <f>SUM(E190:E193,E196:E198)</f>
        <v>-22.090800808639294</v>
      </c>
      <c r="F200" s="21">
        <f t="shared" ref="F200:BB200" si="26">SUM(F190:F193,F196:F198)</f>
        <v>-22.275572990102248</v>
      </c>
      <c r="G200" s="21">
        <f t="shared" si="26"/>
        <v>-22.377478285508822</v>
      </c>
      <c r="H200" s="21">
        <f t="shared" si="26"/>
        <v>-22.424661810451273</v>
      </c>
      <c r="I200" s="21">
        <f t="shared" si="26"/>
        <v>-22.429225315162832</v>
      </c>
      <c r="J200" s="21">
        <f t="shared" si="26"/>
        <v>-22.15126852032131</v>
      </c>
      <c r="K200" s="21">
        <f t="shared" si="26"/>
        <v>-21.504897653743452</v>
      </c>
      <c r="L200" s="21">
        <f t="shared" si="26"/>
        <v>-20.909165203493988</v>
      </c>
      <c r="M200" s="21">
        <f t="shared" si="26"/>
        <v>-20.351232021115294</v>
      </c>
      <c r="N200" s="21">
        <f t="shared" si="26"/>
        <v>-19.819225823487859</v>
      </c>
      <c r="O200" s="21">
        <f t="shared" si="26"/>
        <v>-19.330816962780307</v>
      </c>
      <c r="P200" s="21">
        <f t="shared" si="26"/>
        <v>-18.874146831256869</v>
      </c>
      <c r="Q200" s="21">
        <f t="shared" si="26"/>
        <v>-18.447406577387376</v>
      </c>
      <c r="R200" s="21">
        <f t="shared" si="26"/>
        <v>-18.057855680309434</v>
      </c>
      <c r="S200" s="21">
        <f t="shared" si="26"/>
        <v>-17.685747544149862</v>
      </c>
      <c r="T200" s="21">
        <f t="shared" si="26"/>
        <v>-17.338706485009133</v>
      </c>
      <c r="U200" s="21">
        <f t="shared" si="26"/>
        <v>-17.01528156258626</v>
      </c>
      <c r="V200" s="21">
        <f t="shared" si="26"/>
        <v>-16.722372585526429</v>
      </c>
      <c r="W200" s="21">
        <f t="shared" si="26"/>
        <v>-16.4419747026637</v>
      </c>
      <c r="X200" s="21">
        <f t="shared" si="26"/>
        <v>-16.189248524492822</v>
      </c>
      <c r="Y200" s="21">
        <f t="shared" si="26"/>
        <v>-15.946987555350512</v>
      </c>
      <c r="Z200" s="21">
        <f t="shared" si="26"/>
        <v>-15.729840472077818</v>
      </c>
      <c r="AA200" s="21">
        <f t="shared" si="26"/>
        <v>-15.528840500048211</v>
      </c>
      <c r="AB200" s="21">
        <f t="shared" si="26"/>
        <v>-15.343024379351125</v>
      </c>
      <c r="AC200" s="21">
        <f t="shared" si="26"/>
        <v>-15.169838855894755</v>
      </c>
      <c r="AD200" s="21">
        <f t="shared" si="26"/>
        <v>-15.119351453278867</v>
      </c>
      <c r="AE200" s="21">
        <f t="shared" si="26"/>
        <v>-15.070720717387346</v>
      </c>
      <c r="AF200" s="21">
        <f t="shared" si="26"/>
        <v>-15.02305009294917</v>
      </c>
      <c r="AG200" s="21">
        <f t="shared" si="26"/>
        <v>-14.976462287495366</v>
      </c>
      <c r="AH200" s="21">
        <f t="shared" si="26"/>
        <v>-14.931094602475126</v>
      </c>
      <c r="AI200" s="21">
        <f t="shared" si="26"/>
        <v>-14.887119096851835</v>
      </c>
      <c r="AJ200" s="21">
        <f t="shared" si="26"/>
        <v>-14.914537128301374</v>
      </c>
      <c r="AK200" s="21">
        <f t="shared" si="26"/>
        <v>-14.943104353621997</v>
      </c>
      <c r="AL200" s="21">
        <f t="shared" si="26"/>
        <v>-14.972905481992143</v>
      </c>
      <c r="AM200" s="21">
        <f t="shared" si="26"/>
        <v>-15.003999917427928</v>
      </c>
      <c r="AN200" s="21">
        <f t="shared" si="26"/>
        <v>-15.036428699745242</v>
      </c>
      <c r="AO200" s="21">
        <f t="shared" si="26"/>
        <v>-15.070225758401097</v>
      </c>
      <c r="AP200" s="21">
        <f t="shared" si="26"/>
        <v>-15.105439567080351</v>
      </c>
      <c r="AQ200" s="21">
        <f t="shared" si="26"/>
        <v>-15.142122442909599</v>
      </c>
      <c r="AR200" s="21">
        <f t="shared" si="26"/>
        <v>-15.180321499937889</v>
      </c>
      <c r="AS200" s="21">
        <f t="shared" si="26"/>
        <v>-15.220083663003191</v>
      </c>
      <c r="AT200" s="21">
        <f t="shared" si="26"/>
        <v>-15.261458037583106</v>
      </c>
      <c r="AU200" s="21">
        <f t="shared" si="26"/>
        <v>-15.304495650957396</v>
      </c>
      <c r="AV200" s="21">
        <f t="shared" si="26"/>
        <v>-15.349247735045136</v>
      </c>
      <c r="AW200" s="21">
        <f t="shared" si="26"/>
        <v>-15.395766029110654</v>
      </c>
      <c r="AX200" s="21">
        <f t="shared" si="26"/>
        <v>-15.444103332830043</v>
      </c>
      <c r="AY200" s="21">
        <f t="shared" si="26"/>
        <v>-15.494313864417009</v>
      </c>
      <c r="AZ200" s="21">
        <f t="shared" si="26"/>
        <v>-15.546452679479799</v>
      </c>
      <c r="BA200" s="21">
        <f t="shared" si="26"/>
        <v>-15.600575970128784</v>
      </c>
      <c r="BB200" s="21">
        <f t="shared" si="26"/>
        <v>-15.655249714219721</v>
      </c>
    </row>
    <row r="201" spans="1:54" outlineLevel="2">
      <c r="A201" s="425"/>
      <c r="B201" s="150" t="s">
        <v>501</v>
      </c>
      <c r="C201" s="19"/>
      <c r="D201" s="135" t="s">
        <v>391</v>
      </c>
      <c r="E201" s="21">
        <f>SUM(E190:E192,E194,E196:E198)</f>
        <v>-19.524608618417407</v>
      </c>
      <c r="F201" s="21">
        <f t="shared" ref="F201:BB201" si="27">SUM(F190:F192,F194,F196:F198)</f>
        <v>-20.006834019955846</v>
      </c>
      <c r="G201" s="21">
        <f t="shared" si="27"/>
        <v>-20.420675273151481</v>
      </c>
      <c r="H201" s="21">
        <f t="shared" si="27"/>
        <v>-20.775835017285821</v>
      </c>
      <c r="I201" s="21">
        <f t="shared" si="27"/>
        <v>-21.072264764570853</v>
      </c>
      <c r="J201" s="21">
        <f t="shared" si="27"/>
        <v>-21.084805578987037</v>
      </c>
      <c r="K201" s="21">
        <f t="shared" si="27"/>
        <v>-20.451224405358023</v>
      </c>
      <c r="L201" s="21">
        <f t="shared" si="27"/>
        <v>-19.858463363599309</v>
      </c>
      <c r="M201" s="21">
        <f t="shared" si="27"/>
        <v>-19.304237079777138</v>
      </c>
      <c r="N201" s="21">
        <f t="shared" si="27"/>
        <v>-18.786379039357577</v>
      </c>
      <c r="O201" s="21">
        <f t="shared" si="27"/>
        <v>-18.30283609818321</v>
      </c>
      <c r="P201" s="21">
        <f t="shared" si="27"/>
        <v>-17.851663040117938</v>
      </c>
      <c r="Q201" s="21">
        <f t="shared" si="27"/>
        <v>-17.431017393320598</v>
      </c>
      <c r="R201" s="21">
        <f t="shared" si="27"/>
        <v>-17.039154294740818</v>
      </c>
      <c r="S201" s="21">
        <f t="shared" si="27"/>
        <v>-16.673961191401581</v>
      </c>
      <c r="T201" s="21">
        <f t="shared" si="27"/>
        <v>-16.334340438530656</v>
      </c>
      <c r="U201" s="21">
        <f t="shared" si="27"/>
        <v>-16.018812645732769</v>
      </c>
      <c r="V201" s="21">
        <f t="shared" si="27"/>
        <v>-15.72597880579003</v>
      </c>
      <c r="W201" s="21">
        <f t="shared" si="27"/>
        <v>-15.454515787443471</v>
      </c>
      <c r="X201" s="21">
        <f t="shared" si="27"/>
        <v>-15.203173097754636</v>
      </c>
      <c r="Y201" s="21">
        <f t="shared" si="27"/>
        <v>-14.97076904288981</v>
      </c>
      <c r="Z201" s="21">
        <f t="shared" si="27"/>
        <v>-14.75618738561341</v>
      </c>
      <c r="AA201" s="21">
        <f t="shared" si="27"/>
        <v>-14.558374354431237</v>
      </c>
      <c r="AB201" s="21">
        <f t="shared" si="27"/>
        <v>-14.376335185025225</v>
      </c>
      <c r="AC201" s="21">
        <f t="shared" si="27"/>
        <v>-14.207880511750556</v>
      </c>
      <c r="AD201" s="21">
        <f t="shared" si="27"/>
        <v>-14.162071327231446</v>
      </c>
      <c r="AE201" s="21">
        <f t="shared" si="27"/>
        <v>-14.117628765418855</v>
      </c>
      <c r="AF201" s="21">
        <f t="shared" si="27"/>
        <v>-14.074480135447866</v>
      </c>
      <c r="AG201" s="21">
        <f t="shared" si="27"/>
        <v>-14.032596894326579</v>
      </c>
      <c r="AH201" s="21">
        <f t="shared" si="27"/>
        <v>-13.992005126508044</v>
      </c>
      <c r="AI201" s="21">
        <f t="shared" si="27"/>
        <v>-13.952805381776939</v>
      </c>
      <c r="AJ201" s="21">
        <f t="shared" si="27"/>
        <v>-13.980533768313057</v>
      </c>
      <c r="AK201" s="21">
        <f t="shared" si="27"/>
        <v>-14.009523115400096</v>
      </c>
      <c r="AL201" s="21">
        <f t="shared" si="27"/>
        <v>-14.039814726705801</v>
      </c>
      <c r="AM201" s="21">
        <f t="shared" si="27"/>
        <v>-14.071453206211435</v>
      </c>
      <c r="AN201" s="21">
        <f t="shared" si="27"/>
        <v>-14.10447890182331</v>
      </c>
      <c r="AO201" s="21">
        <f t="shared" si="27"/>
        <v>-14.138926883085167</v>
      </c>
      <c r="AP201" s="21">
        <f t="shared" si="27"/>
        <v>-14.174838178278449</v>
      </c>
      <c r="AQ201" s="21">
        <f t="shared" si="27"/>
        <v>-14.212255304448334</v>
      </c>
      <c r="AR201" s="21">
        <f t="shared" si="27"/>
        <v>-14.25122066425528</v>
      </c>
      <c r="AS201" s="21">
        <f t="shared" si="27"/>
        <v>-14.291776792130374</v>
      </c>
      <c r="AT201" s="21">
        <f t="shared" si="27"/>
        <v>-14.333967402602097</v>
      </c>
      <c r="AU201" s="21">
        <f t="shared" si="27"/>
        <v>-14.377837626095138</v>
      </c>
      <c r="AV201" s="21">
        <f t="shared" si="27"/>
        <v>-14.423433389205211</v>
      </c>
      <c r="AW201" s="21">
        <f t="shared" si="27"/>
        <v>-14.470801563942851</v>
      </c>
      <c r="AX201" s="21">
        <f t="shared" si="27"/>
        <v>-14.51998998511927</v>
      </c>
      <c r="AY201" s="21">
        <f t="shared" si="27"/>
        <v>-14.571047877049871</v>
      </c>
      <c r="AZ201" s="21">
        <f t="shared" si="27"/>
        <v>-14.624025444922804</v>
      </c>
      <c r="BA201" s="21">
        <f t="shared" si="27"/>
        <v>-14.678974169944343</v>
      </c>
      <c r="BB201" s="21">
        <f t="shared" si="27"/>
        <v>-14.73458537528813</v>
      </c>
    </row>
    <row r="202" spans="1:54" outlineLevel="2">
      <c r="A202" s="426"/>
      <c r="B202" s="150" t="s">
        <v>502</v>
      </c>
      <c r="C202" s="19"/>
      <c r="D202" s="135" t="s">
        <v>391</v>
      </c>
      <c r="E202" s="21">
        <f>SUM(E190:E192,E195:E198)</f>
        <v>-24.67326413665166</v>
      </c>
      <c r="F202" s="21">
        <f t="shared" ref="F202:BB202" si="28">SUM(F190:F192,F195:F198)</f>
        <v>-24.982956153500226</v>
      </c>
      <c r="G202" s="21">
        <f t="shared" si="28"/>
        <v>-25.226480596690521</v>
      </c>
      <c r="H202" s="21">
        <f t="shared" si="28"/>
        <v>-25.413498404477977</v>
      </c>
      <c r="I202" s="21">
        <f t="shared" si="28"/>
        <v>-25.543919602242191</v>
      </c>
      <c r="J202" s="21">
        <f t="shared" si="28"/>
        <v>-25.392543919535527</v>
      </c>
      <c r="K202" s="21">
        <f t="shared" si="28"/>
        <v>-24.733688745449932</v>
      </c>
      <c r="L202" s="21">
        <f t="shared" si="28"/>
        <v>-24.116079217551746</v>
      </c>
      <c r="M202" s="21">
        <f t="shared" si="28"/>
        <v>-23.537429620718711</v>
      </c>
      <c r="N202" s="21">
        <f t="shared" si="28"/>
        <v>-22.995573193184725</v>
      </c>
      <c r="O202" s="21">
        <f t="shared" si="28"/>
        <v>-22.48845663240624</v>
      </c>
      <c r="P202" s="21">
        <f t="shared" si="28"/>
        <v>-22.01413465691266</v>
      </c>
      <c r="Q202" s="21">
        <f t="shared" si="28"/>
        <v>-21.570764836763885</v>
      </c>
      <c r="R202" s="21">
        <f t="shared" si="28"/>
        <v>-21.156602451093974</v>
      </c>
      <c r="S202" s="21">
        <f t="shared" si="28"/>
        <v>-20.768613673009007</v>
      </c>
      <c r="T202" s="21">
        <f t="shared" si="28"/>
        <v>-20.406632576948844</v>
      </c>
      <c r="U202" s="21">
        <f t="shared" si="28"/>
        <v>-20.069179924475122</v>
      </c>
      <c r="V202" s="21">
        <f t="shared" si="28"/>
        <v>-19.754856978152922</v>
      </c>
      <c r="W202" s="21">
        <f t="shared" si="28"/>
        <v>-19.462340989147737</v>
      </c>
      <c r="X202" s="21">
        <f t="shared" si="28"/>
        <v>-19.190381948886724</v>
      </c>
      <c r="Y202" s="21">
        <f t="shared" si="28"/>
        <v>-18.937798774869911</v>
      </c>
      <c r="Z202" s="21">
        <f t="shared" si="28"/>
        <v>-18.703475949759696</v>
      </c>
      <c r="AA202" s="21">
        <f t="shared" si="28"/>
        <v>-18.486360543198501</v>
      </c>
      <c r="AB202" s="21">
        <f t="shared" si="28"/>
        <v>-18.285458755804036</v>
      </c>
      <c r="AC202" s="21">
        <f t="shared" si="28"/>
        <v>-18.096080374885322</v>
      </c>
      <c r="AD202" s="21">
        <f t="shared" si="28"/>
        <v>-18.029498961640826</v>
      </c>
      <c r="AE202" s="21">
        <f t="shared" si="28"/>
        <v>-17.964194800044218</v>
      </c>
      <c r="AF202" s="21">
        <f t="shared" si="28"/>
        <v>-17.899939864654634</v>
      </c>
      <c r="AG202" s="21">
        <f t="shared" si="28"/>
        <v>-17.836636961618694</v>
      </c>
      <c r="AH202" s="21">
        <f t="shared" si="28"/>
        <v>-17.77435166117338</v>
      </c>
      <c r="AI202" s="21">
        <f t="shared" si="28"/>
        <v>-17.713371279963972</v>
      </c>
      <c r="AJ202" s="21">
        <f t="shared" si="28"/>
        <v>-17.737333012480299</v>
      </c>
      <c r="AK202" s="21">
        <f t="shared" si="28"/>
        <v>-17.76230198253511</v>
      </c>
      <c r="AL202" s="21">
        <f t="shared" si="28"/>
        <v>-17.788350587198828</v>
      </c>
      <c r="AM202" s="21">
        <f t="shared" si="28"/>
        <v>-17.815559427700698</v>
      </c>
      <c r="AN202" s="21">
        <f t="shared" si="28"/>
        <v>-17.843994574294332</v>
      </c>
      <c r="AO202" s="21">
        <f t="shared" si="28"/>
        <v>-17.873703997055181</v>
      </c>
      <c r="AP202" s="21">
        <f t="shared" si="28"/>
        <v>-17.904751815275926</v>
      </c>
      <c r="AQ202" s="21">
        <f t="shared" si="28"/>
        <v>-17.937204337127973</v>
      </c>
      <c r="AR202" s="21">
        <f t="shared" si="28"/>
        <v>-17.971125420653131</v>
      </c>
      <c r="AS202" s="21">
        <f t="shared" si="28"/>
        <v>-18.006577290848934</v>
      </c>
      <c r="AT202" s="21">
        <f t="shared" si="28"/>
        <v>-18.04362327979041</v>
      </c>
      <c r="AU202" s="21">
        <f t="shared" si="28"/>
        <v>-18.082328711495862</v>
      </c>
      <c r="AV202" s="21">
        <f t="shared" si="28"/>
        <v>-18.122758948604975</v>
      </c>
      <c r="AW202" s="21">
        <f t="shared" si="28"/>
        <v>-18.164979649714144</v>
      </c>
      <c r="AX202" s="21">
        <f t="shared" si="28"/>
        <v>-18.209057094849904</v>
      </c>
      <c r="AY202" s="21">
        <f t="shared" si="28"/>
        <v>-18.255058727581705</v>
      </c>
      <c r="AZ202" s="21">
        <f t="shared" si="28"/>
        <v>-18.303052644955137</v>
      </c>
      <c r="BA202" s="21">
        <f t="shared" si="28"/>
        <v>-18.353107836766334</v>
      </c>
      <c r="BB202" s="21">
        <f t="shared" si="28"/>
        <v>-18.403416159375084</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503</v>
      </c>
      <c r="B204" s="150" t="s">
        <v>504</v>
      </c>
      <c r="C204" s="19"/>
      <c r="D204" s="135" t="s">
        <v>391</v>
      </c>
      <c r="E204" s="21">
        <f>E200</f>
        <v>-22.090800808639294</v>
      </c>
      <c r="F204" s="21">
        <f>F200+E204</f>
        <v>-44.366373798741542</v>
      </c>
      <c r="G204" s="21">
        <f t="shared" ref="G204:BB206" si="29">G200+F204</f>
        <v>-66.743852084250364</v>
      </c>
      <c r="H204" s="21">
        <f t="shared" si="29"/>
        <v>-89.168513894701633</v>
      </c>
      <c r="I204" s="21">
        <f t="shared" si="29"/>
        <v>-111.59773920986447</v>
      </c>
      <c r="J204" s="21">
        <f t="shared" si="29"/>
        <v>-133.74900773018578</v>
      </c>
      <c r="K204" s="21">
        <f t="shared" si="29"/>
        <v>-155.25390538392924</v>
      </c>
      <c r="L204" s="21">
        <f t="shared" si="29"/>
        <v>-176.16307058742322</v>
      </c>
      <c r="M204" s="21">
        <f t="shared" si="29"/>
        <v>-196.51430260853851</v>
      </c>
      <c r="N204" s="21">
        <f t="shared" si="29"/>
        <v>-216.33352843202638</v>
      </c>
      <c r="O204" s="21">
        <f t="shared" si="29"/>
        <v>-235.6643453948067</v>
      </c>
      <c r="P204" s="21">
        <f t="shared" si="29"/>
        <v>-254.53849222606357</v>
      </c>
      <c r="Q204" s="21">
        <f t="shared" si="29"/>
        <v>-272.98589880345094</v>
      </c>
      <c r="R204" s="21">
        <f t="shared" si="29"/>
        <v>-291.04375448376038</v>
      </c>
      <c r="S204" s="21">
        <f t="shared" si="29"/>
        <v>-308.72950202791026</v>
      </c>
      <c r="T204" s="21">
        <f t="shared" si="29"/>
        <v>-326.0682085129194</v>
      </c>
      <c r="U204" s="21">
        <f t="shared" si="29"/>
        <v>-343.08349007550567</v>
      </c>
      <c r="V204" s="21">
        <f t="shared" si="29"/>
        <v>-359.80586266103211</v>
      </c>
      <c r="W204" s="21">
        <f t="shared" si="29"/>
        <v>-376.24783736369579</v>
      </c>
      <c r="X204" s="21">
        <f t="shared" si="29"/>
        <v>-392.43708588818862</v>
      </c>
      <c r="Y204" s="21">
        <f t="shared" si="29"/>
        <v>-408.38407344353914</v>
      </c>
      <c r="Z204" s="21">
        <f t="shared" si="29"/>
        <v>-424.11391391561693</v>
      </c>
      <c r="AA204" s="21">
        <f t="shared" si="29"/>
        <v>-439.64275441566514</v>
      </c>
      <c r="AB204" s="21">
        <f t="shared" si="29"/>
        <v>-454.98577879501624</v>
      </c>
      <c r="AC204" s="21">
        <f t="shared" si="29"/>
        <v>-470.15561765091098</v>
      </c>
      <c r="AD204" s="21">
        <f t="shared" si="29"/>
        <v>-485.27496910418984</v>
      </c>
      <c r="AE204" s="21">
        <f t="shared" si="29"/>
        <v>-500.3456898215772</v>
      </c>
      <c r="AF204" s="21">
        <f t="shared" si="29"/>
        <v>-515.36873991452637</v>
      </c>
      <c r="AG204" s="21">
        <f t="shared" si="29"/>
        <v>-530.34520220202171</v>
      </c>
      <c r="AH204" s="21">
        <f t="shared" si="29"/>
        <v>-545.27629680449684</v>
      </c>
      <c r="AI204" s="21">
        <f t="shared" si="29"/>
        <v>-560.16341590134869</v>
      </c>
      <c r="AJ204" s="21">
        <f t="shared" si="29"/>
        <v>-575.07795302965008</v>
      </c>
      <c r="AK204" s="21">
        <f t="shared" si="29"/>
        <v>-590.02105738327202</v>
      </c>
      <c r="AL204" s="21">
        <f t="shared" si="29"/>
        <v>-604.99396286526417</v>
      </c>
      <c r="AM204" s="21">
        <f t="shared" si="29"/>
        <v>-619.99796278269207</v>
      </c>
      <c r="AN204" s="21">
        <f t="shared" si="29"/>
        <v>-635.03439148243729</v>
      </c>
      <c r="AO204" s="21">
        <f t="shared" si="29"/>
        <v>-650.10461724083837</v>
      </c>
      <c r="AP204" s="21">
        <f t="shared" si="29"/>
        <v>-665.2100568079187</v>
      </c>
      <c r="AQ204" s="21">
        <f t="shared" si="29"/>
        <v>-680.35217925082827</v>
      </c>
      <c r="AR204" s="21">
        <f t="shared" si="29"/>
        <v>-695.53250075076619</v>
      </c>
      <c r="AS204" s="21">
        <f t="shared" si="29"/>
        <v>-710.75258441376934</v>
      </c>
      <c r="AT204" s="21">
        <f t="shared" si="29"/>
        <v>-726.01404245135245</v>
      </c>
      <c r="AU204" s="21">
        <f t="shared" si="29"/>
        <v>-741.31853810230984</v>
      </c>
      <c r="AV204" s="21">
        <f t="shared" si="29"/>
        <v>-756.66778583735493</v>
      </c>
      <c r="AW204" s="21">
        <f t="shared" si="29"/>
        <v>-772.06355186646556</v>
      </c>
      <c r="AX204" s="21">
        <f t="shared" si="29"/>
        <v>-787.50765519929564</v>
      </c>
      <c r="AY204" s="21">
        <f t="shared" si="29"/>
        <v>-803.00196906371264</v>
      </c>
      <c r="AZ204" s="21">
        <f t="shared" si="29"/>
        <v>-818.54842174319242</v>
      </c>
      <c r="BA204" s="21">
        <f t="shared" si="29"/>
        <v>-834.14899771332125</v>
      </c>
      <c r="BB204" s="21">
        <f t="shared" si="29"/>
        <v>-849.80424742754099</v>
      </c>
    </row>
    <row r="205" spans="1:54" outlineLevel="2">
      <c r="A205" s="425"/>
      <c r="B205" s="150" t="s">
        <v>505</v>
      </c>
      <c r="C205" s="19"/>
      <c r="D205" s="135" t="s">
        <v>391</v>
      </c>
      <c r="E205" s="21">
        <f>E201</f>
        <v>-19.524608618417407</v>
      </c>
      <c r="F205" s="21">
        <f t="shared" ref="F205:U206" si="30">F201+E205</f>
        <v>-39.53144263837325</v>
      </c>
      <c r="G205" s="21">
        <f t="shared" si="30"/>
        <v>-59.952117911524731</v>
      </c>
      <c r="H205" s="21">
        <f t="shared" si="30"/>
        <v>-80.727952928810552</v>
      </c>
      <c r="I205" s="21">
        <f t="shared" si="30"/>
        <v>-101.8002176933814</v>
      </c>
      <c r="J205" s="21">
        <f t="shared" si="30"/>
        <v>-122.88502327236844</v>
      </c>
      <c r="K205" s="21">
        <f t="shared" si="30"/>
        <v>-143.33624767772648</v>
      </c>
      <c r="L205" s="21">
        <f t="shared" si="30"/>
        <v>-163.19471104132577</v>
      </c>
      <c r="M205" s="21">
        <f t="shared" si="30"/>
        <v>-182.4989481211029</v>
      </c>
      <c r="N205" s="21">
        <f t="shared" si="30"/>
        <v>-201.28532716046047</v>
      </c>
      <c r="O205" s="21">
        <f t="shared" si="30"/>
        <v>-219.58816325864368</v>
      </c>
      <c r="P205" s="21">
        <f t="shared" si="30"/>
        <v>-237.4398262987616</v>
      </c>
      <c r="Q205" s="21">
        <f t="shared" si="30"/>
        <v>-254.87084369208219</v>
      </c>
      <c r="R205" s="21">
        <f t="shared" si="30"/>
        <v>-271.90999798682299</v>
      </c>
      <c r="S205" s="21">
        <f t="shared" si="30"/>
        <v>-288.58395917822457</v>
      </c>
      <c r="T205" s="21">
        <f t="shared" si="30"/>
        <v>-304.91829961675523</v>
      </c>
      <c r="U205" s="21">
        <f t="shared" si="30"/>
        <v>-320.93711226248803</v>
      </c>
      <c r="V205" s="21">
        <f t="shared" si="29"/>
        <v>-336.66309106827805</v>
      </c>
      <c r="W205" s="21">
        <f t="shared" si="29"/>
        <v>-352.11760685572153</v>
      </c>
      <c r="X205" s="21">
        <f t="shared" si="29"/>
        <v>-367.32077995347618</v>
      </c>
      <c r="Y205" s="21">
        <f t="shared" si="29"/>
        <v>-382.29154899636598</v>
      </c>
      <c r="Z205" s="21">
        <f t="shared" si="29"/>
        <v>-397.0477363819794</v>
      </c>
      <c r="AA205" s="21">
        <f t="shared" si="29"/>
        <v>-411.60611073641064</v>
      </c>
      <c r="AB205" s="21">
        <f t="shared" si="29"/>
        <v>-425.98244592143584</v>
      </c>
      <c r="AC205" s="21">
        <f t="shared" si="29"/>
        <v>-440.19032643318639</v>
      </c>
      <c r="AD205" s="21">
        <f t="shared" si="29"/>
        <v>-454.35239776041783</v>
      </c>
      <c r="AE205" s="21">
        <f t="shared" si="29"/>
        <v>-468.47002652583666</v>
      </c>
      <c r="AF205" s="21">
        <f t="shared" si="29"/>
        <v>-482.54450666128452</v>
      </c>
      <c r="AG205" s="21">
        <f t="shared" si="29"/>
        <v>-496.57710355561107</v>
      </c>
      <c r="AH205" s="21">
        <f t="shared" si="29"/>
        <v>-510.56910868211912</v>
      </c>
      <c r="AI205" s="21">
        <f t="shared" si="29"/>
        <v>-524.52191406389602</v>
      </c>
      <c r="AJ205" s="21">
        <f t="shared" si="29"/>
        <v>-538.5024478322091</v>
      </c>
      <c r="AK205" s="21">
        <f t="shared" si="29"/>
        <v>-552.51197094760914</v>
      </c>
      <c r="AL205" s="21">
        <f t="shared" si="29"/>
        <v>-566.55178567431494</v>
      </c>
      <c r="AM205" s="21">
        <f t="shared" si="29"/>
        <v>-580.6232388805264</v>
      </c>
      <c r="AN205" s="21">
        <f t="shared" si="29"/>
        <v>-594.72771778234971</v>
      </c>
      <c r="AO205" s="21">
        <f t="shared" si="29"/>
        <v>-608.86664466543493</v>
      </c>
      <c r="AP205" s="21">
        <f t="shared" si="29"/>
        <v>-623.04148284371342</v>
      </c>
      <c r="AQ205" s="21">
        <f t="shared" si="29"/>
        <v>-637.2537381481618</v>
      </c>
      <c r="AR205" s="21">
        <f t="shared" si="29"/>
        <v>-651.50495881241704</v>
      </c>
      <c r="AS205" s="21">
        <f t="shared" si="29"/>
        <v>-665.79673560454739</v>
      </c>
      <c r="AT205" s="21">
        <f t="shared" si="29"/>
        <v>-680.13070300714946</v>
      </c>
      <c r="AU205" s="21">
        <f t="shared" si="29"/>
        <v>-694.50854063324459</v>
      </c>
      <c r="AV205" s="21">
        <f t="shared" si="29"/>
        <v>-708.93197402244982</v>
      </c>
      <c r="AW205" s="21">
        <f t="shared" si="29"/>
        <v>-723.40277558639264</v>
      </c>
      <c r="AX205" s="21">
        <f t="shared" si="29"/>
        <v>-737.92276557151195</v>
      </c>
      <c r="AY205" s="21">
        <f t="shared" si="29"/>
        <v>-752.49381344856181</v>
      </c>
      <c r="AZ205" s="21">
        <f t="shared" si="29"/>
        <v>-767.11783889348465</v>
      </c>
      <c r="BA205" s="21">
        <f t="shared" si="29"/>
        <v>-781.796813063429</v>
      </c>
      <c r="BB205" s="21">
        <f t="shared" si="29"/>
        <v>-796.53139843871713</v>
      </c>
    </row>
    <row r="206" spans="1:54" outlineLevel="2">
      <c r="A206" s="426"/>
      <c r="B206" s="150" t="s">
        <v>506</v>
      </c>
      <c r="C206" s="19"/>
      <c r="D206" s="135" t="s">
        <v>391</v>
      </c>
      <c r="E206" s="21">
        <f>E202</f>
        <v>-24.67326413665166</v>
      </c>
      <c r="F206" s="21">
        <f t="shared" si="30"/>
        <v>-49.656220290151886</v>
      </c>
      <c r="G206" s="21">
        <f t="shared" si="29"/>
        <v>-74.8827008868424</v>
      </c>
      <c r="H206" s="21">
        <f t="shared" si="29"/>
        <v>-100.29619929132038</v>
      </c>
      <c r="I206" s="21">
        <f t="shared" si="29"/>
        <v>-125.84011889356256</v>
      </c>
      <c r="J206" s="21">
        <f t="shared" si="29"/>
        <v>-151.2326628130981</v>
      </c>
      <c r="K206" s="21">
        <f t="shared" si="29"/>
        <v>-175.96635155854804</v>
      </c>
      <c r="L206" s="21">
        <f t="shared" si="29"/>
        <v>-200.08243077609978</v>
      </c>
      <c r="M206" s="21">
        <f t="shared" si="29"/>
        <v>-223.6198603968185</v>
      </c>
      <c r="N206" s="21">
        <f t="shared" si="29"/>
        <v>-246.61543359000322</v>
      </c>
      <c r="O206" s="21">
        <f t="shared" si="29"/>
        <v>-269.10389022240946</v>
      </c>
      <c r="P206" s="21">
        <f t="shared" si="29"/>
        <v>-291.11802487932209</v>
      </c>
      <c r="Q206" s="21">
        <f t="shared" si="29"/>
        <v>-312.68878971608598</v>
      </c>
      <c r="R206" s="21">
        <f t="shared" si="29"/>
        <v>-333.84539216717997</v>
      </c>
      <c r="S206" s="21">
        <f t="shared" si="29"/>
        <v>-354.61400584018895</v>
      </c>
      <c r="T206" s="21">
        <f t="shared" si="29"/>
        <v>-375.02063841713777</v>
      </c>
      <c r="U206" s="21">
        <f t="shared" si="29"/>
        <v>-395.0898183416129</v>
      </c>
      <c r="V206" s="21">
        <f t="shared" si="29"/>
        <v>-414.84467531976583</v>
      </c>
      <c r="W206" s="21">
        <f t="shared" si="29"/>
        <v>-434.30701630891355</v>
      </c>
      <c r="X206" s="21">
        <f t="shared" si="29"/>
        <v>-453.49739825780028</v>
      </c>
      <c r="Y206" s="21">
        <f t="shared" si="29"/>
        <v>-472.4351970326702</v>
      </c>
      <c r="Z206" s="21">
        <f t="shared" si="29"/>
        <v>-491.13867298242991</v>
      </c>
      <c r="AA206" s="21">
        <f t="shared" si="29"/>
        <v>-509.6250335256284</v>
      </c>
      <c r="AB206" s="21">
        <f t="shared" si="29"/>
        <v>-527.91049228143243</v>
      </c>
      <c r="AC206" s="21">
        <f t="shared" si="29"/>
        <v>-546.00657265631776</v>
      </c>
      <c r="AD206" s="21">
        <f t="shared" si="29"/>
        <v>-564.03607161795856</v>
      </c>
      <c r="AE206" s="21">
        <f t="shared" si="29"/>
        <v>-582.00026641800275</v>
      </c>
      <c r="AF206" s="21">
        <f t="shared" si="29"/>
        <v>-599.90020628265734</v>
      </c>
      <c r="AG206" s="21">
        <f t="shared" si="29"/>
        <v>-617.73684324427609</v>
      </c>
      <c r="AH206" s="21">
        <f t="shared" si="29"/>
        <v>-635.51119490544943</v>
      </c>
      <c r="AI206" s="21">
        <f t="shared" si="29"/>
        <v>-653.22456618541344</v>
      </c>
      <c r="AJ206" s="21">
        <f t="shared" si="29"/>
        <v>-670.96189919789379</v>
      </c>
      <c r="AK206" s="21">
        <f t="shared" si="29"/>
        <v>-688.72420118042885</v>
      </c>
      <c r="AL206" s="21">
        <f t="shared" si="29"/>
        <v>-706.51255176762766</v>
      </c>
      <c r="AM206" s="21">
        <f t="shared" si="29"/>
        <v>-724.32811119532835</v>
      </c>
      <c r="AN206" s="21">
        <f t="shared" si="29"/>
        <v>-742.1721057696227</v>
      </c>
      <c r="AO206" s="21">
        <f t="shared" si="29"/>
        <v>-760.04580976667785</v>
      </c>
      <c r="AP206" s="21">
        <f t="shared" si="29"/>
        <v>-777.95056158195382</v>
      </c>
      <c r="AQ206" s="21">
        <f t="shared" si="29"/>
        <v>-795.88776591908174</v>
      </c>
      <c r="AR206" s="21">
        <f t="shared" si="29"/>
        <v>-813.8588913397349</v>
      </c>
      <c r="AS206" s="21">
        <f t="shared" si="29"/>
        <v>-831.86546863058379</v>
      </c>
      <c r="AT206" s="21">
        <f t="shared" si="29"/>
        <v>-849.90909191037417</v>
      </c>
      <c r="AU206" s="21">
        <f t="shared" si="29"/>
        <v>-867.99142062187002</v>
      </c>
      <c r="AV206" s="21">
        <f t="shared" si="29"/>
        <v>-886.11417957047502</v>
      </c>
      <c r="AW206" s="21">
        <f t="shared" si="29"/>
        <v>-904.27915922018917</v>
      </c>
      <c r="AX206" s="21">
        <f t="shared" si="29"/>
        <v>-922.48821631503904</v>
      </c>
      <c r="AY206" s="21">
        <f t="shared" si="29"/>
        <v>-940.74327504262078</v>
      </c>
      <c r="AZ206" s="21">
        <f t="shared" si="29"/>
        <v>-959.04632768757597</v>
      </c>
      <c r="BA206" s="21">
        <f t="shared" si="29"/>
        <v>-977.39943552434227</v>
      </c>
      <c r="BB206" s="21">
        <f t="shared" si="29"/>
        <v>-995.80285168371734</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493</v>
      </c>
      <c r="B210" s="150" t="s">
        <v>565</v>
      </c>
      <c r="C210" s="19"/>
      <c r="D210" s="135" t="s">
        <v>391</v>
      </c>
      <c r="E210" s="21">
        <f>E190-Baseline!E190</f>
        <v>-0.19974001599429236</v>
      </c>
      <c r="F210" s="21">
        <f>F190-Baseline!F190</f>
        <v>-1.4336008222275611</v>
      </c>
      <c r="G210" s="21">
        <f>G190-Baseline!G190</f>
        <v>-2.6200963775688937</v>
      </c>
      <c r="H210" s="21">
        <f>H190-Baseline!H190</f>
        <v>-3.7688714578152678</v>
      </c>
      <c r="I210" s="21">
        <f>I190-Baseline!I190</f>
        <v>-4.8798380374391135</v>
      </c>
      <c r="J210" s="21">
        <f>J190-Baseline!J190</f>
        <v>-5.7278164366289479</v>
      </c>
      <c r="K210" s="21">
        <f>K190-Baseline!K190</f>
        <v>-5.1690307988305628</v>
      </c>
      <c r="L210" s="21">
        <f>L190-Baseline!L190</f>
        <v>-4.6494124213360832</v>
      </c>
      <c r="M210" s="21">
        <f>M190-Baseline!M190</f>
        <v>-4.1666833137305437</v>
      </c>
      <c r="N210" s="21">
        <f>N190-Baseline!N190</f>
        <v>-3.7186838255268753</v>
      </c>
      <c r="O210" s="21">
        <f>O190-Baseline!O190</f>
        <v>-3.3033669410289126</v>
      </c>
      <c r="P210" s="21">
        <f>P190-Baseline!P190</f>
        <v>-2.9187928350850187</v>
      </c>
      <c r="Q210" s="21">
        <f>Q190-Baseline!Q190</f>
        <v>-2.5631236782612068</v>
      </c>
      <c r="R210" s="21">
        <f>R190-Baseline!R190</f>
        <v>-2.2346186804519705</v>
      </c>
      <c r="S210" s="21">
        <f>S190-Baseline!S190</f>
        <v>-1.9316293624159879</v>
      </c>
      <c r="T210" s="21">
        <f>T190-Baseline!T190</f>
        <v>-1.6525950451732703</v>
      </c>
      <c r="U210" s="21">
        <f>U190-Baseline!U190</f>
        <v>-1.3960385476310084</v>
      </c>
      <c r="V210" s="21">
        <f>V190-Baseline!V190</f>
        <v>-1.1605620832180277</v>
      </c>
      <c r="W210" s="21">
        <f>W190-Baseline!W190</f>
        <v>-0.94484334670322134</v>
      </c>
      <c r="X210" s="21">
        <f>X190-Baseline!X190</f>
        <v>-0.74763178275222431</v>
      </c>
      <c r="Y210" s="21">
        <f>Y190-Baseline!Y190</f>
        <v>-0.56774502813962469</v>
      </c>
      <c r="Z210" s="21">
        <f>Z190-Baseline!Z190</f>
        <v>-0.40406551988184736</v>
      </c>
      <c r="AA210" s="21">
        <f>AA190-Baseline!AA190</f>
        <v>-0.25553726188908721</v>
      </c>
      <c r="AB210" s="21">
        <f>AB190-Baseline!AB190</f>
        <v>-0.12116274305390756</v>
      </c>
      <c r="AC210" s="21">
        <f>AC190-Baseline!AC190</f>
        <v>-7.4802925267762915E-17</v>
      </c>
      <c r="AD210" s="21">
        <f>AD190-Baseline!AD190</f>
        <v>-7.2273357746630842E-17</v>
      </c>
      <c r="AE210" s="21">
        <f>AE190-Baseline!AE190</f>
        <v>-6.9829331156165072E-17</v>
      </c>
      <c r="AF210" s="21">
        <f>AF190-Baseline!AF190</f>
        <v>-6.7467952807888949E-17</v>
      </c>
      <c r="AG210" s="21">
        <f>AG190-Baseline!AG190</f>
        <v>-6.5186427833709137E-17</v>
      </c>
      <c r="AH210" s="21">
        <f>AH190-Baseline!AH190</f>
        <v>-6.2982055877979855E-17</v>
      </c>
      <c r="AI210" s="21">
        <f>AI190-Baseline!AI190</f>
        <v>-6.0852227901429804E-17</v>
      </c>
      <c r="AJ210" s="21">
        <f>AJ190-Baseline!AJ190</f>
        <v>-5.907983291400952E-17</v>
      </c>
      <c r="AK210" s="21">
        <f>AK190-Baseline!AK190</f>
        <v>-5.7359061081562647E-17</v>
      </c>
      <c r="AL210" s="21">
        <f>AL190-Baseline!AL190</f>
        <v>-5.5688408817051108E-17</v>
      </c>
      <c r="AM210" s="21">
        <f>AM190-Baseline!AM190</f>
        <v>-5.4066416327234081E-17</v>
      </c>
      <c r="AN210" s="21">
        <f>AN190-Baseline!AN190</f>
        <v>-5.2491666337120473E-17</v>
      </c>
      <c r="AO210" s="21">
        <f>AO190-Baseline!AO190</f>
        <v>-5.0962782851573271E-17</v>
      </c>
      <c r="AP210" s="21">
        <f>AP190-Baseline!AP190</f>
        <v>-4.9478429952983758E-17</v>
      </c>
      <c r="AQ210" s="21">
        <f>AQ190-Baseline!AQ190</f>
        <v>-4.8037310633964816E-17</v>
      </c>
      <c r="AR210" s="21">
        <f>AR190-Baseline!AR190</f>
        <v>-4.6638165664043514E-17</v>
      </c>
      <c r="AS210" s="21">
        <f>AS190-Baseline!AS190</f>
        <v>-4.5279772489362633E-17</v>
      </c>
      <c r="AT210" s="21">
        <f>AT190-Baseline!AT190</f>
        <v>-4.396094416442974E-17</v>
      </c>
      <c r="AU210" s="21">
        <f>AU190-Baseline!AU190</f>
        <v>-4.2680528314980332E-17</v>
      </c>
      <c r="AV210" s="21">
        <f>AV190-Baseline!AV190</f>
        <v>-4.1437406131048866E-17</v>
      </c>
      <c r="AW210" s="21">
        <f>AW190-Baseline!AW190</f>
        <v>-4.0230491389367828E-17</v>
      </c>
      <c r="AX210" s="21">
        <f>AX190-Baseline!AX190</f>
        <v>-3.9058729504240611E-17</v>
      </c>
      <c r="AY210" s="21">
        <f>AY190-Baseline!AY190</f>
        <v>-3.7921096606058842E-17</v>
      </c>
      <c r="AZ210" s="21">
        <f>AZ190-Baseline!AZ190</f>
        <v>-3.6816598646659069E-17</v>
      </c>
      <c r="BA210" s="21">
        <f>BA190-Baseline!BA190</f>
        <v>-3.5744270530736962E-17</v>
      </c>
      <c r="BB210" s="21">
        <f>BB190-Baseline!BB190</f>
        <v>-3.4703175272560154E-17</v>
      </c>
    </row>
    <row r="211" spans="1:54" outlineLevel="2">
      <c r="A211" s="474"/>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563</v>
      </c>
      <c r="C212" s="19"/>
      <c r="D212" s="135" t="s">
        <v>391</v>
      </c>
      <c r="E212" s="21">
        <f>E192-Baseline!E192</f>
        <v>0</v>
      </c>
      <c r="F212" s="21">
        <f>F77*F186-Baseline!F77*Baseline!F186</f>
        <v>2.3215592240488081E-2</v>
      </c>
      <c r="G212" s="21">
        <f>G77*G186-Baseline!G77*Baseline!G186</f>
        <v>4.5455298198462279E-2</v>
      </c>
      <c r="H212" s="21">
        <f>H77*H186-Baseline!H77*Baseline!H186</f>
        <v>6.6753889163021163E-2</v>
      </c>
      <c r="I212" s="21">
        <f>I77*I186-Baseline!I77*Baseline!I186</f>
        <v>8.7145038039544542E-2</v>
      </c>
      <c r="J212" s="21">
        <f>J77*J186-Baseline!J77*Baseline!J186</f>
        <v>0.10666135643097485</v>
      </c>
      <c r="K212" s="21">
        <f>K77*K186-Baseline!K77*Baseline!K186</f>
        <v>0.10444535393827348</v>
      </c>
      <c r="L212" s="21">
        <f>L77*L186-Baseline!L77*Baseline!L186</f>
        <v>0.10228201888380573</v>
      </c>
      <c r="M212" s="21">
        <f>M77*M186-Baseline!M77*Baseline!M186</f>
        <v>0.10017010772611723</v>
      </c>
      <c r="N212" s="21">
        <f>N77*N186-Baseline!N77*Baseline!N186</f>
        <v>9.8108409662090779E-2</v>
      </c>
      <c r="O212" s="21">
        <f>O77*O186-Baseline!O77*Baseline!O186</f>
        <v>9.609574205474658E-2</v>
      </c>
      <c r="P212" s="21">
        <f>P77*P186-Baseline!P77*Baseline!P186</f>
        <v>9.4130951730170942E-2</v>
      </c>
      <c r="Q212" s="21">
        <f>Q77*Q186-Baseline!Q77*Baseline!Q186</f>
        <v>9.2212912393417001E-2</v>
      </c>
      <c r="R212" s="21">
        <f>R77*R186-Baseline!R77*Baseline!R186</f>
        <v>9.0340525282670003E-2</v>
      </c>
      <c r="S212" s="21">
        <f>S77*S186-Baseline!S77*Baseline!S186</f>
        <v>8.8512720485234064E-2</v>
      </c>
      <c r="T212" s="21">
        <f>T77*T186-Baseline!T77*Baseline!T186</f>
        <v>8.6728449761711568E-2</v>
      </c>
      <c r="U212" s="21">
        <f>U77*U186-Baseline!U77*Baseline!U186</f>
        <v>8.4986694506216431E-2</v>
      </c>
      <c r="V212" s="21">
        <f>V77*V186-Baseline!V77*Baseline!V186</f>
        <v>8.3286458205523495E-2</v>
      </c>
      <c r="W212" s="21">
        <f>W77*W186-Baseline!W77*Baseline!W186</f>
        <v>8.1626769517628706E-2</v>
      </c>
      <c r="X212" s="21">
        <f>X77*X186-Baseline!X77*Baseline!X186</f>
        <v>8.0006681113407252E-2</v>
      </c>
      <c r="Y212" s="21">
        <f>Y77*Y186-Baseline!Y77*Baseline!Y186</f>
        <v>7.8425267844205226E-2</v>
      </c>
      <c r="Z212" s="21">
        <f>Z77*Z186-Baseline!Z77*Baseline!Z186</f>
        <v>7.6881627327402502E-2</v>
      </c>
      <c r="AA212" s="21">
        <f>AA77*AA186-Baseline!AA77*Baseline!AA186</f>
        <v>7.5374879589117594E-2</v>
      </c>
      <c r="AB212" s="21">
        <f>AB77*AB186-Baseline!AB77*Baseline!AB186</f>
        <v>7.3904165621824836E-2</v>
      </c>
      <c r="AC212" s="21">
        <f>AC77*AC186-Baseline!AC77*Baseline!AC186</f>
        <v>7.2468647084403703E-2</v>
      </c>
      <c r="AD212" s="21">
        <f>AD77*AD186-Baseline!AD77*Baseline!AD186</f>
        <v>7.1067506578816775E-2</v>
      </c>
      <c r="AE212" s="21">
        <f>AE77*AE186-Baseline!AE77*Baseline!AE186</f>
        <v>6.9699946827690595E-2</v>
      </c>
      <c r="AF212" s="21">
        <f>AF77*AF186-Baseline!AF77*Baseline!AF186</f>
        <v>6.8365189589138897E-2</v>
      </c>
      <c r="AG212" s="21">
        <f>AG77*AG186-Baseline!AG77*Baseline!AG186</f>
        <v>6.7062475239404895E-2</v>
      </c>
      <c r="AH212" s="21">
        <f>AH77*AH186-Baseline!AH77*Baseline!AH186</f>
        <v>6.5791063711484243E-2</v>
      </c>
      <c r="AI212" s="21">
        <f>AI77*AI186-Baseline!AI77*Baseline!AI186</f>
        <v>6.4550232186217305E-2</v>
      </c>
      <c r="AJ212" s="21">
        <f>AJ77*AJ186-Baseline!AJ77*Baseline!AJ186</f>
        <v>6.3646748435064515E-2</v>
      </c>
      <c r="AK212" s="21">
        <f>AK77*AK186-Baseline!AK77*Baseline!AK186</f>
        <v>6.276244348015303E-2</v>
      </c>
      <c r="AL212" s="21">
        <f>AL77*AL186-Baseline!AL77*Baseline!AL186</f>
        <v>6.1896987690269911E-2</v>
      </c>
      <c r="AM212" s="21">
        <f>AM77*AM186-Baseline!AM77*Baseline!AM186</f>
        <v>6.105005788875334E-2</v>
      </c>
      <c r="AN212" s="21">
        <f>AN77*AN186-Baseline!AN77*Baseline!AN186</f>
        <v>6.0221338677943825E-2</v>
      </c>
      <c r="AO212" s="21">
        <f>AO77*AO186-Baseline!AO77*Baseline!AO186</f>
        <v>5.9410521014306106E-2</v>
      </c>
      <c r="AP212" s="21">
        <f>AP77*AP186-Baseline!AP77*Baseline!AP186</f>
        <v>5.8617303356153949E-2</v>
      </c>
      <c r="AQ212" s="21">
        <f>AQ77*AQ186-Baseline!AQ77*Baseline!AQ186</f>
        <v>5.7841390020781369E-2</v>
      </c>
      <c r="AR212" s="21">
        <f>AR77*AR186-Baseline!AR77*Baseline!AR186</f>
        <v>5.7082493040383708E-2</v>
      </c>
      <c r="AS212" s="21">
        <f>AS77*AS186-Baseline!AS77*Baseline!AS186</f>
        <v>5.6340329658451205E-2</v>
      </c>
      <c r="AT212" s="21">
        <f>AT77*AT186-Baseline!AT77*Baseline!AT186</f>
        <v>5.5614624827650505E-2</v>
      </c>
      <c r="AU212" s="21">
        <f>AU77*AU186-Baseline!AU77*Baseline!AU186</f>
        <v>5.4905108530495128E-2</v>
      </c>
      <c r="AV212" s="21">
        <f>AV77*AV186-Baseline!AV77*Baseline!AV186</f>
        <v>5.4211518226920496E-2</v>
      </c>
      <c r="AW212" s="21">
        <f>AW77*AW186-Baseline!AW77*Baseline!AW186</f>
        <v>5.3533596224625113E-2</v>
      </c>
      <c r="AX212" s="21">
        <f>AX77*AX186-Baseline!AX77*Baseline!AX186</f>
        <v>5.2871091551363658E-2</v>
      </c>
      <c r="AY212" s="21">
        <f>AY77*AY186-Baseline!AY77*Baseline!AY186</f>
        <v>5.2223758948210908E-2</v>
      </c>
      <c r="AZ212" s="21">
        <f>AZ77*AZ186-Baseline!AZ77*Baseline!AZ186</f>
        <v>5.1591359259486935E-2</v>
      </c>
      <c r="BA212" s="21">
        <f>BA77*BA186-Baseline!BA77*Baseline!BA186</f>
        <v>5.0973658432630131E-2</v>
      </c>
      <c r="BB212" s="21">
        <f>BB77*BB186-Baseline!BB77*Baseline!BB186</f>
        <v>5.0363353302104175E-2</v>
      </c>
    </row>
    <row r="213" spans="1:54" outlineLevel="2">
      <c r="A213" s="474"/>
      <c r="B213" s="150" t="s">
        <v>496</v>
      </c>
      <c r="C213" s="19"/>
      <c r="D213" s="135" t="s">
        <v>391</v>
      </c>
      <c r="E213" s="21">
        <f>E193-Baseline!E193</f>
        <v>0</v>
      </c>
      <c r="F213" s="21">
        <f>F193-Baseline!F193</f>
        <v>0.36490071274770219</v>
      </c>
      <c r="G213" s="21">
        <f>G193-Baseline!G193</f>
        <v>0.72445501045580762</v>
      </c>
      <c r="H213" s="21">
        <f>H193-Baseline!H193</f>
        <v>1.0785811227915452</v>
      </c>
      <c r="I213" s="21">
        <f>I193-Baseline!I193</f>
        <v>1.4319991608224933</v>
      </c>
      <c r="J213" s="21">
        <f>J193-Baseline!J193</f>
        <v>1.7820077863448738</v>
      </c>
      <c r="K213" s="21">
        <f>K193-Baseline!K193</f>
        <v>1.7679450146676641</v>
      </c>
      <c r="L213" s="21">
        <f>L193-Baseline!L193</f>
        <v>1.7594322190841658</v>
      </c>
      <c r="M213" s="21">
        <f>M193-Baseline!M193</f>
        <v>1.7506292163006201</v>
      </c>
      <c r="N213" s="21">
        <f>N193-Baseline!N193</f>
        <v>1.7361650880030428</v>
      </c>
      <c r="O213" s="21">
        <f>O193-Baseline!O193</f>
        <v>1.7269541555493322</v>
      </c>
      <c r="P213" s="21">
        <f>P193-Baseline!P193</f>
        <v>1.7175106738899295</v>
      </c>
      <c r="Q213" s="21">
        <f>Q193-Baseline!Q193</f>
        <v>1.7078532515991243</v>
      </c>
      <c r="R213" s="21">
        <f>R193-Baseline!R193</f>
        <v>1.7029646884069036</v>
      </c>
      <c r="S213" s="21">
        <f>S193-Baseline!S193</f>
        <v>1.6928319395807176</v>
      </c>
      <c r="T213" s="21">
        <f>T193-Baseline!T193</f>
        <v>1.6825392351425217</v>
      </c>
      <c r="U213" s="21">
        <f>U193-Baseline!U193</f>
        <v>1.6721024221694161</v>
      </c>
      <c r="V213" s="21">
        <f>V193-Baseline!V193</f>
        <v>1.6661139048763438</v>
      </c>
      <c r="W213" s="21">
        <f>W193-Baseline!W193</f>
        <v>1.6553425804736102</v>
      </c>
      <c r="X213" s="21">
        <f>X193-Baseline!X193</f>
        <v>1.6488700674562575</v>
      </c>
      <c r="Y213" s="21">
        <f>Y193-Baseline!Y193</f>
        <v>1.6378288564494903</v>
      </c>
      <c r="Z213" s="21">
        <f>Z193-Baseline!Z193</f>
        <v>1.6309430008428913</v>
      </c>
      <c r="AA213" s="21">
        <f>AA193-Baseline!AA193</f>
        <v>1.6238339224244771</v>
      </c>
      <c r="AB213" s="21">
        <f>AB193-Baseline!AB193</f>
        <v>1.6165193277565613</v>
      </c>
      <c r="AC213" s="21">
        <f>AC193-Baseline!AC193</f>
        <v>1.6081059147258387</v>
      </c>
      <c r="AD213" s="21">
        <f>AD193-Baseline!AD193</f>
        <v>1.5997628597498141</v>
      </c>
      <c r="AE213" s="21">
        <f>AE193-Baseline!AE193</f>
        <v>1.5916655912019486</v>
      </c>
      <c r="AF213" s="21">
        <f>AF193-Baseline!AF193</f>
        <v>1.5833152441312723</v>
      </c>
      <c r="AG213" s="21">
        <f>AG193-Baseline!AG193</f>
        <v>1.5747765166456142</v>
      </c>
      <c r="AH213" s="21">
        <f>AH193-Baseline!AH193</f>
        <v>1.5661219099813186</v>
      </c>
      <c r="AI213" s="21">
        <f>AI193-Baseline!AI193</f>
        <v>1.5574426661249485</v>
      </c>
      <c r="AJ213" s="21">
        <f>AJ193-Baseline!AJ193</f>
        <v>1.5562176531933849</v>
      </c>
      <c r="AK213" s="21">
        <f>AK193-Baseline!AK193</f>
        <v>1.5548598808607506</v>
      </c>
      <c r="AL213" s="21">
        <f>AL193-Baseline!AL193</f>
        <v>1.5534019885521313</v>
      </c>
      <c r="AM213" s="21">
        <f>AM193-Baseline!AM193</f>
        <v>1.5518621122140157</v>
      </c>
      <c r="AN213" s="21">
        <f>AN193-Baseline!AN193</f>
        <v>1.5502477678648017</v>
      </c>
      <c r="AO213" s="21">
        <f>AO193-Baseline!AO193</f>
        <v>1.5485618861362371</v>
      </c>
      <c r="AP213" s="21">
        <f>AP193-Baseline!AP193</f>
        <v>1.5468149939304339</v>
      </c>
      <c r="AQ213" s="21">
        <f>AQ193-Baseline!AQ193</f>
        <v>1.5450190814847478</v>
      </c>
      <c r="AR213" s="21">
        <f>AR193-Baseline!AR193</f>
        <v>1.5431827188986369</v>
      </c>
      <c r="AS213" s="21">
        <f>AS193-Baseline!AS193</f>
        <v>1.5413137618208137</v>
      </c>
      <c r="AT213" s="21">
        <f>AT193-Baseline!AT193</f>
        <v>1.5394206497115577</v>
      </c>
      <c r="AU213" s="21">
        <f>AU193-Baseline!AU193</f>
        <v>1.5375122109169048</v>
      </c>
      <c r="AV213" s="21">
        <f>AV193-Baseline!AV193</f>
        <v>1.5355967893277187</v>
      </c>
      <c r="AW213" s="21">
        <f>AW193-Baseline!AW193</f>
        <v>1.5336822562184169</v>
      </c>
      <c r="AX213" s="21">
        <f>AX193-Baseline!AX193</f>
        <v>1.5317764725513476</v>
      </c>
      <c r="AY213" s="21">
        <f>AY193-Baseline!AY193</f>
        <v>1.5298872433647195</v>
      </c>
      <c r="AZ213" s="21">
        <f>AZ193-Baseline!AZ193</f>
        <v>1.5280222184538648</v>
      </c>
      <c r="BA213" s="21">
        <f>BA193-Baseline!BA193</f>
        <v>1.5261888371519383</v>
      </c>
      <c r="BB213" s="21">
        <f>BB193-Baseline!BB193</f>
        <v>1.5241803033536554</v>
      </c>
    </row>
    <row r="214" spans="1:54" outlineLevel="2">
      <c r="A214" s="474"/>
      <c r="B214" s="150" t="s">
        <v>497</v>
      </c>
      <c r="C214" s="19"/>
      <c r="D214" s="135" t="s">
        <v>391</v>
      </c>
      <c r="E214" s="21">
        <f>E194-Baseline!E194</f>
        <v>0</v>
      </c>
      <c r="F214" s="21">
        <f>F194-Baseline!F194</f>
        <v>7.0377817505336449E-2</v>
      </c>
      <c r="G214" s="21">
        <f>G194-Baseline!G194</f>
        <v>0.13989568147211928</v>
      </c>
      <c r="H214" s="21">
        <f>H194-Baseline!H194</f>
        <v>0.2085739854653359</v>
      </c>
      <c r="I214" s="21">
        <f>I194-Baseline!I194</f>
        <v>0.27643307177645982</v>
      </c>
      <c r="J214" s="21">
        <f>J194-Baseline!J194</f>
        <v>0.34349325062480096</v>
      </c>
      <c r="K214" s="21">
        <f>K194-Baseline!K194</f>
        <v>0.34147900000522391</v>
      </c>
      <c r="L214" s="21">
        <f>L194-Baseline!L194</f>
        <v>0.33949855973516607</v>
      </c>
      <c r="M214" s="21">
        <f>M194-Baseline!M194</f>
        <v>0.3375518984327015</v>
      </c>
      <c r="N214" s="21">
        <f>N194-Baseline!N194</f>
        <v>0.33563900069823616</v>
      </c>
      <c r="O214" s="21">
        <f>O194-Baseline!O194</f>
        <v>0.33375985471910541</v>
      </c>
      <c r="P214" s="21">
        <f>P194-Baseline!P194</f>
        <v>0.33191445929794394</v>
      </c>
      <c r="Q214" s="21">
        <f>Q194-Baseline!Q194</f>
        <v>0.33010281714923728</v>
      </c>
      <c r="R214" s="21">
        <f>R194-Baseline!R194</f>
        <v>0.32832493951835628</v>
      </c>
      <c r="S214" s="21">
        <f>S194-Baseline!S194</f>
        <v>0.32650737323128132</v>
      </c>
      <c r="T214" s="21">
        <f>T194-Baseline!T194</f>
        <v>0.32472440496716048</v>
      </c>
      <c r="U214" s="21">
        <f>U194-Baseline!U194</f>
        <v>0.32297605548023567</v>
      </c>
      <c r="V214" s="21">
        <f>V194-Baseline!V194</f>
        <v>0.32126234454025893</v>
      </c>
      <c r="W214" s="21">
        <f>W194-Baseline!W194</f>
        <v>0.31958330357892306</v>
      </c>
      <c r="X214" s="21">
        <f>X194-Baseline!X194</f>
        <v>0.31793897521343339</v>
      </c>
      <c r="Y214" s="21">
        <f>Y194-Baseline!Y194</f>
        <v>0.31632940747977178</v>
      </c>
      <c r="Z214" s="21">
        <f>Z194-Baseline!Z194</f>
        <v>0.31475465870862696</v>
      </c>
      <c r="AA214" s="21">
        <f>AA194-Baseline!AA194</f>
        <v>0.31321479848467071</v>
      </c>
      <c r="AB214" s="21">
        <f>AB194-Baseline!AB194</f>
        <v>0.31170990452610625</v>
      </c>
      <c r="AC214" s="21">
        <f>AC194-Baseline!AC194</f>
        <v>0.31004056137195946</v>
      </c>
      <c r="AD214" s="21">
        <f>AD194-Baseline!AD194</f>
        <v>0.30838319969145922</v>
      </c>
      <c r="AE214" s="21">
        <f>AE194-Baseline!AE194</f>
        <v>0.30671861761416408</v>
      </c>
      <c r="AF214" s="21">
        <f>AF194-Baseline!AF194</f>
        <v>0.3050344301091501</v>
      </c>
      <c r="AG214" s="21">
        <f>AG194-Baseline!AG194</f>
        <v>0.30332516248018626</v>
      </c>
      <c r="AH214" s="21">
        <f>AH194-Baseline!AH194</f>
        <v>0.30159396812594963</v>
      </c>
      <c r="AI214" s="21">
        <f>AI194-Baseline!AI194</f>
        <v>0.29985573924637987</v>
      </c>
      <c r="AJ214" s="21">
        <f>AJ194-Baseline!AJ194</f>
        <v>0.29955379599833254</v>
      </c>
      <c r="AK214" s="21">
        <f>AK194-Baseline!AK194</f>
        <v>0.29923151951163418</v>
      </c>
      <c r="AL214" s="21">
        <f>AL194-Baseline!AL194</f>
        <v>0.29889139177690272</v>
      </c>
      <c r="AM214" s="21">
        <f>AM194-Baseline!AM194</f>
        <v>0.29853628128228848</v>
      </c>
      <c r="AN214" s="21">
        <f>AN194-Baseline!AN194</f>
        <v>0.29816824144413578</v>
      </c>
      <c r="AO214" s="21">
        <f>AO194-Baseline!AO194</f>
        <v>0.29778829981560628</v>
      </c>
      <c r="AP214" s="21">
        <f>AP194-Baseline!AP194</f>
        <v>0.29739830026709346</v>
      </c>
      <c r="AQ214" s="21">
        <f>AQ194-Baseline!AQ194</f>
        <v>0.29700013772583245</v>
      </c>
      <c r="AR214" s="21">
        <f>AR194-Baseline!AR194</f>
        <v>0.29659552686801449</v>
      </c>
      <c r="AS214" s="21">
        <f>AS194-Baseline!AS194</f>
        <v>0.29618603467686788</v>
      </c>
      <c r="AT214" s="21">
        <f>AT194-Baseline!AT194</f>
        <v>0.2957732295431168</v>
      </c>
      <c r="AU214" s="21">
        <f>AU194-Baseline!AU194</f>
        <v>0.29535871855803397</v>
      </c>
      <c r="AV214" s="21">
        <f>AV194-Baseline!AV194</f>
        <v>0.29494405592820461</v>
      </c>
      <c r="AW214" s="21">
        <f>AW194-Baseline!AW194</f>
        <v>0.29453073682509601</v>
      </c>
      <c r="AX214" s="21">
        <f>AX194-Baseline!AX194</f>
        <v>0.29412023352030259</v>
      </c>
      <c r="AY214" s="21">
        <f>AY194-Baseline!AY194</f>
        <v>0.29371399890997441</v>
      </c>
      <c r="AZ214" s="21">
        <f>AZ194-Baseline!AZ194</f>
        <v>0.29331346189429985</v>
      </c>
      <c r="BA214" s="21">
        <f>BA194-Baseline!BA194</f>
        <v>0.29292001691036806</v>
      </c>
      <c r="BB214" s="21">
        <f>BB194-Baseline!BB194</f>
        <v>0.2924939457423168</v>
      </c>
    </row>
    <row r="215" spans="1:54" outlineLevel="2">
      <c r="A215" s="474"/>
      <c r="B215" s="150" t="s">
        <v>498</v>
      </c>
      <c r="C215" s="19"/>
      <c r="D215" s="135" t="s">
        <v>391</v>
      </c>
      <c r="E215" s="21">
        <f>E195-Baseline!E195</f>
        <v>0</v>
      </c>
      <c r="F215" s="21">
        <f>F195-Baseline!F195</f>
        <v>0.21113345246674875</v>
      </c>
      <c r="G215" s="21">
        <f>G195-Baseline!G195</f>
        <v>0.41968704441635918</v>
      </c>
      <c r="H215" s="21">
        <f>H195-Baseline!H195</f>
        <v>0.62572195639600636</v>
      </c>
      <c r="I215" s="21">
        <f>I195-Baseline!I195</f>
        <v>0.82929921532937811</v>
      </c>
      <c r="J215" s="21">
        <f>J195-Baseline!J195</f>
        <v>1.0304797516480741</v>
      </c>
      <c r="K215" s="21">
        <f>K195-Baseline!K195</f>
        <v>1.0244370000156744</v>
      </c>
      <c r="L215" s="21">
        <f>L195-Baseline!L195</f>
        <v>1.0184956792054951</v>
      </c>
      <c r="M215" s="21">
        <f>M195-Baseline!M195</f>
        <v>1.0126556950855505</v>
      </c>
      <c r="N215" s="21">
        <f>N195-Baseline!N195</f>
        <v>1.0069170018865297</v>
      </c>
      <c r="O215" s="21">
        <f>O195-Baseline!O195</f>
        <v>1.0012795641573176</v>
      </c>
      <c r="P215" s="21">
        <f>P195-Baseline!P195</f>
        <v>0.99574337809356983</v>
      </c>
      <c r="Q215" s="21">
        <f>Q195-Baseline!Q195</f>
        <v>0.99030845144771007</v>
      </c>
      <c r="R215" s="21">
        <f>R195-Baseline!R195</f>
        <v>0.98497481855506752</v>
      </c>
      <c r="S215" s="21">
        <f>S195-Baseline!S195</f>
        <v>0.97952211950602663</v>
      </c>
      <c r="T215" s="21">
        <f>T195-Baseline!T195</f>
        <v>0.97417321471745044</v>
      </c>
      <c r="U215" s="21">
        <f>U195-Baseline!U195</f>
        <v>0.96892816662104053</v>
      </c>
      <c r="V215" s="21">
        <f>V195-Baseline!V195</f>
        <v>0.96378703344405103</v>
      </c>
      <c r="W215" s="21">
        <f>W195-Baseline!W195</f>
        <v>0.95874991073677052</v>
      </c>
      <c r="X215" s="21">
        <f>X195-Baseline!X195</f>
        <v>0.9538169256402993</v>
      </c>
      <c r="Y215" s="21">
        <f>Y195-Baseline!Y195</f>
        <v>0.9489882224393158</v>
      </c>
      <c r="Z215" s="21">
        <f>Z195-Baseline!Z195</f>
        <v>0.94426397596274292</v>
      </c>
      <c r="AA215" s="21">
        <f>AA195-Baseline!AA195</f>
        <v>0.93964439561395086</v>
      </c>
      <c r="AB215" s="21">
        <f>AB195-Baseline!AB195</f>
        <v>0.93512971357832075</v>
      </c>
      <c r="AC215" s="21">
        <f>AC195-Baseline!AC195</f>
        <v>0.930121684124666</v>
      </c>
      <c r="AD215" s="21">
        <f>AD195-Baseline!AD195</f>
        <v>0.92514959909284222</v>
      </c>
      <c r="AE215" s="21">
        <f>AE195-Baseline!AE195</f>
        <v>0.9201558528723659</v>
      </c>
      <c r="AF215" s="21">
        <f>AF195-Baseline!AF195</f>
        <v>0.91510329037098614</v>
      </c>
      <c r="AG215" s="21">
        <f>AG195-Baseline!AG195</f>
        <v>0.90997548747176626</v>
      </c>
      <c r="AH215" s="21">
        <f>AH195-Baseline!AH195</f>
        <v>0.90478190441606277</v>
      </c>
      <c r="AI215" s="21">
        <f>AI195-Baseline!AI195</f>
        <v>0.89956721778238968</v>
      </c>
      <c r="AJ215" s="21">
        <f>AJ195-Baseline!AJ195</f>
        <v>0.89866138804189255</v>
      </c>
      <c r="AK215" s="21">
        <f>AK195-Baseline!AK195</f>
        <v>0.8976945585842957</v>
      </c>
      <c r="AL215" s="21">
        <f>AL195-Baseline!AL195</f>
        <v>0.89667417538234684</v>
      </c>
      <c r="AM215" s="21">
        <f>AM195-Baseline!AM195</f>
        <v>0.89560884390220874</v>
      </c>
      <c r="AN215" s="21">
        <f>AN195-Baseline!AN195</f>
        <v>0.89450472439073536</v>
      </c>
      <c r="AO215" s="21">
        <f>AO195-Baseline!AO195</f>
        <v>0.89336489950783804</v>
      </c>
      <c r="AP215" s="21">
        <f>AP195-Baseline!AP195</f>
        <v>0.89219490086495057</v>
      </c>
      <c r="AQ215" s="21">
        <f>AQ195-Baseline!AQ195</f>
        <v>0.89100041324385693</v>
      </c>
      <c r="AR215" s="21">
        <f>AR195-Baseline!AR195</f>
        <v>0.88978658067305894</v>
      </c>
      <c r="AS215" s="21">
        <f>AS195-Baseline!AS195</f>
        <v>0.88855810410211511</v>
      </c>
      <c r="AT215" s="21">
        <f>AT195-Baseline!AT195</f>
        <v>0.88731968870329325</v>
      </c>
      <c r="AU215" s="21">
        <f>AU195-Baseline!AU195</f>
        <v>0.88607615575043219</v>
      </c>
      <c r="AV215" s="21">
        <f>AV195-Baseline!AV195</f>
        <v>0.88483216786327201</v>
      </c>
      <c r="AW215" s="21">
        <f>AW195-Baseline!AW195</f>
        <v>0.88359221055620996</v>
      </c>
      <c r="AX215" s="21">
        <f>AX195-Baseline!AX195</f>
        <v>0.88236070064402927</v>
      </c>
      <c r="AY215" s="21">
        <f>AY195-Baseline!AY195</f>
        <v>0.88114199681519434</v>
      </c>
      <c r="AZ215" s="21">
        <f>AZ195-Baseline!AZ195</f>
        <v>0.8799403857702659</v>
      </c>
      <c r="BA215" s="21">
        <f>BA195-Baseline!BA195</f>
        <v>0.87876005082051734</v>
      </c>
      <c r="BB215" s="21">
        <f>BB195-Baseline!BB195</f>
        <v>0.87748183731834306</v>
      </c>
    </row>
    <row r="216" spans="1:54" outlineLevel="2">
      <c r="A216" s="474"/>
      <c r="B216" s="150" t="s">
        <v>292</v>
      </c>
      <c r="C216" s="19"/>
      <c r="D216" s="135" t="s">
        <v>391</v>
      </c>
      <c r="E216" s="21">
        <f>E196-Baseline!E196</f>
        <v>0</v>
      </c>
      <c r="F216" s="21">
        <f>F196-Baseline!F196</f>
        <v>4.3820111622222546E-4</v>
      </c>
      <c r="G216" s="21">
        <f>G196-Baseline!G196</f>
        <v>1.2539067507627566E-3</v>
      </c>
      <c r="H216" s="21">
        <f>H196-Baseline!H196</f>
        <v>2.5814119253909085E-3</v>
      </c>
      <c r="I216" s="21">
        <f>I196-Baseline!I196</f>
        <v>4.5646557909491126E-3</v>
      </c>
      <c r="J216" s="21">
        <f>J196-Baseline!J196</f>
        <v>7.3571439931053306E-3</v>
      </c>
      <c r="K216" s="21">
        <f>K196-Baseline!K196</f>
        <v>7.497172623730175E-3</v>
      </c>
      <c r="L216" s="21">
        <f>L196-Baseline!L196</f>
        <v>7.6406873405122644E-3</v>
      </c>
      <c r="M216" s="21">
        <f>M196-Baseline!M196</f>
        <v>7.7876293118931406E-3</v>
      </c>
      <c r="N216" s="21">
        <f>N196-Baseline!N196</f>
        <v>7.9381898346459479E-3</v>
      </c>
      <c r="O216" s="21">
        <f>O196-Baseline!O196</f>
        <v>8.0925442134409664E-3</v>
      </c>
      <c r="P216" s="21">
        <f>P196-Baseline!P196</f>
        <v>8.2507505516760671E-3</v>
      </c>
      <c r="Q216" s="21">
        <f>Q196-Baseline!Q196</f>
        <v>8.4128572105687804E-3</v>
      </c>
      <c r="R216" s="21">
        <f>R196-Baseline!R196</f>
        <v>8.5790460250370071E-3</v>
      </c>
      <c r="S216" s="21">
        <f>S196-Baseline!S196</f>
        <v>8.7493860180477556E-3</v>
      </c>
      <c r="T216" s="21">
        <f>T196-Baseline!T196</f>
        <v>8.9240744550990181E-3</v>
      </c>
      <c r="U216" s="21">
        <f>U196-Baseline!U196</f>
        <v>9.1032889541766693E-3</v>
      </c>
      <c r="V216" s="21">
        <f>V196-Baseline!V196</f>
        <v>9.2870078410030033E-3</v>
      </c>
      <c r="W216" s="21">
        <f>W196-Baseline!W196</f>
        <v>9.4754707875855937E-3</v>
      </c>
      <c r="X216" s="21">
        <f>X196-Baseline!X196</f>
        <v>9.6687608367427291E-3</v>
      </c>
      <c r="Y216" s="21">
        <f>Y196-Baseline!Y196</f>
        <v>9.8670792313111377E-3</v>
      </c>
      <c r="Z216" s="21">
        <f>Z196-Baseline!Z196</f>
        <v>1.0070604403749628E-2</v>
      </c>
      <c r="AA216" s="21">
        <f>AA196-Baseline!AA196</f>
        <v>1.0279413042529439E-2</v>
      </c>
      <c r="AB216" s="21">
        <f>AB196-Baseline!AB196</f>
        <v>1.0493731966399245E-2</v>
      </c>
      <c r="AC216" s="21">
        <f>AC196-Baseline!AC196</f>
        <v>1.0713724249995726E-2</v>
      </c>
      <c r="AD216" s="21">
        <f>AD196-Baseline!AD196</f>
        <v>1.0939493481569973E-2</v>
      </c>
      <c r="AE216" s="21">
        <f>AE196-Baseline!AE196</f>
        <v>1.1171284286167316E-2</v>
      </c>
      <c r="AF216" s="21">
        <f>AF196-Baseline!AF196</f>
        <v>1.1409316178541018E-2</v>
      </c>
      <c r="AG216" s="21">
        <f>AG196-Baseline!AG196</f>
        <v>1.1653670429805363E-2</v>
      </c>
      <c r="AH216" s="21">
        <f>AH196-Baseline!AH196</f>
        <v>1.1904676051292973E-2</v>
      </c>
      <c r="AI216" s="21">
        <f>AI196-Baseline!AI196</f>
        <v>1.2162445119939469E-2</v>
      </c>
      <c r="AJ216" s="21">
        <f>AJ196-Baseline!AJ196</f>
        <v>1.2453437877145146E-2</v>
      </c>
      <c r="AK216" s="21">
        <f>AK196-Baseline!AK196</f>
        <v>1.2752926900594153E-2</v>
      </c>
      <c r="AL216" s="21">
        <f>AL196-Baseline!AL196</f>
        <v>1.3061112971225142E-2</v>
      </c>
      <c r="AM216" s="21">
        <f>AM196-Baseline!AM196</f>
        <v>1.3378247481432237E-2</v>
      </c>
      <c r="AN216" s="21">
        <f>AN196-Baseline!AN196</f>
        <v>1.3704731039548612E-2</v>
      </c>
      <c r="AO216" s="21">
        <f>AO196-Baseline!AO196</f>
        <v>1.4040762119671091E-2</v>
      </c>
      <c r="AP216" s="21">
        <f>AP196-Baseline!AP196</f>
        <v>1.4386754738130225E-2</v>
      </c>
      <c r="AQ216" s="21">
        <f>AQ196-Baseline!AQ196</f>
        <v>1.4742990445669624E-2</v>
      </c>
      <c r="AR216" s="21">
        <f>AR196-Baseline!AR196</f>
        <v>1.510978970192256E-2</v>
      </c>
      <c r="AS216" s="21">
        <f>AS196-Baseline!AS196</f>
        <v>1.5487574911072999E-2</v>
      </c>
      <c r="AT216" s="21">
        <f>AT196-Baseline!AT196</f>
        <v>1.5876670965777051E-2</v>
      </c>
      <c r="AU216" s="21">
        <f>AU196-Baseline!AU196</f>
        <v>1.6277466059316681E-2</v>
      </c>
      <c r="AV216" s="21">
        <f>AV196-Baseline!AV196</f>
        <v>1.6690349064973797E-2</v>
      </c>
      <c r="AW216" s="21">
        <f>AW196-Baseline!AW196</f>
        <v>1.7115703779858715E-2</v>
      </c>
      <c r="AX216" s="21">
        <f>AX196-Baseline!AX196</f>
        <v>1.755403440764991E-2</v>
      </c>
      <c r="AY216" s="21">
        <f>AY196-Baseline!AY196</f>
        <v>1.8005682656407673E-2</v>
      </c>
      <c r="AZ216" s="21">
        <f>AZ196-Baseline!AZ196</f>
        <v>1.8471167120000187E-2</v>
      </c>
      <c r="BA216" s="21">
        <f>BA196-Baseline!BA196</f>
        <v>1.8950933647569057E-2</v>
      </c>
      <c r="BB216" s="21">
        <f>BB196-Baseline!BB196</f>
        <v>1.9443160753809252E-2</v>
      </c>
    </row>
    <row r="217" spans="1:54" outlineLevel="2">
      <c r="A217" s="474"/>
      <c r="B217" s="150" t="s">
        <v>295</v>
      </c>
      <c r="C217" s="19"/>
      <c r="D217" s="135"/>
      <c r="E217" s="21">
        <f>E197-Baseline!E197</f>
        <v>0</v>
      </c>
      <c r="F217" s="21">
        <f>F197-Baseline!F197</f>
        <v>0.55517381005603639</v>
      </c>
      <c r="G217" s="21">
        <f>G197-Baseline!G197</f>
        <v>1.1348098856128264</v>
      </c>
      <c r="H217" s="21">
        <f>H197-Baseline!H197</f>
        <v>1.7386481240995639</v>
      </c>
      <c r="I217" s="21">
        <f>I197-Baseline!I197</f>
        <v>2.3664391403609155</v>
      </c>
      <c r="J217" s="21">
        <f>J197-Baseline!J197</f>
        <v>3.0179445308580686</v>
      </c>
      <c r="K217" s="21">
        <f>K197-Baseline!K197</f>
        <v>3.0042058245441527</v>
      </c>
      <c r="L217" s="21">
        <f>L197-Baseline!L197</f>
        <v>2.9906534172073496</v>
      </c>
      <c r="M217" s="21">
        <f>M197-Baseline!M197</f>
        <v>2.9772871078072338</v>
      </c>
      <c r="N217" s="21">
        <f>N197-Baseline!N197</f>
        <v>2.9641067168382502</v>
      </c>
      <c r="O217" s="21">
        <f>O197-Baseline!O197</f>
        <v>2.9511120391242898</v>
      </c>
      <c r="P217" s="21">
        <f>P197-Baseline!P197</f>
        <v>2.938302957709908</v>
      </c>
      <c r="Q217" s="21">
        <f>Q197-Baseline!Q197</f>
        <v>2.9256793522628612</v>
      </c>
      <c r="R217" s="21">
        <f>R197-Baseline!R197</f>
        <v>2.9132411179742608</v>
      </c>
      <c r="S217" s="21">
        <f>S197-Baseline!S197</f>
        <v>2.9009882209118611</v>
      </c>
      <c r="T217" s="21">
        <f>T197-Baseline!T197</f>
        <v>2.8889205750655975</v>
      </c>
      <c r="U217" s="21">
        <f>U197-Baseline!U197</f>
        <v>2.8770382281453983</v>
      </c>
      <c r="V217" s="21">
        <f>V197-Baseline!V197</f>
        <v>2.8653411659406487</v>
      </c>
      <c r="W217" s="21">
        <f>W197-Baseline!W197</f>
        <v>2.8538294271927196</v>
      </c>
      <c r="X217" s="21">
        <f>X197-Baseline!X197</f>
        <v>2.842503081002322</v>
      </c>
      <c r="Y217" s="21">
        <f>Y197-Baseline!Y197</f>
        <v>2.8313622113528876</v>
      </c>
      <c r="Z217" s="21">
        <f>Z197-Baseline!Z197</f>
        <v>2.8204069795324376</v>
      </c>
      <c r="AA217" s="21">
        <f>AA197-Baseline!AA197</f>
        <v>2.8096374942590128</v>
      </c>
      <c r="AB217" s="21">
        <f>AB197-Baseline!AB197</f>
        <v>2.7990539653472251</v>
      </c>
      <c r="AC217" s="21">
        <f>AC197-Baseline!AC197</f>
        <v>2.7886565836406358</v>
      </c>
      <c r="AD217" s="21">
        <f>AD197-Baseline!AD197</f>
        <v>2.7784455832726511</v>
      </c>
      <c r="AE217" s="21">
        <f>AE197-Baseline!AE197</f>
        <v>2.7684212116237141</v>
      </c>
      <c r="AF217" s="21">
        <f>AF197-Baseline!AF197</f>
        <v>2.7585837711939334</v>
      </c>
      <c r="AG217" s="21">
        <f>AG197-Baseline!AG197</f>
        <v>2.7489335986956469</v>
      </c>
      <c r="AH217" s="21">
        <f>AH197-Baseline!AH197</f>
        <v>2.7394709941287427</v>
      </c>
      <c r="AI217" s="21">
        <f>AI197-Baseline!AI197</f>
        <v>2.7301963422102915</v>
      </c>
      <c r="AJ217" s="21">
        <f>AJ197-Baseline!AJ197</f>
        <v>2.7343193441714337</v>
      </c>
      <c r="AK217" s="21">
        <f>AK197-Baseline!AK197</f>
        <v>2.7386086732604848</v>
      </c>
      <c r="AL217" s="21">
        <f>AL197-Baseline!AL197</f>
        <v>2.7430672301918548</v>
      </c>
      <c r="AM217" s="21">
        <f>AM197-Baseline!AM197</f>
        <v>2.7476980014993728</v>
      </c>
      <c r="AN217" s="21">
        <f>AN197-Baseline!AN197</f>
        <v>2.7525040135417758</v>
      </c>
      <c r="AO217" s="21">
        <f>AO197-Baseline!AO197</f>
        <v>2.7574883874215299</v>
      </c>
      <c r="AP217" s="21">
        <f>AP197-Baseline!AP197</f>
        <v>2.7626542736974589</v>
      </c>
      <c r="AQ217" s="21">
        <f>AQ197-Baseline!AQ197</f>
        <v>2.7680049159123428</v>
      </c>
      <c r="AR217" s="21">
        <f>AR197-Baseline!AR197</f>
        <v>2.7735436325952918</v>
      </c>
      <c r="AS217" s="21">
        <f>AS197-Baseline!AS197</f>
        <v>2.7792737958740688</v>
      </c>
      <c r="AT217" s="21">
        <f>AT197-Baseline!AT197</f>
        <v>2.7851988604639732</v>
      </c>
      <c r="AU217" s="21">
        <f>AU197-Baseline!AU197</f>
        <v>2.7913223481926011</v>
      </c>
      <c r="AV217" s="21">
        <f>AV197-Baseline!AV197</f>
        <v>2.7976478723579294</v>
      </c>
      <c r="AW217" s="21">
        <f>AW197-Baseline!AW197</f>
        <v>2.8041790960932982</v>
      </c>
      <c r="AX217" s="21">
        <f>AX197-Baseline!AX197</f>
        <v>2.8109198027057456</v>
      </c>
      <c r="AY217" s="21">
        <f>AY197-Baseline!AY197</f>
        <v>2.8178738031898583</v>
      </c>
      <c r="AZ217" s="21">
        <f>AZ197-Baseline!AZ197</f>
        <v>2.8250450307879422</v>
      </c>
      <c r="BA217" s="21">
        <f>BA197-Baseline!BA197</f>
        <v>2.8324374923495643</v>
      </c>
      <c r="BB217" s="21">
        <f>BB197-Baseline!BB197</f>
        <v>2.8398498076185295</v>
      </c>
    </row>
    <row r="218" spans="1:54" outlineLevel="2">
      <c r="A218" s="475"/>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499</v>
      </c>
      <c r="B220" s="150" t="s">
        <v>500</v>
      </c>
      <c r="C220" s="19"/>
      <c r="D220" s="135" t="s">
        <v>391</v>
      </c>
      <c r="E220" s="21">
        <f>E200-Baseline!E200</f>
        <v>-0.19974001599429414</v>
      </c>
      <c r="F220" s="21">
        <f>F200-Baseline!F200</f>
        <v>-0.48987250606711541</v>
      </c>
      <c r="G220" s="21">
        <f>G200-Baseline!G200</f>
        <v>-0.71412227655103777</v>
      </c>
      <c r="H220" s="21">
        <f>H200-Baseline!H200</f>
        <v>-0.88230690983574434</v>
      </c>
      <c r="I220" s="21">
        <f>I200-Baseline!I200</f>
        <v>-0.98969004242520953</v>
      </c>
      <c r="J220" s="21">
        <f>J200-Baseline!J200</f>
        <v>-0.81384561900192764</v>
      </c>
      <c r="K220" s="21">
        <f>K200-Baseline!K200</f>
        <v>-0.28493743305674357</v>
      </c>
      <c r="L220" s="21">
        <f>L200-Baseline!L200</f>
        <v>0.21059592117974901</v>
      </c>
      <c r="M220" s="21">
        <f>M200-Baseline!M200</f>
        <v>0.66919074741531759</v>
      </c>
      <c r="N220" s="21">
        <f>N200-Baseline!N200</f>
        <v>1.087634578811155</v>
      </c>
      <c r="O220" s="21">
        <f>O200-Baseline!O200</f>
        <v>1.4788875399128969</v>
      </c>
      <c r="P220" s="21">
        <f>P200-Baseline!P200</f>
        <v>1.839402498796666</v>
      </c>
      <c r="Q220" s="21">
        <f>Q200-Baseline!Q200</f>
        <v>2.1710346952047637</v>
      </c>
      <c r="R220" s="21">
        <f>R200-Baseline!R200</f>
        <v>2.4805066972369012</v>
      </c>
      <c r="S220" s="21">
        <f>S200-Baseline!S200</f>
        <v>2.7594529045798701</v>
      </c>
      <c r="T220" s="21">
        <f>T200-Baseline!T200</f>
        <v>3.014517289251657</v>
      </c>
      <c r="U220" s="21">
        <f>U200-Baseline!U200</f>
        <v>3.2471920861441959</v>
      </c>
      <c r="V220" s="21">
        <f>V200-Baseline!V200</f>
        <v>3.4634664536454878</v>
      </c>
      <c r="W220" s="21">
        <f>W200-Baseline!W200</f>
        <v>3.6554309012683213</v>
      </c>
      <c r="X220" s="21">
        <f>X200-Baseline!X200</f>
        <v>3.8334168076565049</v>
      </c>
      <c r="Y220" s="21">
        <f>Y200-Baseline!Y200</f>
        <v>3.989738386738269</v>
      </c>
      <c r="Z220" s="21">
        <f>Z200-Baseline!Z200</f>
        <v>4.1342366922246327</v>
      </c>
      <c r="AA220" s="21">
        <f>AA200-Baseline!AA200</f>
        <v>4.2635884474260521</v>
      </c>
      <c r="AB220" s="21">
        <f>AB200-Baseline!AB200</f>
        <v>4.3788084476381037</v>
      </c>
      <c r="AC220" s="21">
        <f>AC200-Baseline!AC200</f>
        <v>4.4799448697008746</v>
      </c>
      <c r="AD220" s="21">
        <f>AD200-Baseline!AD200</f>
        <v>4.460215443082852</v>
      </c>
      <c r="AE220" s="21">
        <f>AE200-Baseline!AE200</f>
        <v>4.4409580339395198</v>
      </c>
      <c r="AF220" s="21">
        <f>AF200-Baseline!AF200</f>
        <v>4.4216735210928846</v>
      </c>
      <c r="AG220" s="21">
        <f>AG200-Baseline!AG200</f>
        <v>4.4024262610104721</v>
      </c>
      <c r="AH220" s="21">
        <f>AH200-Baseline!AH200</f>
        <v>4.3832886438728398</v>
      </c>
      <c r="AI220" s="21">
        <f>AI200-Baseline!AI200</f>
        <v>4.3643516856413971</v>
      </c>
      <c r="AJ220" s="21">
        <f>AJ200-Baseline!AJ200</f>
        <v>4.3666371836770299</v>
      </c>
      <c r="AK220" s="21">
        <f>AK200-Baseline!AK200</f>
        <v>4.3689839245019826</v>
      </c>
      <c r="AL220" s="21">
        <f>AL200-Baseline!AL200</f>
        <v>4.3714273194054805</v>
      </c>
      <c r="AM220" s="21">
        <f>AM200-Baseline!AM200</f>
        <v>4.3739884190835721</v>
      </c>
      <c r="AN220" s="21">
        <f>AN200-Baseline!AN200</f>
        <v>4.3766778511240698</v>
      </c>
      <c r="AO220" s="21">
        <f>AO200-Baseline!AO200</f>
        <v>4.3795015566917428</v>
      </c>
      <c r="AP220" s="21">
        <f>AP200-Baseline!AP200</f>
        <v>4.3824733257221755</v>
      </c>
      <c r="AQ220" s="21">
        <f>AQ200-Baseline!AQ200</f>
        <v>4.3856083778635444</v>
      </c>
      <c r="AR220" s="21">
        <f>AR200-Baseline!AR200</f>
        <v>4.3889186342362336</v>
      </c>
      <c r="AS220" s="21">
        <f>AS200-Baseline!AS200</f>
        <v>4.392415462264406</v>
      </c>
      <c r="AT220" s="21">
        <f>AT200-Baseline!AT200</f>
        <v>4.3961108059689575</v>
      </c>
      <c r="AU220" s="21">
        <f>AU200-Baseline!AU200</f>
        <v>4.4000171336993184</v>
      </c>
      <c r="AV220" s="21">
        <f>AV200-Baseline!AV200</f>
        <v>4.4041465289775417</v>
      </c>
      <c r="AW220" s="21">
        <f>AW200-Baseline!AW200</f>
        <v>4.408510652316199</v>
      </c>
      <c r="AX220" s="21">
        <f>AX200-Baseline!AX200</f>
        <v>4.413121401216106</v>
      </c>
      <c r="AY220" s="21">
        <f>AY200-Baseline!AY200</f>
        <v>4.417990488159198</v>
      </c>
      <c r="AZ220" s="21">
        <f>AZ200-Baseline!AZ200</f>
        <v>4.4231297756212946</v>
      </c>
      <c r="BA220" s="21">
        <f>BA200-Baseline!BA200</f>
        <v>4.4285509215817029</v>
      </c>
      <c r="BB220" s="21">
        <f>BB200-Baseline!BB200</f>
        <v>4.4338366250280998</v>
      </c>
    </row>
    <row r="221" spans="1:54" outlineLevel="2">
      <c r="A221" s="474"/>
      <c r="B221" s="150" t="s">
        <v>501</v>
      </c>
      <c r="C221" s="19"/>
      <c r="D221" s="135" t="s">
        <v>391</v>
      </c>
      <c r="E221" s="21">
        <f>E201-Baseline!E201</f>
        <v>-0.19974001599429059</v>
      </c>
      <c r="F221" s="21">
        <f>F201-Baseline!F201</f>
        <v>-0.78439540130947805</v>
      </c>
      <c r="G221" s="21">
        <f>G201-Baseline!G201</f>
        <v>-1.2986816055347248</v>
      </c>
      <c r="H221" s="21">
        <f>H201-Baseline!H201</f>
        <v>-1.7523140471619563</v>
      </c>
      <c r="I221" s="21">
        <f>I201-Baseline!I201</f>
        <v>-2.1452561314712462</v>
      </c>
      <c r="J221" s="21">
        <f>J201-Baseline!J201</f>
        <v>-2.2523601547219982</v>
      </c>
      <c r="K221" s="21">
        <f>K201-Baseline!K201</f>
        <v>-1.7114034477191815</v>
      </c>
      <c r="L221" s="21">
        <f>L201-Baseline!L201</f>
        <v>-1.2093377381692498</v>
      </c>
      <c r="M221" s="21">
        <f>M201-Baseline!M201</f>
        <v>-0.74388657045259876</v>
      </c>
      <c r="N221" s="21">
        <f>N201-Baseline!N201</f>
        <v>-0.31289150849364944</v>
      </c>
      <c r="O221" s="21">
        <f>O201-Baseline!O201</f>
        <v>8.5693239082669237E-2</v>
      </c>
      <c r="P221" s="21">
        <f>P201-Baseline!P201</f>
        <v>0.45380628420468128</v>
      </c>
      <c r="Q221" s="21">
        <f>Q201-Baseline!Q201</f>
        <v>0.79328426075487712</v>
      </c>
      <c r="R221" s="21">
        <f>R201-Baseline!R201</f>
        <v>1.1058669483483499</v>
      </c>
      <c r="S221" s="21">
        <f>S201-Baseline!S201</f>
        <v>1.39312833823044</v>
      </c>
      <c r="T221" s="21">
        <f>T201-Baseline!T201</f>
        <v>1.6567024590762998</v>
      </c>
      <c r="U221" s="21">
        <f>U201-Baseline!U201</f>
        <v>1.898065719455019</v>
      </c>
      <c r="V221" s="21">
        <f>V201-Baseline!V201</f>
        <v>2.1186148933094078</v>
      </c>
      <c r="W221" s="21">
        <f>W201-Baseline!W201</f>
        <v>2.3196716243736351</v>
      </c>
      <c r="X221" s="21">
        <f>X201-Baseline!X201</f>
        <v>2.5024857154136804</v>
      </c>
      <c r="Y221" s="21">
        <f>Y201-Baseline!Y201</f>
        <v>2.6682389377685496</v>
      </c>
      <c r="Z221" s="21">
        <f>Z201-Baseline!Z201</f>
        <v>2.8180483500903701</v>
      </c>
      <c r="AA221" s="21">
        <f>AA201-Baseline!AA201</f>
        <v>2.9529693234862435</v>
      </c>
      <c r="AB221" s="21">
        <f>AB201-Baseline!AB201</f>
        <v>3.0739990244076498</v>
      </c>
      <c r="AC221" s="21">
        <f>AC201-Baseline!AC201</f>
        <v>3.1818795163469957</v>
      </c>
      <c r="AD221" s="21">
        <f>AD201-Baseline!AD201</f>
        <v>3.1688357830244964</v>
      </c>
      <c r="AE221" s="21">
        <f>AE201-Baseline!AE201</f>
        <v>3.1560110603517355</v>
      </c>
      <c r="AF221" s="21">
        <f>AF201-Baseline!AF201</f>
        <v>3.1433927070707615</v>
      </c>
      <c r="AG221" s="21">
        <f>AG201-Baseline!AG201</f>
        <v>3.1309749068450419</v>
      </c>
      <c r="AH221" s="21">
        <f>AH201-Baseline!AH201</f>
        <v>3.1187607020174717</v>
      </c>
      <c r="AI221" s="21">
        <f>AI201-Baseline!AI201</f>
        <v>3.1067647587628304</v>
      </c>
      <c r="AJ221" s="21">
        <f>AJ201-Baseline!AJ201</f>
        <v>3.1099733264819758</v>
      </c>
      <c r="AK221" s="21">
        <f>AK201-Baseline!AK201</f>
        <v>3.1133555631528651</v>
      </c>
      <c r="AL221" s="21">
        <f>AL201-Baseline!AL201</f>
        <v>3.1169167226302523</v>
      </c>
      <c r="AM221" s="21">
        <f>AM201-Baseline!AM201</f>
        <v>3.1206625881518466</v>
      </c>
      <c r="AN221" s="21">
        <f>AN201-Baseline!AN201</f>
        <v>3.1245983247034061</v>
      </c>
      <c r="AO221" s="21">
        <f>AO201-Baseline!AO201</f>
        <v>3.1287279703711146</v>
      </c>
      <c r="AP221" s="21">
        <f>AP201-Baseline!AP201</f>
        <v>3.1330566320588389</v>
      </c>
      <c r="AQ221" s="21">
        <f>AQ201-Baseline!AQ201</f>
        <v>3.1375894341046262</v>
      </c>
      <c r="AR221" s="21">
        <f>AR201-Baseline!AR201</f>
        <v>3.1423314422056148</v>
      </c>
      <c r="AS221" s="21">
        <f>AS201-Baseline!AS201</f>
        <v>3.1472877351204609</v>
      </c>
      <c r="AT221" s="21">
        <f>AT201-Baseline!AT201</f>
        <v>3.1524633858005178</v>
      </c>
      <c r="AU221" s="21">
        <f>AU201-Baseline!AU201</f>
        <v>3.1578636413404464</v>
      </c>
      <c r="AV221" s="21">
        <f>AV201-Baseline!AV201</f>
        <v>3.1634937955780309</v>
      </c>
      <c r="AW221" s="21">
        <f>AW201-Baseline!AW201</f>
        <v>3.1693591329228763</v>
      </c>
      <c r="AX221" s="21">
        <f>AX201-Baseline!AX201</f>
        <v>3.1754651621850627</v>
      </c>
      <c r="AY221" s="21">
        <f>AY201-Baseline!AY201</f>
        <v>3.181817243704451</v>
      </c>
      <c r="AZ221" s="21">
        <f>AZ201-Baseline!AZ201</f>
        <v>3.1884210190617281</v>
      </c>
      <c r="BA221" s="21">
        <f>BA201-Baseline!BA201</f>
        <v>3.1952821013401298</v>
      </c>
      <c r="BB221" s="21">
        <f>BB201-Baseline!BB201</f>
        <v>3.2021502674167586</v>
      </c>
    </row>
    <row r="222" spans="1:54" outlineLevel="2">
      <c r="A222" s="475"/>
      <c r="B222" s="150" t="s">
        <v>502</v>
      </c>
      <c r="C222" s="19"/>
      <c r="D222" s="135" t="s">
        <v>391</v>
      </c>
      <c r="E222" s="21">
        <f>E202-Baseline!E202</f>
        <v>-0.19974001599429414</v>
      </c>
      <c r="F222" s="21">
        <f>F202-Baseline!F202</f>
        <v>-0.64363976634806619</v>
      </c>
      <c r="G222" s="21">
        <f>G202-Baseline!G202</f>
        <v>-1.0188902425904836</v>
      </c>
      <c r="H222" s="21">
        <f>H202-Baseline!H202</f>
        <v>-1.3351660762312889</v>
      </c>
      <c r="I222" s="21">
        <f>I202-Baseline!I202</f>
        <v>-1.5923899879183274</v>
      </c>
      <c r="J222" s="21">
        <f>J202-Baseline!J202</f>
        <v>-1.5653736536987282</v>
      </c>
      <c r="K222" s="21">
        <f>K202-Baseline!K202</f>
        <v>-1.0284454477087337</v>
      </c>
      <c r="L222" s="21">
        <f>L202-Baseline!L202</f>
        <v>-0.53034061869891858</v>
      </c>
      <c r="M222" s="21">
        <f>M202-Baseline!M202</f>
        <v>-6.8782773799746622E-2</v>
      </c>
      <c r="N222" s="21">
        <f>N202-Baseline!N202</f>
        <v>0.35838649269464184</v>
      </c>
      <c r="O222" s="21">
        <f>O202-Baseline!O202</f>
        <v>0.75321294852088272</v>
      </c>
      <c r="P222" s="21">
        <f>P202-Baseline!P202</f>
        <v>1.1176352030003045</v>
      </c>
      <c r="Q222" s="21">
        <f>Q202-Baseline!Q202</f>
        <v>1.4534898950533517</v>
      </c>
      <c r="R222" s="21">
        <f>R202-Baseline!R202</f>
        <v>1.7625168273850633</v>
      </c>
      <c r="S222" s="21">
        <f>S202-Baseline!S202</f>
        <v>2.0461430845051822</v>
      </c>
      <c r="T222" s="21">
        <f>T202-Baseline!T202</f>
        <v>2.3061512688265857</v>
      </c>
      <c r="U222" s="21">
        <f>U202-Baseline!U202</f>
        <v>2.5440178305958199</v>
      </c>
      <c r="V222" s="21">
        <f>V202-Baseline!V202</f>
        <v>2.7611395822131968</v>
      </c>
      <c r="W222" s="21">
        <f>W202-Baseline!W202</f>
        <v>2.9588382315314838</v>
      </c>
      <c r="X222" s="21">
        <f>X202-Baseline!X202</f>
        <v>3.1383636658405472</v>
      </c>
      <c r="Y222" s="21">
        <f>Y202-Baseline!Y202</f>
        <v>3.300897752728094</v>
      </c>
      <c r="Z222" s="21">
        <f>Z202-Baseline!Z202</f>
        <v>3.447557667344487</v>
      </c>
      <c r="AA222" s="21">
        <f>AA202-Baseline!AA202</f>
        <v>3.5793989206155246</v>
      </c>
      <c r="AB222" s="21">
        <f>AB202-Baseline!AB202</f>
        <v>3.6974188334598637</v>
      </c>
      <c r="AC222" s="21">
        <f>AC202-Baseline!AC202</f>
        <v>3.8019606390997005</v>
      </c>
      <c r="AD222" s="21">
        <f>AD202-Baseline!AD202</f>
        <v>3.7856021824258796</v>
      </c>
      <c r="AE222" s="21">
        <f>AE202-Baseline!AE202</f>
        <v>3.7694482956099371</v>
      </c>
      <c r="AF222" s="21">
        <f>AF202-Baseline!AF202</f>
        <v>3.7534615673326002</v>
      </c>
      <c r="AG222" s="21">
        <f>AG202-Baseline!AG202</f>
        <v>3.7376252318366241</v>
      </c>
      <c r="AH222" s="21">
        <f>AH202-Baseline!AH202</f>
        <v>3.7219486383075839</v>
      </c>
      <c r="AI222" s="21">
        <f>AI202-Baseline!AI202</f>
        <v>3.7064762372988369</v>
      </c>
      <c r="AJ222" s="21">
        <f>AJ202-Baseline!AJ202</f>
        <v>3.7090809185255367</v>
      </c>
      <c r="AK222" s="21">
        <f>AK202-Baseline!AK202</f>
        <v>3.7118186022255273</v>
      </c>
      <c r="AL222" s="21">
        <f>AL202-Baseline!AL202</f>
        <v>3.7146995062356964</v>
      </c>
      <c r="AM222" s="21">
        <f>AM202-Baseline!AM202</f>
        <v>3.717735150771766</v>
      </c>
      <c r="AN222" s="21">
        <f>AN202-Baseline!AN202</f>
        <v>3.7209348076500035</v>
      </c>
      <c r="AO222" s="21">
        <f>AO202-Baseline!AO202</f>
        <v>3.7243045700633459</v>
      </c>
      <c r="AP222" s="21">
        <f>AP202-Baseline!AP202</f>
        <v>3.7278532326566953</v>
      </c>
      <c r="AQ222" s="21">
        <f>AQ202-Baseline!AQ202</f>
        <v>3.73158970962265</v>
      </c>
      <c r="AR222" s="21">
        <f>AR202-Baseline!AR202</f>
        <v>3.7355224960106561</v>
      </c>
      <c r="AS222" s="21">
        <f>AS202-Baseline!AS202</f>
        <v>3.7396598045457061</v>
      </c>
      <c r="AT222" s="21">
        <f>AT202-Baseline!AT202</f>
        <v>3.7440098449606936</v>
      </c>
      <c r="AU222" s="21">
        <f>AU202-Baseline!AU202</f>
        <v>3.7485810785328439</v>
      </c>
      <c r="AV222" s="21">
        <f>AV202-Baseline!AV202</f>
        <v>3.753381907513095</v>
      </c>
      <c r="AW222" s="21">
        <f>AW202-Baseline!AW202</f>
        <v>3.758420606653992</v>
      </c>
      <c r="AX222" s="21">
        <f>AX202-Baseline!AX202</f>
        <v>3.763705629308788</v>
      </c>
      <c r="AY222" s="21">
        <f>AY202-Baseline!AY202</f>
        <v>3.7692452416096742</v>
      </c>
      <c r="AZ222" s="21">
        <f>AZ202-Baseline!AZ202</f>
        <v>3.7750479429376966</v>
      </c>
      <c r="BA222" s="21">
        <f>BA202-Baseline!BA202</f>
        <v>3.781122135250282</v>
      </c>
      <c r="BB222" s="21">
        <f>BB202-Baseline!BB202</f>
        <v>3.7871381589927893</v>
      </c>
    </row>
    <row r="223" spans="1:54" outlineLevel="2">
      <c r="B223" s="19"/>
      <c r="C223" s="19"/>
      <c r="D223" s="19"/>
      <c r="E223" s="15"/>
    </row>
    <row r="224" spans="1:54" outlineLevel="2">
      <c r="A224" s="473" t="s">
        <v>503</v>
      </c>
      <c r="B224" s="150" t="s">
        <v>500</v>
      </c>
      <c r="C224" s="19"/>
      <c r="D224" s="135" t="s">
        <v>391</v>
      </c>
      <c r="E224" s="21">
        <f>E204-Baseline!E204</f>
        <v>-0.19974001599429414</v>
      </c>
      <c r="F224" s="21">
        <f>F204-Baseline!F204</f>
        <v>-0.68961252206140955</v>
      </c>
      <c r="G224" s="21">
        <f>G204-Baseline!G204</f>
        <v>-1.4037347986124473</v>
      </c>
      <c r="H224" s="21">
        <f>H204-Baseline!H204</f>
        <v>-2.2860417084481952</v>
      </c>
      <c r="I224" s="21">
        <f>I204-Baseline!I204</f>
        <v>-3.2757317508734047</v>
      </c>
      <c r="J224" s="21">
        <f>J204-Baseline!J204</f>
        <v>-4.089577369875343</v>
      </c>
      <c r="K224" s="21">
        <f>K204-Baseline!K204</f>
        <v>-4.3745148029320831</v>
      </c>
      <c r="L224" s="21">
        <f>L204-Baseline!L204</f>
        <v>-4.1639188817523234</v>
      </c>
      <c r="M224" s="21">
        <f>M204-Baseline!M204</f>
        <v>-3.4947281343370094</v>
      </c>
      <c r="N224" s="21">
        <f>N204-Baseline!N204</f>
        <v>-2.4070935555258757</v>
      </c>
      <c r="O224" s="21">
        <f>O204-Baseline!O204</f>
        <v>-0.92820601561300009</v>
      </c>
      <c r="P224" s="21">
        <f>P204-Baseline!P204</f>
        <v>0.91119648318365876</v>
      </c>
      <c r="Q224" s="21">
        <f>Q204-Baseline!Q204</f>
        <v>3.0822311783884402</v>
      </c>
      <c r="R224" s="21">
        <f>R204-Baseline!R204</f>
        <v>5.5627378756253165</v>
      </c>
      <c r="S224" s="21">
        <f>S204-Baseline!S204</f>
        <v>8.322190780205176</v>
      </c>
      <c r="T224" s="21">
        <f>T204-Baseline!T204</f>
        <v>11.336708069456847</v>
      </c>
      <c r="U224" s="21">
        <f>U204-Baseline!U204</f>
        <v>14.583900155601043</v>
      </c>
      <c r="V224" s="21">
        <f>V204-Baseline!V204</f>
        <v>18.047366609246524</v>
      </c>
      <c r="W224" s="21">
        <f>W204-Baseline!W204</f>
        <v>21.70279751051487</v>
      </c>
      <c r="X224" s="21">
        <f>X204-Baseline!X204</f>
        <v>25.536214318171346</v>
      </c>
      <c r="Y224" s="21">
        <f>Y204-Baseline!Y204</f>
        <v>29.525952704909628</v>
      </c>
      <c r="Z224" s="21">
        <f>Z204-Baseline!Z204</f>
        <v>33.660189397134275</v>
      </c>
      <c r="AA224" s="21">
        <f>AA204-Baseline!AA204</f>
        <v>37.923777844560334</v>
      </c>
      <c r="AB224" s="21">
        <f>AB204-Baseline!AB204</f>
        <v>42.302586292198441</v>
      </c>
      <c r="AC224" s="21">
        <f>AC204-Baseline!AC204</f>
        <v>46.782531161899385</v>
      </c>
      <c r="AD224" s="21">
        <f>AD204-Baseline!AD204</f>
        <v>51.242746604982244</v>
      </c>
      <c r="AE224" s="21">
        <f>AE204-Baseline!AE204</f>
        <v>55.683704638921711</v>
      </c>
      <c r="AF224" s="21">
        <f>AF204-Baseline!AF204</f>
        <v>60.105378160014538</v>
      </c>
      <c r="AG224" s="21">
        <f>AG204-Baseline!AG204</f>
        <v>64.507804421025071</v>
      </c>
      <c r="AH224" s="21">
        <f>AH204-Baseline!AH204</f>
        <v>68.891093064897859</v>
      </c>
      <c r="AI224" s="21">
        <f>AI204-Baseline!AI204</f>
        <v>73.255444750539255</v>
      </c>
      <c r="AJ224" s="21">
        <f>AJ204-Baseline!AJ204</f>
        <v>77.622081934216226</v>
      </c>
      <c r="AK224" s="21">
        <f>AK204-Baseline!AK204</f>
        <v>81.99106585871823</v>
      </c>
      <c r="AL224" s="21">
        <f>AL204-Baseline!AL204</f>
        <v>86.362493178123714</v>
      </c>
      <c r="AM224" s="21">
        <f>AM204-Baseline!AM204</f>
        <v>90.73648159720733</v>
      </c>
      <c r="AN224" s="21">
        <f>AN204-Baseline!AN204</f>
        <v>95.11315944833143</v>
      </c>
      <c r="AO224" s="21">
        <f>AO204-Baseline!AO204</f>
        <v>99.492661005023137</v>
      </c>
      <c r="AP224" s="21">
        <f>AP204-Baseline!AP204</f>
        <v>103.87513433074537</v>
      </c>
      <c r="AQ224" s="21">
        <f>AQ204-Baseline!AQ204</f>
        <v>108.26074270860897</v>
      </c>
      <c r="AR224" s="21">
        <f>AR204-Baseline!AR204</f>
        <v>112.64966134284521</v>
      </c>
      <c r="AS224" s="21">
        <f>AS204-Baseline!AS204</f>
        <v>117.04207680510967</v>
      </c>
      <c r="AT224" s="21">
        <f>AT204-Baseline!AT204</f>
        <v>121.43818761107866</v>
      </c>
      <c r="AU224" s="21">
        <f>AU204-Baseline!AU204</f>
        <v>125.83820474477795</v>
      </c>
      <c r="AV224" s="21">
        <f>AV204-Baseline!AV204</f>
        <v>130.2423512737555</v>
      </c>
      <c r="AW224" s="21">
        <f>AW204-Baseline!AW204</f>
        <v>134.65086192607168</v>
      </c>
      <c r="AX224" s="21">
        <f>AX204-Baseline!AX204</f>
        <v>139.0639833272877</v>
      </c>
      <c r="AY224" s="21">
        <f>AY204-Baseline!AY204</f>
        <v>143.48197381544696</v>
      </c>
      <c r="AZ224" s="21">
        <f>AZ204-Baseline!AZ204</f>
        <v>147.90510359106827</v>
      </c>
      <c r="BA224" s="21">
        <f>BA204-Baseline!BA204</f>
        <v>152.3336545126499</v>
      </c>
      <c r="BB224" s="21">
        <f>BB204-Baseline!BB204</f>
        <v>156.76749113767801</v>
      </c>
    </row>
    <row r="225" spans="1:54" outlineLevel="2">
      <c r="A225" s="474"/>
      <c r="B225" s="150" t="s">
        <v>501</v>
      </c>
      <c r="C225" s="19"/>
      <c r="D225" s="135" t="s">
        <v>391</v>
      </c>
      <c r="E225" s="21">
        <f>E205-Baseline!E205</f>
        <v>-0.19974001599429059</v>
      </c>
      <c r="F225" s="21">
        <f>F205-Baseline!F205</f>
        <v>-0.98413541730376153</v>
      </c>
      <c r="G225" s="21">
        <f>G205-Baseline!G205</f>
        <v>-2.2828170228384863</v>
      </c>
      <c r="H225" s="21">
        <f>H205-Baseline!H205</f>
        <v>-4.0351310700004461</v>
      </c>
      <c r="I225" s="21">
        <f>I205-Baseline!I205</f>
        <v>-6.1803872014716887</v>
      </c>
      <c r="J225" s="21">
        <f>J205-Baseline!J205</f>
        <v>-8.432747356193687</v>
      </c>
      <c r="K225" s="21">
        <f>K205-Baseline!K205</f>
        <v>-10.144150803912879</v>
      </c>
      <c r="L225" s="21">
        <f>L205-Baseline!L205</f>
        <v>-11.353488542082118</v>
      </c>
      <c r="M225" s="21">
        <f>M205-Baseline!M205</f>
        <v>-12.097375112534706</v>
      </c>
      <c r="N225" s="21">
        <f>N205-Baseline!N205</f>
        <v>-12.410266621028342</v>
      </c>
      <c r="O225" s="21">
        <f>O205-Baseline!O205</f>
        <v>-12.324573381945669</v>
      </c>
      <c r="P225" s="21">
        <f>P205-Baseline!P205</f>
        <v>-11.87076709774098</v>
      </c>
      <c r="Q225" s="21">
        <f>Q205-Baseline!Q205</f>
        <v>-11.077482836986093</v>
      </c>
      <c r="R225" s="21">
        <f>R205-Baseline!R205</f>
        <v>-9.9716158886377002</v>
      </c>
      <c r="S225" s="21">
        <f>S205-Baseline!S205</f>
        <v>-8.5784875504072602</v>
      </c>
      <c r="T225" s="21">
        <f>T205-Baseline!T205</f>
        <v>-6.9217850913309462</v>
      </c>
      <c r="U225" s="21">
        <f>U205-Baseline!U205</f>
        <v>-5.0237193718759272</v>
      </c>
      <c r="V225" s="21">
        <f>V205-Baseline!V205</f>
        <v>-2.9051044785664999</v>
      </c>
      <c r="W225" s="21">
        <f>W205-Baseline!W205</f>
        <v>-0.58543285419290214</v>
      </c>
      <c r="X225" s="21">
        <f>X205-Baseline!X205</f>
        <v>1.9170528612207818</v>
      </c>
      <c r="Y225" s="21">
        <f>Y205-Baseline!Y205</f>
        <v>4.5852917989893172</v>
      </c>
      <c r="Z225" s="21">
        <f>Z205-Baseline!Z205</f>
        <v>7.4033401490796678</v>
      </c>
      <c r="AA225" s="21">
        <f>AA205-Baseline!AA205</f>
        <v>10.356309472565897</v>
      </c>
      <c r="AB225" s="21">
        <f>AB205-Baseline!AB205</f>
        <v>13.430308496973566</v>
      </c>
      <c r="AC225" s="21">
        <f>AC205-Baseline!AC205</f>
        <v>16.612188013320576</v>
      </c>
      <c r="AD225" s="21">
        <f>AD205-Baseline!AD205</f>
        <v>19.781023796345096</v>
      </c>
      <c r="AE225" s="21">
        <f>AE205-Baseline!AE205</f>
        <v>22.937034856696869</v>
      </c>
      <c r="AF225" s="21">
        <f>AF205-Baseline!AF205</f>
        <v>26.080427563767614</v>
      </c>
      <c r="AG225" s="21">
        <f>AG205-Baseline!AG205</f>
        <v>29.211402470612711</v>
      </c>
      <c r="AH225" s="21">
        <f>AH205-Baseline!AH205</f>
        <v>32.330163172630137</v>
      </c>
      <c r="AI225" s="21">
        <f>AI205-Baseline!AI205</f>
        <v>35.436927931393029</v>
      </c>
      <c r="AJ225" s="21">
        <f>AJ205-Baseline!AJ205</f>
        <v>38.546901257874993</v>
      </c>
      <c r="AK225" s="21">
        <f>AK205-Baseline!AK205</f>
        <v>41.660256821027929</v>
      </c>
      <c r="AL225" s="21">
        <f>AL205-Baseline!AL205</f>
        <v>44.777173543658137</v>
      </c>
      <c r="AM225" s="21">
        <f>AM205-Baseline!AM205</f>
        <v>47.897836131809981</v>
      </c>
      <c r="AN225" s="21">
        <f>AN205-Baseline!AN205</f>
        <v>51.022434456513338</v>
      </c>
      <c r="AO225" s="21">
        <f>AO205-Baseline!AO205</f>
        <v>54.151162426884412</v>
      </c>
      <c r="AP225" s="21">
        <f>AP205-Baseline!AP205</f>
        <v>57.284219058943222</v>
      </c>
      <c r="AQ225" s="21">
        <f>AQ205-Baseline!AQ205</f>
        <v>60.42180849304782</v>
      </c>
      <c r="AR225" s="21">
        <f>AR205-Baseline!AR205</f>
        <v>63.564139935253479</v>
      </c>
      <c r="AS225" s="21">
        <f>AS205-Baseline!AS205</f>
        <v>66.711427670373951</v>
      </c>
      <c r="AT225" s="21">
        <f>AT205-Baseline!AT205</f>
        <v>69.863891056174452</v>
      </c>
      <c r="AU225" s="21">
        <f>AU205-Baseline!AU205</f>
        <v>73.021754697514893</v>
      </c>
      <c r="AV225" s="21">
        <f>AV205-Baseline!AV205</f>
        <v>76.185248493092899</v>
      </c>
      <c r="AW225" s="21">
        <f>AW205-Baseline!AW205</f>
        <v>79.354607626015763</v>
      </c>
      <c r="AX225" s="21">
        <f>AX205-Baseline!AX205</f>
        <v>82.530072788200755</v>
      </c>
      <c r="AY225" s="21">
        <f>AY205-Baseline!AY205</f>
        <v>85.711890031905227</v>
      </c>
      <c r="AZ225" s="21">
        <f>AZ205-Baseline!AZ205</f>
        <v>88.900311050966934</v>
      </c>
      <c r="BA225" s="21">
        <f>BA205-Baseline!BA205</f>
        <v>92.09559315230706</v>
      </c>
      <c r="BB225" s="21">
        <f>BB205-Baseline!BB205</f>
        <v>95.297743419723815</v>
      </c>
    </row>
    <row r="226" spans="1:54" outlineLevel="2">
      <c r="A226" s="475"/>
      <c r="B226" s="150" t="s">
        <v>502</v>
      </c>
      <c r="C226" s="19"/>
      <c r="D226" s="135" t="s">
        <v>391</v>
      </c>
      <c r="E226" s="21">
        <f>E206-Baseline!E206</f>
        <v>-0.19974001599429414</v>
      </c>
      <c r="F226" s="21">
        <f>F206-Baseline!F206</f>
        <v>-0.84337978234236033</v>
      </c>
      <c r="G226" s="21">
        <f>G206-Baseline!G206</f>
        <v>-1.8622700249328403</v>
      </c>
      <c r="H226" s="21">
        <f>H206-Baseline!H206</f>
        <v>-3.1974361011641292</v>
      </c>
      <c r="I226" s="21">
        <f>I206-Baseline!I206</f>
        <v>-4.7898260890824531</v>
      </c>
      <c r="J226" s="21">
        <f>J206-Baseline!J206</f>
        <v>-6.3551997427811955</v>
      </c>
      <c r="K226" s="21">
        <f>K206-Baseline!K206</f>
        <v>-7.3836451904899434</v>
      </c>
      <c r="L226" s="21">
        <f>L206-Baseline!L206</f>
        <v>-7.9139858091888584</v>
      </c>
      <c r="M226" s="21">
        <f>M206-Baseline!M206</f>
        <v>-7.9827685829885979</v>
      </c>
      <c r="N226" s="21">
        <f>N206-Baseline!N206</f>
        <v>-7.624382090293949</v>
      </c>
      <c r="O226" s="21">
        <f>O206-Baseline!O206</f>
        <v>-6.8711691417730663</v>
      </c>
      <c r="P226" s="21">
        <f>P206-Baseline!P206</f>
        <v>-5.7535339387727618</v>
      </c>
      <c r="Q226" s="21">
        <f>Q206-Baseline!Q206</f>
        <v>-4.3000440437194243</v>
      </c>
      <c r="R226" s="21">
        <f>R206-Baseline!R206</f>
        <v>-2.5375272163343539</v>
      </c>
      <c r="S226" s="21">
        <f>S206-Baseline!S206</f>
        <v>-0.49138413182913609</v>
      </c>
      <c r="T226" s="21">
        <f>T206-Baseline!T206</f>
        <v>1.8147671369974887</v>
      </c>
      <c r="U226" s="21">
        <f>U206-Baseline!U206</f>
        <v>4.3587849675932944</v>
      </c>
      <c r="V226" s="21">
        <f>V206-Baseline!V206</f>
        <v>7.1199245498065125</v>
      </c>
      <c r="W226" s="21">
        <f>W206-Baseline!W206</f>
        <v>10.078762781338014</v>
      </c>
      <c r="X226" s="21">
        <f>X206-Baseline!X206</f>
        <v>13.217126447178543</v>
      </c>
      <c r="Y226" s="21">
        <f>Y206-Baseline!Y206</f>
        <v>16.51802419990662</v>
      </c>
      <c r="Z226" s="21">
        <f>Z206-Baseline!Z206</f>
        <v>19.965581867251103</v>
      </c>
      <c r="AA226" s="21">
        <f>AA206-Baseline!AA206</f>
        <v>23.544980787866621</v>
      </c>
      <c r="AB226" s="21">
        <f>AB206-Baseline!AB206</f>
        <v>27.242399621326513</v>
      </c>
      <c r="AC226" s="21">
        <f>AC206-Baseline!AC206</f>
        <v>31.044360260426174</v>
      </c>
      <c r="AD226" s="21">
        <f>AD206-Baseline!AD206</f>
        <v>34.829962442852093</v>
      </c>
      <c r="AE226" s="21">
        <f>AE206-Baseline!AE206</f>
        <v>38.599410738462097</v>
      </c>
      <c r="AF226" s="21">
        <f>AF206-Baseline!AF206</f>
        <v>42.35287230579479</v>
      </c>
      <c r="AG226" s="21">
        <f>AG206-Baseline!AG206</f>
        <v>46.090497537631336</v>
      </c>
      <c r="AH226" s="21">
        <f>AH206-Baseline!AH206</f>
        <v>49.812446175938931</v>
      </c>
      <c r="AI226" s="21">
        <f>AI206-Baseline!AI206</f>
        <v>53.51892241323776</v>
      </c>
      <c r="AJ226" s="21">
        <f>AJ206-Baseline!AJ206</f>
        <v>57.228003331763261</v>
      </c>
      <c r="AK226" s="21">
        <f>AK206-Baseline!AK206</f>
        <v>60.93982193398881</v>
      </c>
      <c r="AL226" s="21">
        <f>AL206-Baseline!AL206</f>
        <v>64.654521440224471</v>
      </c>
      <c r="AM226" s="21">
        <f>AM206-Baseline!AM206</f>
        <v>68.372256590996244</v>
      </c>
      <c r="AN226" s="21">
        <f>AN206-Baseline!AN206</f>
        <v>72.09319139864624</v>
      </c>
      <c r="AO226" s="21">
        <f>AO206-Baseline!AO206</f>
        <v>75.817495968709636</v>
      </c>
      <c r="AP226" s="21">
        <f>AP206-Baseline!AP206</f>
        <v>79.545349201366321</v>
      </c>
      <c r="AQ226" s="21">
        <f>AQ206-Baseline!AQ206</f>
        <v>83.276938910988974</v>
      </c>
      <c r="AR226" s="21">
        <f>AR206-Baseline!AR206</f>
        <v>87.012461406999591</v>
      </c>
      <c r="AS226" s="21">
        <f>AS206-Baseline!AS206</f>
        <v>90.752121211545386</v>
      </c>
      <c r="AT226" s="21">
        <f>AT206-Baseline!AT206</f>
        <v>94.496131056506101</v>
      </c>
      <c r="AU226" s="21">
        <f>AU206-Baseline!AU206</f>
        <v>98.244712135038981</v>
      </c>
      <c r="AV226" s="21">
        <f>AV206-Baseline!AV206</f>
        <v>101.99809404255211</v>
      </c>
      <c r="AW226" s="21">
        <f>AW206-Baseline!AW206</f>
        <v>105.75651464920611</v>
      </c>
      <c r="AX226" s="21">
        <f>AX206-Baseline!AX206</f>
        <v>109.52022027851501</v>
      </c>
      <c r="AY226" s="21">
        <f>AY206-Baseline!AY206</f>
        <v>113.28946552012462</v>
      </c>
      <c r="AZ226" s="21">
        <f>AZ206-Baseline!AZ206</f>
        <v>117.06451346306221</v>
      </c>
      <c r="BA226" s="21">
        <f>BA206-Baseline!BA206</f>
        <v>120.84563559831247</v>
      </c>
      <c r="BB226" s="21">
        <f>BB206-Baseline!BB206</f>
        <v>124.63277375730536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D6C30DBC-BB0D-47CF-BDA1-7B119D09831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B154 B143 B145:B147 B149:B152 B158 B160:B162 B164:B169</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C56:C63</xm:sqref>
        </x14:dataValidation>
        <x14:dataValidation type="list" allowBlank="1" showInputMessage="1" showErrorMessage="1" xr:uid="{DA5739E6-469C-4F19-957F-09F85BFD0526}">
          <x14:formula1>
            <xm:f>'Fixed Data'!$A$55:$A$78</xm:f>
          </x14:formula1>
          <xm:sqref>B56:B63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5"/>
  <sheetViews>
    <sheetView topLeftCell="B1" workbookViewId="0">
      <selection activeCell="L9" sqref="L8:P9"/>
    </sheetView>
  </sheetViews>
  <sheetFormatPr defaultRowHeight="13.5"/>
  <cols>
    <col min="1" max="1" width="22" customWidth="1"/>
  </cols>
  <sheetData>
    <row r="1" spans="1:19">
      <c r="A1" s="4" t="s">
        <v>509</v>
      </c>
    </row>
    <row r="2" spans="1:19">
      <c r="A2" s="472" t="s">
        <v>510</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5" spans="1:19" ht="14" thickBot="1"/>
    <row r="6" spans="1:19" ht="23.25" customHeight="1" thickBot="1">
      <c r="F6" s="4" t="s">
        <v>575</v>
      </c>
      <c r="G6" s="476" t="s">
        <v>566</v>
      </c>
      <c r="H6" s="476"/>
      <c r="I6" s="476"/>
      <c r="J6" s="476"/>
      <c r="K6" s="476"/>
      <c r="L6" s="476" t="s">
        <v>576</v>
      </c>
      <c r="M6" s="476"/>
      <c r="N6" s="476"/>
      <c r="O6" s="476"/>
      <c r="P6" s="476"/>
    </row>
    <row r="7" spans="1:19" ht="14.5">
      <c r="G7" s="316">
        <v>2027</v>
      </c>
      <c r="H7" s="317">
        <v>2028</v>
      </c>
      <c r="I7" s="317">
        <v>2029</v>
      </c>
      <c r="J7" s="317">
        <v>2030</v>
      </c>
      <c r="K7" s="319">
        <v>2031</v>
      </c>
      <c r="L7" s="316">
        <v>2027</v>
      </c>
      <c r="M7" s="317">
        <v>2028</v>
      </c>
      <c r="N7" s="317">
        <v>2029</v>
      </c>
      <c r="O7" s="317">
        <v>2030</v>
      </c>
      <c r="P7" s="319">
        <v>2031</v>
      </c>
    </row>
    <row r="8" spans="1:19">
      <c r="B8" s="318" t="s">
        <v>567</v>
      </c>
      <c r="C8" s="318" t="s">
        <v>568</v>
      </c>
      <c r="D8" s="318" t="s">
        <v>569</v>
      </c>
      <c r="E8" s="318" t="s">
        <v>570</v>
      </c>
      <c r="F8" s="318" t="s">
        <v>391</v>
      </c>
      <c r="G8" s="318">
        <v>9.607569918337191</v>
      </c>
      <c r="H8" s="318">
        <v>10.128289462466707</v>
      </c>
      <c r="I8" s="318">
        <v>10.728497601207346</v>
      </c>
      <c r="J8" s="318">
        <v>11.339217145336862</v>
      </c>
      <c r="K8" s="318">
        <v>11.874724867950476</v>
      </c>
      <c r="L8" s="329">
        <f t="shared" ref="L8:P9" si="0">SUM(G8)/SUM(G10)</f>
        <v>1.6507086300699423</v>
      </c>
      <c r="M8" s="329">
        <f t="shared" si="0"/>
        <v>1.7401751916091006</v>
      </c>
      <c r="N8" s="329">
        <f t="shared" si="0"/>
        <v>1.8432989536924131</v>
      </c>
      <c r="O8" s="329">
        <f t="shared" si="0"/>
        <v>1.9482287153923885</v>
      </c>
      <c r="P8" s="329">
        <f t="shared" si="0"/>
        <v>2.0402360831972515</v>
      </c>
    </row>
    <row r="9" spans="1:19">
      <c r="B9" s="318" t="s">
        <v>308</v>
      </c>
      <c r="C9" s="318" t="s">
        <v>568</v>
      </c>
      <c r="D9" s="318" t="s">
        <v>569</v>
      </c>
      <c r="E9" s="318" t="s">
        <v>570</v>
      </c>
      <c r="F9" s="318" t="s">
        <v>391</v>
      </c>
      <c r="G9" s="318">
        <v>1.9944298632769777E-2</v>
      </c>
      <c r="H9" s="318">
        <v>2.2062277942339285E-2</v>
      </c>
      <c r="I9" s="318">
        <v>2.4427710508908893E-2</v>
      </c>
      <c r="J9" s="318">
        <v>2.6799054138852172E-2</v>
      </c>
      <c r="K9" s="318">
        <v>2.9034108616030153E-2</v>
      </c>
      <c r="L9" s="329">
        <f t="shared" si="0"/>
        <v>4.7761444312199256E-4</v>
      </c>
      <c r="M9" s="329">
        <f t="shared" si="0"/>
        <v>5.283345775879822E-4</v>
      </c>
      <c r="N9" s="329">
        <f t="shared" si="0"/>
        <v>5.8498057847409472E-4</v>
      </c>
      <c r="O9" s="329">
        <f t="shared" si="0"/>
        <v>6.4176813406180172E-4</v>
      </c>
      <c r="P9" s="329">
        <f t="shared" si="0"/>
        <v>6.9529191642789159E-4</v>
      </c>
    </row>
    <row r="10" spans="1:19">
      <c r="B10" s="318" t="s">
        <v>567</v>
      </c>
      <c r="C10" s="318" t="s">
        <v>571</v>
      </c>
      <c r="D10" s="318" t="s">
        <v>572</v>
      </c>
      <c r="E10" s="318"/>
      <c r="F10" s="318" t="s">
        <v>573</v>
      </c>
      <c r="G10" s="320">
        <v>5.8202700000000052</v>
      </c>
      <c r="H10" s="320">
        <v>5.8202700000000043</v>
      </c>
      <c r="I10" s="320">
        <v>5.8202700000000025</v>
      </c>
      <c r="J10" s="320">
        <v>5.8202700000000025</v>
      </c>
      <c r="K10" s="320">
        <v>5.8202700000000043</v>
      </c>
    </row>
    <row r="11" spans="1:19">
      <c r="B11" s="318" t="s">
        <v>308</v>
      </c>
      <c r="C11" s="318" t="s">
        <v>571</v>
      </c>
      <c r="D11" s="318" t="s">
        <v>572</v>
      </c>
      <c r="E11" s="318"/>
      <c r="F11" s="318" t="s">
        <v>573</v>
      </c>
      <c r="G11" s="320">
        <v>41.758156437651095</v>
      </c>
      <c r="H11" s="320">
        <v>41.758156437651117</v>
      </c>
      <c r="I11" s="320">
        <v>41.758156437651117</v>
      </c>
      <c r="J11" s="320">
        <v>41.758156437651117</v>
      </c>
      <c r="K11" s="320">
        <v>41.758156437651131</v>
      </c>
    </row>
    <row r="12" spans="1:19" ht="14" thickBot="1"/>
    <row r="13" spans="1:19" ht="16" thickBot="1">
      <c r="F13" s="4" t="s">
        <v>577</v>
      </c>
      <c r="G13" s="476" t="s">
        <v>566</v>
      </c>
      <c r="H13" s="476"/>
      <c r="I13" s="476"/>
      <c r="J13" s="476"/>
      <c r="K13" s="476"/>
    </row>
    <row r="14" spans="1:19" ht="14.5">
      <c r="G14" s="316">
        <v>2027</v>
      </c>
      <c r="H14" s="317">
        <v>2028</v>
      </c>
      <c r="I14" s="317">
        <v>2029</v>
      </c>
      <c r="J14" s="317">
        <v>2030</v>
      </c>
      <c r="K14" s="319">
        <v>2031</v>
      </c>
    </row>
    <row r="15" spans="1:19">
      <c r="B15" s="318" t="s">
        <v>567</v>
      </c>
      <c r="C15" s="318" t="s">
        <v>571</v>
      </c>
      <c r="D15" s="318" t="s">
        <v>569</v>
      </c>
      <c r="E15" s="318" t="s">
        <v>570</v>
      </c>
      <c r="F15" s="318" t="s">
        <v>391</v>
      </c>
      <c r="G15" s="321">
        <f t="shared" ref="G15:K16" si="1">G17*L8</f>
        <v>10.568326910170908</v>
      </c>
      <c r="H15" s="321">
        <f t="shared" si="1"/>
        <v>11.141118408713378</v>
      </c>
      <c r="I15" s="321">
        <f t="shared" si="1"/>
        <v>11.801347361328084</v>
      </c>
      <c r="J15" s="321">
        <f t="shared" si="1"/>
        <v>12.47313885987055</v>
      </c>
      <c r="K15" s="321">
        <f t="shared" si="1"/>
        <v>13.062197354745523</v>
      </c>
    </row>
    <row r="16" spans="1:19">
      <c r="B16" s="318" t="s">
        <v>308</v>
      </c>
      <c r="C16" s="318" t="s">
        <v>571</v>
      </c>
      <c r="D16" s="318" t="s">
        <v>569</v>
      </c>
      <c r="E16" s="318" t="s">
        <v>570</v>
      </c>
      <c r="F16" s="318" t="s">
        <v>391</v>
      </c>
      <c r="G16" s="321">
        <f t="shared" si="1"/>
        <v>2.197026438361166E-2</v>
      </c>
      <c r="H16" s="321">
        <f t="shared" si="1"/>
        <v>2.4303390569047182E-2</v>
      </c>
      <c r="I16" s="321">
        <f t="shared" si="1"/>
        <v>2.6909106609808359E-2</v>
      </c>
      <c r="J16" s="321">
        <f t="shared" si="1"/>
        <v>2.952133416684288E-2</v>
      </c>
      <c r="K16" s="321">
        <f t="shared" si="1"/>
        <v>3.1983428155683016E-2</v>
      </c>
    </row>
    <row r="17" spans="1:19">
      <c r="B17" s="318" t="s">
        <v>567</v>
      </c>
      <c r="C17" s="318" t="s">
        <v>571</v>
      </c>
      <c r="D17" s="318" t="s">
        <v>572</v>
      </c>
      <c r="E17" s="318"/>
      <c r="F17" s="318" t="s">
        <v>573</v>
      </c>
      <c r="G17" s="322">
        <v>6.4022970000000043</v>
      </c>
      <c r="H17" s="322">
        <v>6.4022970000000043</v>
      </c>
      <c r="I17" s="322">
        <v>6.4022970000000043</v>
      </c>
      <c r="J17" s="322">
        <v>6.4022970000000043</v>
      </c>
      <c r="K17" s="322">
        <v>6.4022970000000043</v>
      </c>
    </row>
    <row r="18" spans="1:19">
      <c r="B18" s="318" t="s">
        <v>308</v>
      </c>
      <c r="C18" s="318" t="s">
        <v>571</v>
      </c>
      <c r="D18" s="318" t="s">
        <v>572</v>
      </c>
      <c r="E18" s="318"/>
      <c r="F18" s="318" t="s">
        <v>573</v>
      </c>
      <c r="G18" s="322">
        <f>230/5</f>
        <v>46</v>
      </c>
      <c r="H18" s="322">
        <f>230/5</f>
        <v>46</v>
      </c>
      <c r="I18" s="322">
        <f>230/5</f>
        <v>46</v>
      </c>
      <c r="J18" s="322">
        <f>230/5</f>
        <v>46</v>
      </c>
      <c r="K18" s="322">
        <f>230/5</f>
        <v>46</v>
      </c>
    </row>
    <row r="20" spans="1:19">
      <c r="A20" s="4" t="s">
        <v>511</v>
      </c>
    </row>
    <row r="22" spans="1:19">
      <c r="A22" s="4" t="s">
        <v>512</v>
      </c>
    </row>
    <row r="23" spans="1:19">
      <c r="A23" s="472" t="s">
        <v>513</v>
      </c>
      <c r="B23" s="472"/>
      <c r="C23" s="472"/>
      <c r="D23" s="472"/>
      <c r="E23" s="472"/>
      <c r="F23" s="472"/>
      <c r="G23" s="472"/>
      <c r="H23" s="472"/>
      <c r="I23" s="472"/>
      <c r="J23" s="472"/>
      <c r="K23" s="472"/>
      <c r="L23" s="472"/>
      <c r="M23" s="472"/>
      <c r="N23" s="472"/>
      <c r="O23" s="472"/>
      <c r="P23" s="472"/>
      <c r="Q23" s="472"/>
      <c r="R23" s="472"/>
      <c r="S23" s="472"/>
    </row>
    <row r="24" spans="1:19" ht="25.5" customHeight="1">
      <c r="A24" s="472"/>
      <c r="B24" s="472"/>
      <c r="C24" s="472"/>
      <c r="D24" s="472"/>
      <c r="E24" s="472"/>
      <c r="F24" s="472"/>
      <c r="G24" s="472"/>
      <c r="H24" s="472"/>
      <c r="I24" s="472"/>
      <c r="J24" s="472"/>
      <c r="K24" s="472"/>
      <c r="L24" s="472"/>
      <c r="M24" s="472"/>
      <c r="N24" s="472"/>
      <c r="O24" s="472"/>
      <c r="P24" s="472"/>
      <c r="Q24" s="472"/>
      <c r="R24" s="472"/>
      <c r="S24" s="472"/>
    </row>
    <row r="26" spans="1:19">
      <c r="A26" s="158" t="s">
        <v>494</v>
      </c>
      <c r="B26" s="406"/>
      <c r="C26" s="406"/>
      <c r="D26" s="406"/>
      <c r="E26" s="406"/>
      <c r="F26" s="406"/>
      <c r="G26" s="406"/>
      <c r="H26" s="406"/>
      <c r="I26" s="406"/>
      <c r="J26" s="406"/>
      <c r="K26" s="406"/>
      <c r="L26" s="406"/>
      <c r="M26" s="406"/>
      <c r="N26" s="406"/>
      <c r="O26" s="406"/>
      <c r="P26" s="406"/>
      <c r="Q26" s="406"/>
      <c r="R26" s="406"/>
      <c r="S26" s="406"/>
    </row>
    <row r="27" spans="1:19">
      <c r="A27" s="158" t="s">
        <v>495</v>
      </c>
      <c r="B27" s="406"/>
      <c r="C27" s="406"/>
      <c r="D27" s="406"/>
      <c r="E27" s="406"/>
      <c r="F27" s="406"/>
      <c r="G27" s="406"/>
      <c r="H27" s="406"/>
      <c r="I27" s="406"/>
      <c r="J27" s="406"/>
      <c r="K27" s="406"/>
      <c r="L27" s="406"/>
      <c r="M27" s="406"/>
      <c r="N27" s="406"/>
      <c r="O27" s="406"/>
      <c r="P27" s="406"/>
      <c r="Q27" s="406"/>
      <c r="R27" s="406"/>
      <c r="S27" s="406"/>
    </row>
    <row r="28" spans="1:19">
      <c r="A28" s="159" t="s">
        <v>397</v>
      </c>
      <c r="B28" s="406"/>
      <c r="C28" s="406"/>
      <c r="D28" s="406"/>
      <c r="E28" s="406"/>
      <c r="F28" s="406"/>
      <c r="G28" s="406"/>
      <c r="H28" s="406"/>
      <c r="I28" s="406"/>
      <c r="J28" s="406"/>
      <c r="K28" s="406"/>
      <c r="L28" s="406"/>
      <c r="M28" s="406"/>
      <c r="N28" s="406"/>
      <c r="O28" s="406"/>
      <c r="P28" s="406"/>
      <c r="Q28" s="406"/>
      <c r="R28" s="406"/>
      <c r="S28" s="406"/>
    </row>
    <row r="29" spans="1:19">
      <c r="A29" s="159" t="s">
        <v>473</v>
      </c>
      <c r="B29" s="406"/>
      <c r="C29" s="406"/>
      <c r="D29" s="406"/>
      <c r="E29" s="406"/>
      <c r="F29" s="406"/>
      <c r="G29" s="406"/>
      <c r="H29" s="406"/>
      <c r="I29" s="406"/>
      <c r="J29" s="406"/>
      <c r="K29" s="406"/>
      <c r="L29" s="406"/>
      <c r="M29" s="406"/>
      <c r="N29" s="406"/>
      <c r="O29" s="406"/>
      <c r="P29" s="406"/>
      <c r="Q29" s="406"/>
      <c r="R29" s="406"/>
      <c r="S29" s="406"/>
    </row>
    <row r="30" spans="1:19">
      <c r="A30" s="159" t="s">
        <v>474</v>
      </c>
      <c r="B30" s="406"/>
      <c r="C30" s="406"/>
      <c r="D30" s="406"/>
      <c r="E30" s="406"/>
      <c r="F30" s="406"/>
      <c r="G30" s="406"/>
      <c r="H30" s="406"/>
      <c r="I30" s="406"/>
      <c r="J30" s="406"/>
      <c r="K30" s="406"/>
      <c r="L30" s="406"/>
      <c r="M30" s="406"/>
      <c r="N30" s="406"/>
      <c r="O30" s="406"/>
      <c r="P30" s="406"/>
      <c r="Q30" s="406"/>
      <c r="R30" s="406"/>
      <c r="S30" s="406"/>
    </row>
    <row r="34" spans="1:1">
      <c r="A34" s="4" t="s">
        <v>514</v>
      </c>
    </row>
    <row r="35" spans="1:1">
      <c r="A35" t="s">
        <v>515</v>
      </c>
    </row>
  </sheetData>
  <mergeCells count="10">
    <mergeCell ref="B29:S29"/>
    <mergeCell ref="B30:S30"/>
    <mergeCell ref="A2:S4"/>
    <mergeCell ref="A23:S24"/>
    <mergeCell ref="B26:S26"/>
    <mergeCell ref="B27:S27"/>
    <mergeCell ref="B28:S28"/>
    <mergeCell ref="G6:K6"/>
    <mergeCell ref="G13:K13"/>
    <mergeCell ref="L6:P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topLeftCell="A131" zoomScale="55" zoomScaleNormal="55" workbookViewId="0">
      <selection activeCell="C143" sqref="C143:C163"/>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37" t="s">
        <v>344</v>
      </c>
      <c r="J2" s="438"/>
      <c r="K2" s="438"/>
      <c r="L2" s="438"/>
      <c r="M2" s="438"/>
      <c r="N2" s="438"/>
      <c r="O2" s="438"/>
      <c r="P2" s="438"/>
      <c r="Q2" s="438"/>
      <c r="R2" s="438"/>
      <c r="S2" s="438"/>
      <c r="T2" s="438"/>
      <c r="U2" s="439"/>
    </row>
    <row r="3" spans="1:21" ht="13.5" customHeight="1" outlineLevel="1" thickBot="1">
      <c r="A3" s="3"/>
      <c r="B3" s="7"/>
      <c r="F3" s="24"/>
      <c r="G3" s="10"/>
      <c r="I3" s="440" t="s">
        <v>345</v>
      </c>
      <c r="J3" s="441"/>
      <c r="K3" s="441"/>
      <c r="L3" s="441"/>
      <c r="M3" s="441"/>
      <c r="N3" s="442"/>
      <c r="O3" s="1"/>
      <c r="P3" s="446" t="s">
        <v>346</v>
      </c>
      <c r="Q3" s="447"/>
      <c r="R3" s="447"/>
      <c r="S3" s="447"/>
      <c r="T3" s="447"/>
      <c r="U3" s="448"/>
    </row>
    <row r="4" spans="1:21" ht="56.25" customHeight="1" outlineLevel="1">
      <c r="A4" s="31" t="s">
        <v>163</v>
      </c>
      <c r="B4" s="325" t="s">
        <v>176</v>
      </c>
      <c r="E4" s="53" t="s">
        <v>347</v>
      </c>
      <c r="F4" s="91">
        <v>45632</v>
      </c>
      <c r="G4" s="28"/>
      <c r="H4" s="10"/>
      <c r="I4" s="443"/>
      <c r="J4" s="444"/>
      <c r="K4" s="444"/>
      <c r="L4" s="444"/>
      <c r="M4" s="444"/>
      <c r="N4" s="445"/>
      <c r="P4" s="449"/>
      <c r="Q4" s="450"/>
      <c r="R4" s="450"/>
      <c r="S4" s="450"/>
      <c r="T4" s="450"/>
      <c r="U4" s="451"/>
    </row>
    <row r="5" spans="1:21" outlineLevel="1">
      <c r="A5" s="13" t="s">
        <v>348</v>
      </c>
      <c r="B5" s="88" t="s">
        <v>349</v>
      </c>
      <c r="E5" s="14"/>
      <c r="H5" s="10"/>
      <c r="I5" s="452" t="s">
        <v>177</v>
      </c>
      <c r="J5" s="453"/>
      <c r="K5" s="453"/>
      <c r="L5" s="453"/>
      <c r="M5" s="453"/>
      <c r="N5" s="454"/>
      <c r="P5" s="452" t="s">
        <v>574</v>
      </c>
      <c r="Q5" s="464"/>
      <c r="R5" s="464"/>
      <c r="S5" s="464"/>
      <c r="T5" s="464"/>
      <c r="U5" s="465"/>
    </row>
    <row r="6" spans="1:21" outlineLevel="1">
      <c r="A6" s="13" t="s">
        <v>351</v>
      </c>
      <c r="B6" s="88" t="s">
        <v>352</v>
      </c>
      <c r="E6" s="53" t="s">
        <v>353</v>
      </c>
      <c r="F6" s="90" t="s">
        <v>354</v>
      </c>
      <c r="H6" s="10"/>
      <c r="I6" s="455"/>
      <c r="J6" s="456"/>
      <c r="K6" s="456"/>
      <c r="L6" s="456"/>
      <c r="M6" s="456"/>
      <c r="N6" s="457"/>
      <c r="P6" s="466"/>
      <c r="Q6" s="467"/>
      <c r="R6" s="467"/>
      <c r="S6" s="467"/>
      <c r="T6" s="467"/>
      <c r="U6" s="468"/>
    </row>
    <row r="7" spans="1:21" outlineLevel="1">
      <c r="A7" s="13" t="s">
        <v>355</v>
      </c>
      <c r="B7" s="88" t="s">
        <v>356</v>
      </c>
      <c r="E7" s="14"/>
      <c r="H7" s="10"/>
      <c r="I7" s="455"/>
      <c r="J7" s="456"/>
      <c r="K7" s="456"/>
      <c r="L7" s="456"/>
      <c r="M7" s="456"/>
      <c r="N7" s="457"/>
      <c r="P7" s="466"/>
      <c r="Q7" s="467"/>
      <c r="R7" s="467"/>
      <c r="S7" s="467"/>
      <c r="T7" s="467"/>
      <c r="U7" s="468"/>
    </row>
    <row r="8" spans="1:21" ht="41" outlineLevel="1" thickBot="1">
      <c r="A8" s="34" t="s">
        <v>357</v>
      </c>
      <c r="B8" s="89" t="s">
        <v>358</v>
      </c>
      <c r="E8" s="14"/>
      <c r="H8" s="10"/>
      <c r="I8" s="455"/>
      <c r="J8" s="456"/>
      <c r="K8" s="456"/>
      <c r="L8" s="456"/>
      <c r="M8" s="456"/>
      <c r="N8" s="457"/>
      <c r="P8" s="466"/>
      <c r="Q8" s="467"/>
      <c r="R8" s="467"/>
      <c r="S8" s="467"/>
      <c r="T8" s="467"/>
      <c r="U8" s="468"/>
    </row>
    <row r="9" spans="1:21" outlineLevel="1">
      <c r="E9" s="14"/>
      <c r="H9" s="10"/>
      <c r="I9" s="455"/>
      <c r="J9" s="456"/>
      <c r="K9" s="456"/>
      <c r="L9" s="456"/>
      <c r="M9" s="456"/>
      <c r="N9" s="457"/>
      <c r="P9" s="466"/>
      <c r="Q9" s="467"/>
      <c r="R9" s="467"/>
      <c r="S9" s="467"/>
      <c r="T9" s="467"/>
      <c r="U9" s="468"/>
    </row>
    <row r="10" spans="1:21" ht="14" outlineLevel="1" thickBot="1">
      <c r="A10" s="32" t="s">
        <v>359</v>
      </c>
      <c r="B10" s="35">
        <f>Baseline!B10</f>
        <v>2027</v>
      </c>
      <c r="E10" s="14"/>
      <c r="H10" s="10"/>
      <c r="I10" s="455"/>
      <c r="J10" s="456"/>
      <c r="K10" s="456"/>
      <c r="L10" s="456"/>
      <c r="M10" s="456"/>
      <c r="N10" s="457"/>
      <c r="P10" s="466"/>
      <c r="Q10" s="467"/>
      <c r="R10" s="467"/>
      <c r="S10" s="467"/>
      <c r="T10" s="467"/>
      <c r="U10" s="468"/>
    </row>
    <row r="11" spans="1:21" outlineLevel="1">
      <c r="A11" s="16"/>
      <c r="H11" s="10"/>
      <c r="I11" s="455"/>
      <c r="J11" s="456"/>
      <c r="K11" s="456"/>
      <c r="L11" s="456"/>
      <c r="M11" s="456"/>
      <c r="N11" s="457"/>
      <c r="P11" s="466"/>
      <c r="Q11" s="467"/>
      <c r="R11" s="467"/>
      <c r="S11" s="467"/>
      <c r="T11" s="467"/>
      <c r="U11" s="468"/>
    </row>
    <row r="12" spans="1:21" ht="40.5" outlineLevel="1">
      <c r="A12" s="26" t="s">
        <v>360</v>
      </c>
      <c r="B12" s="26" t="s">
        <v>361</v>
      </c>
      <c r="C12" s="26" t="s">
        <v>362</v>
      </c>
      <c r="D12" s="26" t="s">
        <v>363</v>
      </c>
      <c r="E12" s="26" t="s">
        <v>364</v>
      </c>
      <c r="F12" s="26" t="s">
        <v>365</v>
      </c>
      <c r="G12" s="26" t="s">
        <v>366</v>
      </c>
      <c r="I12" s="455"/>
      <c r="J12" s="456"/>
      <c r="K12" s="456"/>
      <c r="L12" s="456"/>
      <c r="M12" s="456"/>
      <c r="N12" s="457"/>
      <c r="P12" s="466"/>
      <c r="Q12" s="467"/>
      <c r="R12" s="467"/>
      <c r="S12" s="467"/>
      <c r="T12" s="467"/>
      <c r="U12" s="468"/>
    </row>
    <row r="13" spans="1:21" outlineLevel="1">
      <c r="A13" s="58">
        <v>2035</v>
      </c>
      <c r="B13" s="21">
        <f t="shared" ref="B13:B18" si="0">INDEX($E$204:$AW$204,1,MATCH($A13,$E$53:$BB$53,0))</f>
        <v>-200.26835593567026</v>
      </c>
      <c r="C13" s="21">
        <f>B13-Baseline!B13</f>
        <v>-7.2487814614687522</v>
      </c>
      <c r="D13" s="21">
        <f t="shared" ref="D13:D18" si="1">INDEX($E$205:$AW$205,1,MATCH($A13,$E$53:$BB$53,0))</f>
        <v>-184.68888381344598</v>
      </c>
      <c r="E13" s="21">
        <f>D13-Baseline!D13</f>
        <v>-14.287310804877791</v>
      </c>
      <c r="F13" s="21">
        <f t="shared" ref="F13:F18" si="2">INDEX($E$206:$AW$206,1,MATCH($A13,$E$53:$BB$53,0))</f>
        <v>-226.55790636840149</v>
      </c>
      <c r="G13" s="21">
        <f>F13-Baseline!F13</f>
        <v>-10.920814554571592</v>
      </c>
      <c r="I13" s="455"/>
      <c r="J13" s="456"/>
      <c r="K13" s="456"/>
      <c r="L13" s="456"/>
      <c r="M13" s="456"/>
      <c r="N13" s="457"/>
      <c r="P13" s="466"/>
      <c r="Q13" s="467"/>
      <c r="R13" s="467"/>
      <c r="S13" s="467"/>
      <c r="T13" s="467"/>
      <c r="U13" s="468"/>
    </row>
    <row r="14" spans="1:21" outlineLevel="1">
      <c r="A14" s="58">
        <v>2040</v>
      </c>
      <c r="B14" s="21">
        <f t="shared" si="0"/>
        <v>-298.57082788089554</v>
      </c>
      <c r="C14" s="21">
        <f>B14-Baseline!B14</f>
        <v>-1.9643355215098381</v>
      </c>
      <c r="D14" s="21">
        <f t="shared" si="1"/>
        <v>-276.6126434279156</v>
      </c>
      <c r="E14" s="21">
        <f>D14-Baseline!D14</f>
        <v>-14.674261329730314</v>
      </c>
      <c r="F14" s="21">
        <f t="shared" si="2"/>
        <v>-339.89969009362204</v>
      </c>
      <c r="G14" s="21">
        <f>F14-Baseline!F14</f>
        <v>-8.5918251427764289</v>
      </c>
      <c r="I14" s="455"/>
      <c r="J14" s="456"/>
      <c r="K14" s="456"/>
      <c r="L14" s="456"/>
      <c r="M14" s="456"/>
      <c r="N14" s="457"/>
      <c r="P14" s="466"/>
      <c r="Q14" s="467"/>
      <c r="R14" s="467"/>
      <c r="S14" s="467"/>
      <c r="T14" s="467"/>
      <c r="U14" s="468"/>
    </row>
    <row r="15" spans="1:21" outlineLevel="1">
      <c r="A15" s="58">
        <v>2045</v>
      </c>
      <c r="B15" s="21">
        <f t="shared" si="0"/>
        <v>-387.86939064272855</v>
      </c>
      <c r="C15" s="21">
        <f>B15-Baseline!B15</f>
        <v>10.081244231482117</v>
      </c>
      <c r="D15" s="21">
        <f t="shared" si="1"/>
        <v>-359.6867546079838</v>
      </c>
      <c r="E15" s="21">
        <f>D15-Baseline!D15</f>
        <v>-8.1545806064551698</v>
      </c>
      <c r="F15" s="21">
        <f t="shared" si="2"/>
        <v>-443.81510872501087</v>
      </c>
      <c r="G15" s="21">
        <f>F15-Baseline!F15</f>
        <v>0.57067036524068726</v>
      </c>
      <c r="I15" s="455"/>
      <c r="J15" s="456"/>
      <c r="K15" s="456"/>
      <c r="L15" s="456"/>
      <c r="M15" s="456"/>
      <c r="N15" s="457"/>
      <c r="P15" s="466"/>
      <c r="Q15" s="467"/>
      <c r="R15" s="467"/>
      <c r="S15" s="467"/>
      <c r="T15" s="467"/>
      <c r="U15" s="468"/>
    </row>
    <row r="16" spans="1:21" outlineLevel="1">
      <c r="A16" s="58">
        <v>2050</v>
      </c>
      <c r="B16" s="21">
        <f t="shared" si="0"/>
        <v>-470.88173019838462</v>
      </c>
      <c r="C16" s="21">
        <f>B16-Baseline!B16</f>
        <v>26.406634888830069</v>
      </c>
      <c r="D16" s="21">
        <f t="shared" si="1"/>
        <v>-436.62889225712848</v>
      </c>
      <c r="E16" s="21">
        <f>D16-Baseline!D16</f>
        <v>2.783862161280922</v>
      </c>
      <c r="F16" s="21">
        <f t="shared" si="2"/>
        <v>-541.06822791915783</v>
      </c>
      <c r="G16" s="21">
        <f>F16-Baseline!F16</f>
        <v>14.084663983601104</v>
      </c>
      <c r="I16" s="455"/>
      <c r="J16" s="456"/>
      <c r="K16" s="456"/>
      <c r="L16" s="456"/>
      <c r="M16" s="456"/>
      <c r="N16" s="457"/>
      <c r="P16" s="466"/>
      <c r="Q16" s="467"/>
      <c r="R16" s="467"/>
      <c r="S16" s="467"/>
      <c r="T16" s="467"/>
      <c r="U16" s="468"/>
    </row>
    <row r="17" spans="1:21" outlineLevel="1">
      <c r="A17" s="58">
        <v>2060</v>
      </c>
      <c r="B17" s="21">
        <f t="shared" si="0"/>
        <v>-629.42432695899276</v>
      </c>
      <c r="C17" s="21">
        <f>B17-Baseline!B17</f>
        <v>61.932129084395115</v>
      </c>
      <c r="D17" s="21">
        <f t="shared" si="1"/>
        <v>-583.4211825488203</v>
      </c>
      <c r="E17" s="21">
        <f>D17-Baseline!D17</f>
        <v>27.907776669152781</v>
      </c>
      <c r="F17" s="21">
        <f t="shared" si="2"/>
        <v>-726.99601190225246</v>
      </c>
      <c r="G17" s="21">
        <f>F17-Baseline!F17</f>
        <v>44.171061305599665</v>
      </c>
      <c r="I17" s="455"/>
      <c r="J17" s="456"/>
      <c r="K17" s="456"/>
      <c r="L17" s="456"/>
      <c r="M17" s="456"/>
      <c r="N17" s="457"/>
      <c r="P17" s="466"/>
      <c r="Q17" s="467"/>
      <c r="R17" s="467"/>
      <c r="S17" s="467"/>
      <c r="T17" s="467"/>
      <c r="U17" s="468"/>
    </row>
    <row r="18" spans="1:21" outlineLevel="1">
      <c r="A18" s="58">
        <v>2070</v>
      </c>
      <c r="B18" s="21">
        <f t="shared" si="0"/>
        <v>-789.61148986173907</v>
      </c>
      <c r="C18" s="21">
        <f>B18-Baseline!B18</f>
        <v>97.298647249371356</v>
      </c>
      <c r="D18" s="21">
        <f t="shared" si="1"/>
        <v>-732.04711389030365</v>
      </c>
      <c r="E18" s="21">
        <f>D18-Baseline!D18</f>
        <v>53.070108625239072</v>
      </c>
      <c r="F18" s="21">
        <f t="shared" si="2"/>
        <v>-913.92256409066124</v>
      </c>
      <c r="G18" s="21">
        <f>F18-Baseline!F18</f>
        <v>74.189709522365888</v>
      </c>
      <c r="I18" s="458"/>
      <c r="J18" s="459"/>
      <c r="K18" s="459"/>
      <c r="L18" s="459"/>
      <c r="M18" s="459"/>
      <c r="N18" s="460"/>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367</v>
      </c>
      <c r="B20" s="55">
        <f>Baseline!B20</f>
        <v>1</v>
      </c>
      <c r="E20" s="154"/>
      <c r="I20" s="461" t="s">
        <v>368</v>
      </c>
      <c r="J20" s="462"/>
      <c r="K20" s="462"/>
      <c r="L20" s="462"/>
      <c r="M20" s="462"/>
      <c r="N20" s="463"/>
      <c r="P20" s="461" t="s">
        <v>369</v>
      </c>
      <c r="Q20" s="462"/>
      <c r="R20" s="462"/>
      <c r="S20" s="462"/>
      <c r="T20" s="462"/>
      <c r="U20" s="463"/>
    </row>
    <row r="21" spans="1:21" ht="12.75" customHeight="1" outlineLevel="1">
      <c r="A21" s="154"/>
      <c r="B21" s="155"/>
      <c r="I21" s="452" t="s">
        <v>370</v>
      </c>
      <c r="J21" s="464"/>
      <c r="K21" s="464"/>
      <c r="L21" s="464"/>
      <c r="M21" s="464"/>
      <c r="N21" s="465"/>
      <c r="P21" s="452" t="s">
        <v>178</v>
      </c>
      <c r="Q21" s="453"/>
      <c r="R21" s="453"/>
      <c r="S21" s="453"/>
      <c r="T21" s="453"/>
      <c r="U21" s="454"/>
    </row>
    <row r="22" spans="1:21" ht="12.75" customHeight="1" outlineLevel="1">
      <c r="A22" s="154"/>
      <c r="B22" s="155"/>
      <c r="I22" s="466"/>
      <c r="J22" s="467"/>
      <c r="K22" s="467"/>
      <c r="L22" s="467"/>
      <c r="M22" s="467"/>
      <c r="N22" s="468"/>
      <c r="P22" s="455"/>
      <c r="Q22" s="456"/>
      <c r="R22" s="456"/>
      <c r="S22" s="456"/>
      <c r="T22" s="456"/>
      <c r="U22" s="457"/>
    </row>
    <row r="23" spans="1:21" outlineLevel="1">
      <c r="A23" s="154"/>
      <c r="B23" s="409" t="s">
        <v>371</v>
      </c>
      <c r="C23" s="410"/>
      <c r="D23" s="410"/>
      <c r="E23" s="410"/>
      <c r="F23" s="410"/>
      <c r="G23" s="411"/>
      <c r="I23" s="466"/>
      <c r="J23" s="467"/>
      <c r="K23" s="467"/>
      <c r="L23" s="467"/>
      <c r="M23" s="467"/>
      <c r="N23" s="468"/>
      <c r="P23" s="455"/>
      <c r="Q23" s="456"/>
      <c r="R23" s="456"/>
      <c r="S23" s="456"/>
      <c r="T23" s="456"/>
      <c r="U23" s="457"/>
    </row>
    <row r="24" spans="1:21" outlineLevel="1">
      <c r="B24" s="17">
        <v>2027</v>
      </c>
      <c r="C24" s="17">
        <v>2028</v>
      </c>
      <c r="D24" s="17">
        <v>2029</v>
      </c>
      <c r="E24" s="17">
        <v>2030</v>
      </c>
      <c r="F24" s="17">
        <v>2031</v>
      </c>
      <c r="G24" s="17" t="s">
        <v>372</v>
      </c>
      <c r="I24" s="466"/>
      <c r="J24" s="467"/>
      <c r="K24" s="467"/>
      <c r="L24" s="467"/>
      <c r="M24" s="467"/>
      <c r="N24" s="468"/>
      <c r="P24" s="455"/>
      <c r="Q24" s="456"/>
      <c r="R24" s="456"/>
      <c r="S24" s="456"/>
      <c r="T24" s="456"/>
      <c r="U24" s="457"/>
    </row>
    <row r="25" spans="1:21" ht="14" outlineLevel="1" thickBot="1">
      <c r="B25" s="30" t="s">
        <v>373</v>
      </c>
      <c r="C25" s="30" t="s">
        <v>373</v>
      </c>
      <c r="D25" s="30" t="s">
        <v>373</v>
      </c>
      <c r="E25" s="30" t="s">
        <v>373</v>
      </c>
      <c r="F25" s="30" t="s">
        <v>373</v>
      </c>
      <c r="G25" s="30" t="s">
        <v>373</v>
      </c>
      <c r="I25" s="466"/>
      <c r="J25" s="467"/>
      <c r="K25" s="467"/>
      <c r="L25" s="467"/>
      <c r="M25" s="467"/>
      <c r="N25" s="468"/>
      <c r="P25" s="455"/>
      <c r="Q25" s="456"/>
      <c r="R25" s="456"/>
      <c r="S25" s="456"/>
      <c r="T25" s="456"/>
      <c r="U25" s="457"/>
    </row>
    <row r="26" spans="1:21" outlineLevel="1">
      <c r="A26" s="54" t="s">
        <v>374</v>
      </c>
      <c r="B26" s="21">
        <f>E64</f>
        <v>-9.9963804202463891</v>
      </c>
      <c r="C26" s="21">
        <f>F64</f>
        <v>-10.539106815835227</v>
      </c>
      <c r="D26" s="21">
        <f>G64</f>
        <v>-11.164612878364576</v>
      </c>
      <c r="E26" s="21">
        <f>H64</f>
        <v>-11.801041408987587</v>
      </c>
      <c r="F26" s="21">
        <f>I64</f>
        <v>-12.359232223911047</v>
      </c>
      <c r="G26" s="21">
        <f>SUM(J64:BB64)</f>
        <v>0</v>
      </c>
      <c r="I26" s="466"/>
      <c r="J26" s="467"/>
      <c r="K26" s="467"/>
      <c r="L26" s="467"/>
      <c r="M26" s="467"/>
      <c r="N26" s="468"/>
      <c r="P26" s="455"/>
      <c r="Q26" s="456"/>
      <c r="R26" s="456"/>
      <c r="S26" s="456"/>
      <c r="T26" s="456"/>
      <c r="U26" s="457"/>
    </row>
    <row r="27" spans="1:21" outlineLevel="1">
      <c r="A27" s="54" t="s">
        <v>375</v>
      </c>
      <c r="B27" s="21">
        <f>E71+E77</f>
        <v>-0.86212766566576804</v>
      </c>
      <c r="C27" s="21">
        <f>F71+F77</f>
        <v>-0.8538334949650781</v>
      </c>
      <c r="D27" s="21">
        <f>G71+G77</f>
        <v>-0.84522061561029971</v>
      </c>
      <c r="E27" s="21">
        <f>H71+H77</f>
        <v>-0.83628013244899069</v>
      </c>
      <c r="F27" s="21">
        <f>I71+I77</f>
        <v>-0.82700284380656297</v>
      </c>
      <c r="G27" s="21">
        <f>SUM(J71:BB71)+SUM(J77:BB77)</f>
        <v>-51.670027695484791</v>
      </c>
      <c r="I27" s="466"/>
      <c r="J27" s="467"/>
      <c r="K27" s="467"/>
      <c r="L27" s="467"/>
      <c r="M27" s="467"/>
      <c r="N27" s="468"/>
      <c r="P27" s="455"/>
      <c r="Q27" s="456"/>
      <c r="R27" s="456"/>
      <c r="S27" s="456"/>
      <c r="T27" s="456"/>
      <c r="U27" s="457"/>
    </row>
    <row r="28" spans="1:21" outlineLevel="1">
      <c r="A28" s="154"/>
      <c r="B28" s="248"/>
      <c r="C28" s="248"/>
      <c r="D28" s="248"/>
      <c r="E28" s="248"/>
      <c r="F28" s="248"/>
      <c r="G28" s="248"/>
      <c r="I28" s="466"/>
      <c r="J28" s="467"/>
      <c r="K28" s="467"/>
      <c r="L28" s="467"/>
      <c r="M28" s="467"/>
      <c r="N28" s="468"/>
      <c r="P28" s="455"/>
      <c r="Q28" s="456"/>
      <c r="R28" s="456"/>
      <c r="S28" s="456"/>
      <c r="T28" s="456"/>
      <c r="U28" s="457"/>
    </row>
    <row r="29" spans="1:21" ht="14" outlineLevel="1" thickBot="1">
      <c r="A29" s="154"/>
      <c r="B29" s="248"/>
      <c r="C29" s="248"/>
      <c r="D29" s="248"/>
      <c r="E29" s="248"/>
      <c r="F29" s="248"/>
      <c r="G29" s="248"/>
      <c r="I29" s="466"/>
      <c r="J29" s="467"/>
      <c r="K29" s="467"/>
      <c r="L29" s="467"/>
      <c r="M29" s="467"/>
      <c r="N29" s="468"/>
      <c r="P29" s="455"/>
      <c r="Q29" s="456"/>
      <c r="R29" s="456"/>
      <c r="S29" s="456"/>
      <c r="T29" s="456"/>
      <c r="U29" s="457"/>
    </row>
    <row r="30" spans="1:21" ht="14" outlineLevel="1" thickBot="1">
      <c r="A30" s="308"/>
      <c r="B30" s="309" t="s">
        <v>376</v>
      </c>
      <c r="C30" s="310" t="s">
        <v>377</v>
      </c>
      <c r="D30" s="413" t="s">
        <v>330</v>
      </c>
      <c r="E30" s="414"/>
      <c r="F30" s="414"/>
      <c r="G30" s="415"/>
      <c r="I30" s="466"/>
      <c r="J30" s="467"/>
      <c r="K30" s="467"/>
      <c r="L30" s="467"/>
      <c r="M30" s="467"/>
      <c r="N30" s="468"/>
      <c r="P30" s="455"/>
      <c r="Q30" s="456"/>
      <c r="R30" s="456"/>
      <c r="S30" s="456"/>
      <c r="T30" s="456"/>
      <c r="U30" s="457"/>
    </row>
    <row r="31" spans="1:21" outlineLevel="1">
      <c r="A31" s="433" t="s">
        <v>378</v>
      </c>
      <c r="B31" s="326" t="s">
        <v>379</v>
      </c>
      <c r="C31" s="307">
        <f>5.2*5</f>
        <v>26</v>
      </c>
      <c r="D31" s="435" t="s">
        <v>517</v>
      </c>
      <c r="E31" s="435"/>
      <c r="F31" s="435"/>
      <c r="G31" s="436"/>
      <c r="I31" s="466"/>
      <c r="J31" s="467"/>
      <c r="K31" s="467"/>
      <c r="L31" s="467"/>
      <c r="M31" s="467"/>
      <c r="N31" s="468"/>
      <c r="P31" s="455"/>
      <c r="Q31" s="456"/>
      <c r="R31" s="456"/>
      <c r="S31" s="456"/>
      <c r="T31" s="456"/>
      <c r="U31" s="457"/>
    </row>
    <row r="32" spans="1:21" outlineLevel="1">
      <c r="A32" s="433"/>
      <c r="B32" s="312"/>
      <c r="C32" s="252"/>
      <c r="D32" s="418"/>
      <c r="E32" s="418"/>
      <c r="F32" s="418"/>
      <c r="G32" s="419"/>
      <c r="I32" s="466"/>
      <c r="J32" s="467"/>
      <c r="K32" s="467"/>
      <c r="L32" s="467"/>
      <c r="M32" s="467"/>
      <c r="N32" s="468"/>
      <c r="P32" s="455"/>
      <c r="Q32" s="456"/>
      <c r="R32" s="456"/>
      <c r="S32" s="456"/>
      <c r="T32" s="456"/>
      <c r="U32" s="457"/>
    </row>
    <row r="33" spans="1:21" outlineLevel="1">
      <c r="A33" s="433"/>
      <c r="B33" s="312"/>
      <c r="C33" s="252"/>
      <c r="D33" s="418"/>
      <c r="E33" s="418"/>
      <c r="F33" s="418"/>
      <c r="G33" s="419"/>
      <c r="I33" s="466"/>
      <c r="J33" s="467"/>
      <c r="K33" s="467"/>
      <c r="L33" s="467"/>
      <c r="M33" s="467"/>
      <c r="N33" s="468"/>
      <c r="P33" s="455"/>
      <c r="Q33" s="456"/>
      <c r="R33" s="456"/>
      <c r="S33" s="456"/>
      <c r="T33" s="456"/>
      <c r="U33" s="457"/>
    </row>
    <row r="34" spans="1:21" outlineLevel="1">
      <c r="A34" s="433"/>
      <c r="B34" s="312"/>
      <c r="C34" s="252"/>
      <c r="D34" s="418"/>
      <c r="E34" s="418"/>
      <c r="F34" s="418"/>
      <c r="G34" s="419"/>
      <c r="I34" s="466"/>
      <c r="J34" s="467"/>
      <c r="K34" s="467"/>
      <c r="L34" s="467"/>
      <c r="M34" s="467"/>
      <c r="N34" s="468"/>
      <c r="P34" s="455"/>
      <c r="Q34" s="456"/>
      <c r="R34" s="456"/>
      <c r="S34" s="456"/>
      <c r="T34" s="456"/>
      <c r="U34" s="457"/>
    </row>
    <row r="35" spans="1:21" outlineLevel="1">
      <c r="A35" s="433"/>
      <c r="B35" s="312"/>
      <c r="C35" s="252"/>
      <c r="D35" s="418"/>
      <c r="E35" s="418"/>
      <c r="F35" s="418"/>
      <c r="G35" s="419"/>
      <c r="I35" s="466"/>
      <c r="J35" s="467"/>
      <c r="K35" s="467"/>
      <c r="L35" s="467"/>
      <c r="M35" s="467"/>
      <c r="N35" s="468"/>
      <c r="P35" s="455"/>
      <c r="Q35" s="456"/>
      <c r="R35" s="456"/>
      <c r="S35" s="456"/>
      <c r="T35" s="456"/>
      <c r="U35" s="457"/>
    </row>
    <row r="36" spans="1:21" outlineLevel="1">
      <c r="A36" s="433"/>
      <c r="B36" s="312"/>
      <c r="C36" s="252"/>
      <c r="D36" s="418"/>
      <c r="E36" s="418"/>
      <c r="F36" s="418"/>
      <c r="G36" s="419"/>
      <c r="I36" s="466"/>
      <c r="J36" s="467"/>
      <c r="K36" s="467"/>
      <c r="L36" s="467"/>
      <c r="M36" s="467"/>
      <c r="N36" s="468"/>
      <c r="P36" s="455"/>
      <c r="Q36" s="456"/>
      <c r="R36" s="456"/>
      <c r="S36" s="456"/>
      <c r="T36" s="456"/>
      <c r="U36" s="457"/>
    </row>
    <row r="37" spans="1:21" outlineLevel="1">
      <c r="A37" s="433"/>
      <c r="B37" s="312"/>
      <c r="C37" s="252"/>
      <c r="D37" s="418"/>
      <c r="E37" s="418"/>
      <c r="F37" s="418"/>
      <c r="G37" s="419"/>
      <c r="I37" s="466"/>
      <c r="J37" s="467"/>
      <c r="K37" s="467"/>
      <c r="L37" s="467"/>
      <c r="M37" s="467"/>
      <c r="N37" s="468"/>
      <c r="P37" s="455"/>
      <c r="Q37" s="456"/>
      <c r="R37" s="456"/>
      <c r="S37" s="456"/>
      <c r="T37" s="456"/>
      <c r="U37" s="457"/>
    </row>
    <row r="38" spans="1:21" outlineLevel="1">
      <c r="A38" s="433"/>
      <c r="B38" s="312"/>
      <c r="C38" s="252"/>
      <c r="D38" s="418"/>
      <c r="E38" s="418"/>
      <c r="F38" s="418"/>
      <c r="G38" s="419"/>
      <c r="I38" s="466"/>
      <c r="J38" s="467"/>
      <c r="K38" s="467"/>
      <c r="L38" s="467"/>
      <c r="M38" s="467"/>
      <c r="N38" s="468"/>
      <c r="P38" s="455"/>
      <c r="Q38" s="456"/>
      <c r="R38" s="456"/>
      <c r="S38" s="456"/>
      <c r="T38" s="456"/>
      <c r="U38" s="457"/>
    </row>
    <row r="39" spans="1:21" outlineLevel="1">
      <c r="A39" s="433"/>
      <c r="B39" s="312"/>
      <c r="C39" s="252"/>
      <c r="D39" s="418"/>
      <c r="E39" s="418"/>
      <c r="F39" s="418"/>
      <c r="G39" s="419"/>
      <c r="I39" s="466"/>
      <c r="J39" s="467"/>
      <c r="K39" s="467"/>
      <c r="L39" s="467"/>
      <c r="M39" s="467"/>
      <c r="N39" s="468"/>
      <c r="P39" s="455"/>
      <c r="Q39" s="456"/>
      <c r="R39" s="456"/>
      <c r="S39" s="456"/>
      <c r="T39" s="456"/>
      <c r="U39" s="457"/>
    </row>
    <row r="40" spans="1:21" ht="14" outlineLevel="1" thickBot="1">
      <c r="A40" s="434"/>
      <c r="B40" s="313"/>
      <c r="C40" s="314"/>
      <c r="D40" s="416"/>
      <c r="E40" s="416"/>
      <c r="F40" s="416"/>
      <c r="G40" s="417"/>
      <c r="I40" s="466"/>
      <c r="J40" s="467"/>
      <c r="K40" s="467"/>
      <c r="L40" s="467"/>
      <c r="M40" s="467"/>
      <c r="N40" s="468"/>
      <c r="P40" s="455"/>
      <c r="Q40" s="456"/>
      <c r="R40" s="456"/>
      <c r="S40" s="456"/>
      <c r="T40" s="456"/>
      <c r="U40" s="457"/>
    </row>
    <row r="41" spans="1:21" outlineLevel="1">
      <c r="A41" s="154"/>
      <c r="B41" s="248"/>
      <c r="C41" s="248"/>
      <c r="D41" s="248"/>
      <c r="E41" s="248"/>
      <c r="F41" s="248"/>
      <c r="G41" s="248"/>
      <c r="I41" s="466"/>
      <c r="J41" s="467"/>
      <c r="K41" s="467"/>
      <c r="L41" s="467"/>
      <c r="M41" s="467"/>
      <c r="N41" s="468"/>
      <c r="P41" s="455"/>
      <c r="Q41" s="456"/>
      <c r="R41" s="456"/>
      <c r="S41" s="456"/>
      <c r="T41" s="456"/>
      <c r="U41" s="457"/>
    </row>
    <row r="42" spans="1:21" outlineLevel="1">
      <c r="A42" s="154"/>
      <c r="B42" s="248"/>
      <c r="C42" s="248"/>
      <c r="D42" s="248"/>
      <c r="E42" s="248"/>
      <c r="F42" s="248"/>
      <c r="G42" s="248"/>
      <c r="I42" s="466"/>
      <c r="J42" s="467"/>
      <c r="K42" s="467"/>
      <c r="L42" s="467"/>
      <c r="M42" s="467"/>
      <c r="N42" s="468"/>
      <c r="P42" s="455"/>
      <c r="Q42" s="456"/>
      <c r="R42" s="456"/>
      <c r="S42" s="456"/>
      <c r="T42" s="456"/>
      <c r="U42" s="457"/>
    </row>
    <row r="43" spans="1:21" outlineLevel="1">
      <c r="A43" s="154"/>
      <c r="B43" s="248"/>
      <c r="C43" s="248"/>
      <c r="D43" s="248"/>
      <c r="E43" s="248"/>
      <c r="F43" s="248"/>
      <c r="G43" s="248"/>
      <c r="I43" s="466"/>
      <c r="J43" s="467"/>
      <c r="K43" s="467"/>
      <c r="L43" s="467"/>
      <c r="M43" s="467"/>
      <c r="N43" s="468"/>
      <c r="P43" s="455"/>
      <c r="Q43" s="456"/>
      <c r="R43" s="456"/>
      <c r="S43" s="456"/>
      <c r="T43" s="456"/>
      <c r="U43" s="457"/>
    </row>
    <row r="44" spans="1:21" outlineLevel="1">
      <c r="A44" s="154"/>
      <c r="B44" s="248"/>
      <c r="C44" s="248"/>
      <c r="D44" s="248"/>
      <c r="E44" s="248"/>
      <c r="F44" s="248"/>
      <c r="G44" s="248"/>
      <c r="I44" s="466"/>
      <c r="J44" s="467"/>
      <c r="K44" s="467"/>
      <c r="L44" s="467"/>
      <c r="M44" s="467"/>
      <c r="N44" s="468"/>
      <c r="P44" s="455"/>
      <c r="Q44" s="456"/>
      <c r="R44" s="456"/>
      <c r="S44" s="456"/>
      <c r="T44" s="456"/>
      <c r="U44" s="457"/>
    </row>
    <row r="45" spans="1:21" outlineLevel="1">
      <c r="A45" s="154"/>
      <c r="B45" s="248"/>
      <c r="C45" s="248"/>
      <c r="D45" s="248"/>
      <c r="E45" s="248"/>
      <c r="F45" s="248"/>
      <c r="G45" s="248"/>
      <c r="I45" s="469"/>
      <c r="J45" s="470"/>
      <c r="K45" s="470"/>
      <c r="L45" s="470"/>
      <c r="M45" s="470"/>
      <c r="N45" s="471"/>
      <c r="P45" s="458"/>
      <c r="Q45" s="459"/>
      <c r="R45" s="459"/>
      <c r="S45" s="459"/>
      <c r="T45" s="459"/>
      <c r="U45" s="460"/>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0" t="s">
        <v>277</v>
      </c>
      <c r="F51" s="408"/>
      <c r="G51" s="408"/>
      <c r="H51" s="408"/>
      <c r="I51" s="408"/>
      <c r="J51" s="408" t="s">
        <v>278</v>
      </c>
      <c r="K51" s="408"/>
      <c r="L51" s="408"/>
      <c r="M51" s="408"/>
      <c r="N51" s="408"/>
      <c r="O51" s="408" t="s">
        <v>279</v>
      </c>
      <c r="P51" s="408"/>
      <c r="Q51" s="408"/>
      <c r="R51" s="408"/>
      <c r="S51" s="408"/>
      <c r="T51" s="408" t="s">
        <v>280</v>
      </c>
      <c r="U51" s="408"/>
      <c r="V51" s="408"/>
      <c r="W51" s="408"/>
      <c r="X51" s="408"/>
      <c r="Y51" s="408" t="s">
        <v>383</v>
      </c>
      <c r="Z51" s="408"/>
      <c r="AA51" s="408"/>
      <c r="AB51" s="408"/>
      <c r="AC51" s="408"/>
      <c r="AD51" s="408" t="s">
        <v>384</v>
      </c>
      <c r="AE51" s="408"/>
      <c r="AF51" s="408"/>
      <c r="AG51" s="408"/>
      <c r="AH51" s="408"/>
      <c r="AI51" s="408" t="s">
        <v>385</v>
      </c>
      <c r="AJ51" s="408"/>
      <c r="AK51" s="408"/>
      <c r="AL51" s="408"/>
      <c r="AM51" s="408"/>
      <c r="AN51" s="408" t="s">
        <v>386</v>
      </c>
      <c r="AO51" s="408"/>
      <c r="AP51" s="408"/>
      <c r="AQ51" s="408"/>
      <c r="AR51" s="408"/>
      <c r="AS51" s="408" t="s">
        <v>387</v>
      </c>
      <c r="AT51" s="408"/>
      <c r="AU51" s="408"/>
      <c r="AV51" s="408"/>
      <c r="AW51" s="408"/>
      <c r="AX51" s="408" t="s">
        <v>388</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390</v>
      </c>
      <c r="B54" s="127" t="s">
        <v>293</v>
      </c>
      <c r="C54" s="127" t="s">
        <v>288</v>
      </c>
      <c r="D54" s="124" t="s">
        <v>391</v>
      </c>
      <c r="E54" s="242">
        <f>'Option_3 Workings'!G15*-1</f>
        <v>-9.9784221171850014</v>
      </c>
      <c r="F54" s="242">
        <f>'Option_3 Workings'!H15*-1</f>
        <v>-10.51924143571792</v>
      </c>
      <c r="G54" s="242">
        <f>'Option_3 Workings'!I15*-1</f>
        <v>-11.14261760861395</v>
      </c>
      <c r="H54" s="242">
        <f>'Option_3 Workings'!J15*-1</f>
        <v>-11.776910927146863</v>
      </c>
      <c r="I54" s="242">
        <f>'Option_3 Workings'!K15*-1</f>
        <v>-12.333089247853358</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t="s">
        <v>308</v>
      </c>
      <c r="C55" s="121" t="s">
        <v>288</v>
      </c>
      <c r="D55" s="2" t="s">
        <v>391</v>
      </c>
      <c r="E55" s="241">
        <f>'Option_3 Workings'!G16*-1</f>
        <v>-1.7958303061386922E-2</v>
      </c>
      <c r="F55" s="241">
        <f>'Option_3 Workings'!H16*-1</f>
        <v>-1.986538011730813E-2</v>
      </c>
      <c r="G55" s="241">
        <f>'Option_3 Workings'!I16*-1</f>
        <v>-2.1995269750625962E-2</v>
      </c>
      <c r="H55" s="241">
        <f>'Option_3 Workings'!J16*-1</f>
        <v>-2.4130481840723746E-2</v>
      </c>
      <c r="I55" s="241">
        <f>'Option_3 Workings'!K16*-1</f>
        <v>-2.6142976057688724E-2</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392</v>
      </c>
      <c r="C64" s="296" t="s">
        <v>393</v>
      </c>
      <c r="D64" s="123" t="s">
        <v>391</v>
      </c>
      <c r="E64" s="23">
        <f>SUM(E54:E63)</f>
        <v>-9.9963804202463891</v>
      </c>
      <c r="F64" s="23">
        <f t="shared" ref="F64:BB64" si="3">SUM(F54:F63)</f>
        <v>-10.539106815835227</v>
      </c>
      <c r="G64" s="23">
        <f t="shared" si="3"/>
        <v>-11.164612878364576</v>
      </c>
      <c r="H64" s="23">
        <f t="shared" si="3"/>
        <v>-11.801041408987587</v>
      </c>
      <c r="I64" s="23">
        <f t="shared" si="3"/>
        <v>-12.359232223911047</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396</v>
      </c>
      <c r="B75" s="127" t="s">
        <v>397</v>
      </c>
      <c r="C75" s="274"/>
      <c r="D75" s="124" t="s">
        <v>391</v>
      </c>
      <c r="E75" s="275">
        <f>-E158*'Fixed Data'!$B$27/10^2</f>
        <v>-0.86212766566576804</v>
      </c>
      <c r="F75" s="275">
        <f>-F158*'Fixed Data'!$B$27/10^2</f>
        <v>-0.8538334949650781</v>
      </c>
      <c r="G75" s="275">
        <f>-G158*'Fixed Data'!$B$27/10^2</f>
        <v>-0.84522061561029971</v>
      </c>
      <c r="H75" s="275">
        <f>-H158*'Fixed Data'!$B$27/10^2</f>
        <v>-0.83628013244899069</v>
      </c>
      <c r="I75" s="275">
        <f>-I158*'Fixed Data'!$B$27/10^2</f>
        <v>-0.82700284380656297</v>
      </c>
      <c r="J75" s="275">
        <f>-J158*'Fixed Data'!$B$27/10^2</f>
        <v>-0.81737922796324824</v>
      </c>
      <c r="K75" s="275">
        <f>-K158*'Fixed Data'!$B$27/10^2</f>
        <v>-0.82840870687325974</v>
      </c>
      <c r="L75" s="275">
        <f>-L158*'Fixed Data'!$B$27/10^2</f>
        <v>-0.83964167892355346</v>
      </c>
      <c r="M75" s="275">
        <f>-M158*'Fixed Data'!$B$27/10^2</f>
        <v>-0.85108345265696361</v>
      </c>
      <c r="N75" s="275">
        <f>-N158*'Fixed Data'!$B$27/10^2</f>
        <v>-0.86273951391835013</v>
      </c>
      <c r="O75" s="275">
        <f>-O158*'Fixed Data'!$B$27/10^2</f>
        <v>-0.87461553336739484</v>
      </c>
      <c r="P75" s="275">
        <f>-P158*'Fixed Data'!$B$27/10^2</f>
        <v>-0.88671737173756104</v>
      </c>
      <c r="Q75" s="275">
        <f>-Q158*'Fixed Data'!$B$27/10^2</f>
        <v>-0.89905109185656973</v>
      </c>
      <c r="R75" s="275">
        <f>-R158*'Fixed Data'!$B$27/10^2</f>
        <v>-0.9116229616515179</v>
      </c>
      <c r="S75" s="275">
        <f>-S158*'Fixed Data'!$B$27/10^2</f>
        <v>-0.92443946692063506</v>
      </c>
      <c r="T75" s="275">
        <f>-T158*'Fixed Data'!$B$27/10^2</f>
        <v>-0.93750731433840229</v>
      </c>
      <c r="U75" s="275">
        <f>-U158*'Fixed Data'!$B$27/10^2</f>
        <v>-0.95083344648114743</v>
      </c>
      <c r="V75" s="275">
        <f>-V158*'Fixed Data'!$B$27/10^2</f>
        <v>-0.96442504558344444</v>
      </c>
      <c r="W75" s="275">
        <f>-W158*'Fixed Data'!$B$27/10^2</f>
        <v>-0.97828954856370776</v>
      </c>
      <c r="X75" s="275">
        <f>-X158*'Fixed Data'!$B$27/10^2</f>
        <v>-0.99243465153187227</v>
      </c>
      <c r="Y75" s="275">
        <f>-Y158*'Fixed Data'!$B$27/10^2</f>
        <v>-1.0068683255662667</v>
      </c>
      <c r="Z75" s="275">
        <f>-Z158*'Fixed Data'!$B$27/10^2</f>
        <v>-1.021598823475133</v>
      </c>
      <c r="AA75" s="275">
        <f>-AA158*'Fixed Data'!$B$27/10^2</f>
        <v>-1.0366346948222209</v>
      </c>
      <c r="AB75" s="275">
        <f>-AB158*'Fixed Data'!$B$27/10^2</f>
        <v>-1.0519847956934252</v>
      </c>
      <c r="AC75" s="275">
        <f>-AC158*'Fixed Data'!$B$27/10^2</f>
        <v>-1.0676583022198221</v>
      </c>
      <c r="AD75" s="275">
        <f>-AD158*'Fixed Data'!$B$27/10^2</f>
        <v>-1.0836647233494232</v>
      </c>
      <c r="AE75" s="275">
        <f>-AE158*'Fixed Data'!$B$27/10^2</f>
        <v>-1.1000139136189346</v>
      </c>
      <c r="AF75" s="275">
        <f>-AF158*'Fixed Data'!$B$27/10^2</f>
        <v>-1.1167160896819086</v>
      </c>
      <c r="AG75" s="275">
        <f>-AG158*'Fixed Data'!$B$27/10^2</f>
        <v>-1.1337818445830623</v>
      </c>
      <c r="AH75" s="275">
        <f>-AH158*'Fixed Data'!$B$27/10^2</f>
        <v>-1.1512221612813112</v>
      </c>
      <c r="AI75" s="275">
        <f>-AI158*'Fixed Data'!$B$27/10^2</f>
        <v>-1.1690484314317642</v>
      </c>
      <c r="AJ75" s="275">
        <f>-AJ158*'Fixed Data'!$B$27/10^2</f>
        <v>-1.1872724719138774</v>
      </c>
      <c r="AK75" s="275">
        <f>-AK158*'Fixed Data'!$B$27/10^2</f>
        <v>-1.2059065413596119</v>
      </c>
      <c r="AL75" s="275">
        <f>-AL158*'Fixed Data'!$B$27/10^2</f>
        <v>-1.2249633596867049</v>
      </c>
      <c r="AM75" s="275">
        <f>-AM158*'Fixed Data'!$B$27/10^2</f>
        <v>-1.2444561291345033</v>
      </c>
      <c r="AN75" s="275">
        <f>-AN158*'Fixed Data'!$B$27/10^2</f>
        <v>-1.2643985515434009</v>
      </c>
      <c r="AO75" s="275">
        <f>-AO158*'Fixed Data'!$B$27/10^2</f>
        <v>-1.2848048516445072</v>
      </c>
      <c r="AP75" s="275">
        <f>-AP158*'Fixed Data'!$B$27/10^2</f>
        <v>-1.3056897995980448</v>
      </c>
      <c r="AQ75" s="275">
        <f>-AQ158*'Fixed Data'!$B$27/10^2</f>
        <v>-1.3270687312778988</v>
      </c>
      <c r="AR75" s="275">
        <f>-AR158*'Fixed Data'!$B$27/10^2</f>
        <v>-1.3489575768202529</v>
      </c>
      <c r="AS75" s="275">
        <f>-AS158*'Fixed Data'!$B$27/10^2</f>
        <v>-1.3713728846645361</v>
      </c>
      <c r="AT75" s="275">
        <f>-AT158*'Fixed Data'!$B$27/10^2</f>
        <v>-1.3943318440918206</v>
      </c>
      <c r="AU75" s="275">
        <f>-AU158*'Fixed Data'!$B$27/10^2</f>
        <v>-1.4178523205349689</v>
      </c>
      <c r="AV75" s="275">
        <f>-AV158*'Fixed Data'!$B$27/10^2</f>
        <v>-1.4419528773657462</v>
      </c>
      <c r="AW75" s="275">
        <f>-AW158*'Fixed Data'!$B$27/10^2</f>
        <v>-1.4666528119562512</v>
      </c>
      <c r="AX75" s="275">
        <f>-AX158*'Fixed Data'!$B$27/10^2</f>
        <v>-1.4919721842275455</v>
      </c>
      <c r="AY75" s="275">
        <f>-AY158*'Fixed Data'!$B$27/10^2</f>
        <v>-1.5179318489546847</v>
      </c>
      <c r="AZ75" s="275">
        <f>-AZ158*'Fixed Data'!$B$27/10^2</f>
        <v>-1.5445534963358258</v>
      </c>
      <c r="BA75" s="275">
        <f>-BA158*'Fixed Data'!$B$27/10^2</f>
        <v>-1.5718596820434165</v>
      </c>
      <c r="BB75" s="275">
        <f>-BB158*'Fixed Data'!$B$27/10^2</f>
        <v>-1.5996486142403108</v>
      </c>
    </row>
    <row r="76" spans="1:54" ht="19.5" customHeight="1" outlineLevel="2">
      <c r="A76" s="422"/>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398</v>
      </c>
      <c r="C77" s="271"/>
      <c r="D77" s="123" t="s">
        <v>391</v>
      </c>
      <c r="E77" s="23">
        <f t="shared" ref="E77:AJ77" si="5">SUM(E75:E76)</f>
        <v>-0.86212766566576804</v>
      </c>
      <c r="F77" s="23">
        <f t="shared" si="5"/>
        <v>-0.8538334949650781</v>
      </c>
      <c r="G77" s="23">
        <f t="shared" si="5"/>
        <v>-0.84522061561029971</v>
      </c>
      <c r="H77" s="23">
        <f t="shared" si="5"/>
        <v>-0.83628013244899069</v>
      </c>
      <c r="I77" s="23">
        <f t="shared" si="5"/>
        <v>-0.82700284380656297</v>
      </c>
      <c r="J77" s="23">
        <f t="shared" si="5"/>
        <v>-0.81737922796324824</v>
      </c>
      <c r="K77" s="23">
        <f t="shared" si="5"/>
        <v>-0.82840870687325974</v>
      </c>
      <c r="L77" s="23">
        <f t="shared" si="5"/>
        <v>-0.83964167892355346</v>
      </c>
      <c r="M77" s="23">
        <f t="shared" si="5"/>
        <v>-0.85108345265696361</v>
      </c>
      <c r="N77" s="23">
        <f t="shared" si="5"/>
        <v>-0.86273951391835013</v>
      </c>
      <c r="O77" s="23">
        <f t="shared" si="5"/>
        <v>-0.87461553336739484</v>
      </c>
      <c r="P77" s="23">
        <f t="shared" si="5"/>
        <v>-0.88671737173756104</v>
      </c>
      <c r="Q77" s="23">
        <f t="shared" si="5"/>
        <v>-0.89905109185656973</v>
      </c>
      <c r="R77" s="23">
        <f t="shared" si="5"/>
        <v>-0.9116229616515179</v>
      </c>
      <c r="S77" s="23">
        <f t="shared" si="5"/>
        <v>-0.92443946692063506</v>
      </c>
      <c r="T77" s="23">
        <f t="shared" si="5"/>
        <v>-0.93750731433840229</v>
      </c>
      <c r="U77" s="23">
        <f t="shared" si="5"/>
        <v>-0.95083344648114743</v>
      </c>
      <c r="V77" s="23">
        <f t="shared" si="5"/>
        <v>-0.96442504558344444</v>
      </c>
      <c r="W77" s="23">
        <f t="shared" si="5"/>
        <v>-0.97828954856370776</v>
      </c>
      <c r="X77" s="23">
        <f t="shared" si="5"/>
        <v>-0.99243465153187227</v>
      </c>
      <c r="Y77" s="23">
        <f t="shared" si="5"/>
        <v>-1.0068683255662667</v>
      </c>
      <c r="Z77" s="23">
        <f t="shared" si="5"/>
        <v>-1.021598823475133</v>
      </c>
      <c r="AA77" s="23">
        <f t="shared" si="5"/>
        <v>-1.0366346948222209</v>
      </c>
      <c r="AB77" s="23">
        <f t="shared" si="5"/>
        <v>-1.0519847956934252</v>
      </c>
      <c r="AC77" s="23">
        <f t="shared" si="5"/>
        <v>-1.0676583022198221</v>
      </c>
      <c r="AD77" s="23">
        <f t="shared" si="5"/>
        <v>-1.0836647233494232</v>
      </c>
      <c r="AE77" s="23">
        <f t="shared" si="5"/>
        <v>-1.1000139136189346</v>
      </c>
      <c r="AF77" s="23">
        <f t="shared" si="5"/>
        <v>-1.1167160896819086</v>
      </c>
      <c r="AG77" s="23">
        <f t="shared" si="5"/>
        <v>-1.1337818445830623</v>
      </c>
      <c r="AH77" s="23">
        <f t="shared" si="5"/>
        <v>-1.1512221612813112</v>
      </c>
      <c r="AI77" s="23">
        <f t="shared" si="5"/>
        <v>-1.1690484314317642</v>
      </c>
      <c r="AJ77" s="23">
        <f t="shared" si="5"/>
        <v>-1.1872724719138774</v>
      </c>
      <c r="AK77" s="23">
        <f t="shared" ref="AK77:BB77" si="6">SUM(AK75:AK76)</f>
        <v>-1.2059065413596119</v>
      </c>
      <c r="AL77" s="23">
        <f t="shared" si="6"/>
        <v>-1.2249633596867049</v>
      </c>
      <c r="AM77" s="23">
        <f t="shared" si="6"/>
        <v>-1.2444561291345033</v>
      </c>
      <c r="AN77" s="23">
        <f t="shared" si="6"/>
        <v>-1.2643985515434009</v>
      </c>
      <c r="AO77" s="23">
        <f t="shared" si="6"/>
        <v>-1.2848048516445072</v>
      </c>
      <c r="AP77" s="23">
        <f t="shared" si="6"/>
        <v>-1.3056897995980448</v>
      </c>
      <c r="AQ77" s="23">
        <f t="shared" si="6"/>
        <v>-1.3270687312778988</v>
      </c>
      <c r="AR77" s="23">
        <f t="shared" si="6"/>
        <v>-1.3489575768202529</v>
      </c>
      <c r="AS77" s="23">
        <f t="shared" si="6"/>
        <v>-1.3713728846645361</v>
      </c>
      <c r="AT77" s="23">
        <f t="shared" si="6"/>
        <v>-1.3943318440918206</v>
      </c>
      <c r="AU77" s="23">
        <f t="shared" si="6"/>
        <v>-1.4178523205349689</v>
      </c>
      <c r="AV77" s="23">
        <f t="shared" si="6"/>
        <v>-1.4419528773657462</v>
      </c>
      <c r="AW77" s="23">
        <f t="shared" si="6"/>
        <v>-1.4666528119562512</v>
      </c>
      <c r="AX77" s="23">
        <f t="shared" si="6"/>
        <v>-1.4919721842275455</v>
      </c>
      <c r="AY77" s="23">
        <f t="shared" si="6"/>
        <v>-1.5179318489546847</v>
      </c>
      <c r="AZ77" s="23">
        <f t="shared" si="6"/>
        <v>-1.5445534963358258</v>
      </c>
      <c r="BA77" s="23">
        <f t="shared" si="6"/>
        <v>-1.5718596820434165</v>
      </c>
      <c r="BB77" s="255">
        <f t="shared" si="6"/>
        <v>-1.5996486142403108</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-9.9963804202463891</v>
      </c>
      <c r="F82" s="21">
        <f t="shared" si="8"/>
        <v>-10.539106815835227</v>
      </c>
      <c r="G82" s="21">
        <f t="shared" si="8"/>
        <v>-11.164612878364576</v>
      </c>
      <c r="H82" s="21">
        <f t="shared" si="8"/>
        <v>-11.801041408987587</v>
      </c>
      <c r="I82" s="21">
        <f t="shared" si="8"/>
        <v>-12.359232223911047</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-0.83303170168719909</v>
      </c>
      <c r="G84" s="21">
        <f>IF($E$82&lt;0,(IF(2050-F$80&lt;=0,0,(2/(2050-F$80+1))*(1-(SUM($E84:F84)/$E$82))*$E$82*'Fixed Data'!D$52)),0)</f>
        <v>-0.79681293204862513</v>
      </c>
      <c r="H84" s="21">
        <f>IF($E$82&lt;0,(IF(2050-G$80&lt;=0,0,(2/(2050-G$80+1))*(1-(SUM($E84:G84)/$E$82))*$E$82*'Fixed Data'!E$52)),0)</f>
        <v>-0.7605941624100514</v>
      </c>
      <c r="I84" s="21">
        <f>IF($E$82&lt;0,(IF(2050-H$80&lt;=0,0,(2/(2050-H$80+1))*(1-(SUM($E84:H84)/$E$82))*$E$82*'Fixed Data'!F$52)),0)</f>
        <v>-0.72437539277147744</v>
      </c>
      <c r="J84" s="21">
        <f>IF($E$82&lt;0,(IF(2050-I$80&lt;=0,0,(2/(2050-I$80+1))*(1-(SUM($E84:I84)/$E$82))*$E$82*'Fixed Data'!G$52)),0)</f>
        <v>-0.6881566231329036</v>
      </c>
      <c r="K84" s="21">
        <f>IF($E$82&lt;0,(IF(2050-J$80&lt;=0,0,(2/(2050-J$80+1))*(1-(SUM($E84:J84)/$E$82))*$E$82*'Fixed Data'!H$52)),0)</f>
        <v>-0.65193785349432987</v>
      </c>
      <c r="L84" s="21">
        <f>IF($E$82&lt;0,(IF(2050-K$80&lt;=0,0,(2/(2050-K$80+1))*(1-(SUM($E84:K84)/$E$82))*$E$82*'Fixed Data'!I$52)),0)</f>
        <v>-0.6157190838557558</v>
      </c>
      <c r="M84" s="21">
        <f>IF($E$82&lt;0,(IF(2050-L$80&lt;=0,0,(2/(2050-L$80+1))*(1-(SUM($E84:L84)/$E$82))*$E$82*'Fixed Data'!J$52)),0)</f>
        <v>-0.57950031421718207</v>
      </c>
      <c r="N84" s="21">
        <f>IF($E$82&lt;0,(IF(2050-M$80&lt;=0,0,(2/(2050-M$80+1))*(1-(SUM($E84:M84)/$E$82))*$E$82*'Fixed Data'!K$52)),0)</f>
        <v>-0.54328154457860811</v>
      </c>
      <c r="O84" s="21">
        <f>IF($E$82&lt;0,(IF(2050-N$80&lt;=0,0,(2/(2050-N$80+1))*(1-(SUM($E84:N84)/$E$82))*$E$82*'Fixed Data'!L$52)),0)</f>
        <v>-0.50706277494003427</v>
      </c>
      <c r="P84" s="21">
        <f>IF($E$82&lt;0,(IF(2050-O$80&lt;=0,0,(2/(2050-O$80+1))*(1-(SUM($E84:O84)/$E$82))*$E$82*'Fixed Data'!M$52)),0)</f>
        <v>-0.47084400530146037</v>
      </c>
      <c r="Q84" s="21">
        <f>IF($E$82&lt;0,(IF(2050-P$80&lt;=0,0,(2/(2050-P$80+1))*(1-(SUM($E84:P84)/$E$82))*$E$82*'Fixed Data'!N$52)),0)</f>
        <v>-0.43462523566288652</v>
      </c>
      <c r="R84" s="21">
        <f>IF($E$82&lt;0,(IF(2050-Q$80&lt;=0,0,(2/(2050-Q$80+1))*(1-(SUM($E84:Q84)/$E$82))*$E$82*'Fixed Data'!O$52)),0)</f>
        <v>-0.39840646602431273</v>
      </c>
      <c r="S84" s="21">
        <f>IF($E$82&lt;0,(IF(2050-R$80&lt;=0,0,(2/(2050-R$80+1))*(1-(SUM($E84:R84)/$E$82))*$E$82*'Fixed Data'!P$52)),0)</f>
        <v>-0.36218769638573894</v>
      </c>
      <c r="T84" s="21">
        <f>IF($E$82&lt;0,(IF(2050-S$80&lt;=0,0,(2/(2050-S$80+1))*(1-(SUM($E84:S84)/$E$82))*$E$82*'Fixed Data'!Q$52)),0)</f>
        <v>-0.32596892674716499</v>
      </c>
      <c r="U84" s="21">
        <f>IF($E$82&lt;0,(IF(2050-T$80&lt;=0,0,(2/(2050-T$80+1))*(1-(SUM($E84:T84)/$E$82))*$E$82*'Fixed Data'!R$52)),0)</f>
        <v>-0.28975015710859103</v>
      </c>
      <c r="V84" s="21">
        <f>IF($E$82&lt;0,(IF(2050-U$80&lt;=0,0,(2/(2050-U$80+1))*(1-(SUM($E84:U84)/$E$82))*$E$82*'Fixed Data'!S$52)),0)</f>
        <v>-0.25353138747001713</v>
      </c>
      <c r="W84" s="21">
        <f>IF($E$82&lt;0,(IF(2050-V$80&lt;=0,0,(2/(2050-V$80+1))*(1-(SUM($E84:V84)/$E$82))*$E$82*'Fixed Data'!T$52)),0)</f>
        <v>-0.21731261783144323</v>
      </c>
      <c r="X84" s="21">
        <f>IF($E$82&lt;0,(IF(2050-W$80&lt;=0,0,(2/(2050-W$80+1))*(1-(SUM($E84:W84)/$E$82))*$E$82*'Fixed Data'!U$52)),0)</f>
        <v>-0.18109384819286942</v>
      </c>
      <c r="Y84" s="21">
        <f>IF($E$82&lt;0,(IF(2050-X$80&lt;=0,0,(2/(2050-X$80+1))*(1-(SUM($E84:X84)/$E$82))*$E$82*'Fixed Data'!V$52)),0)</f>
        <v>-0.14487507855429571</v>
      </c>
      <c r="Z84" s="21">
        <f>IF($E$82&lt;0,(IF(2050-Y$80&lt;=0,0,(2/(2050-Y$80+1))*(1-(SUM($E84:Y84)/$E$82))*$E$82*'Fixed Data'!W$52)),0)</f>
        <v>-0.10865630891572155</v>
      </c>
      <c r="AA84" s="21">
        <f>IF($E$82&lt;0,(IF(2050-Z$80&lt;=0,0,(2/(2050-Z$80+1))*(1-(SUM($E84:Z84)/$E$82))*$E$82*'Fixed Data'!X$52)),0)</f>
        <v>-7.2437539277147328E-2</v>
      </c>
      <c r="AB84" s="21">
        <f>IF($E$82&lt;0,(IF(2050-AA$80&lt;=0,0,(2/(2050-AA$80+1))*(1-(SUM($E84:AA84)/$E$82))*$E$82*'Fixed Data'!Y$52)),0)</f>
        <v>-3.6218769638572922E-2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-0.9164440709421936</v>
      </c>
      <c r="H85" s="21">
        <f>IF($F$82&lt;0,(IF(2050-G$80&lt;=0,0,(2/(2050-G$80+1))*(1-(SUM($E85:G85)/$F$82))*$F$82*'Fixed Data'!E$52)),0)</f>
        <v>-0.87478752226300316</v>
      </c>
      <c r="I85" s="21">
        <f>IF($F$82&lt;0,(IF(2050-H$80&lt;=0,0,(2/(2050-H$80+1))*(1-(SUM($E85:H85)/$F$82))*$F$82*'Fixed Data'!F$52)),0)</f>
        <v>-0.83313097358381227</v>
      </c>
      <c r="J85" s="21">
        <f>IF($F$82&lt;0,(IF(2050-I$80&lt;=0,0,(2/(2050-I$80+1))*(1-(SUM($E85:I85)/$F$82))*$F$82*'Fixed Data'!G$52)),0)</f>
        <v>-0.79147442490462194</v>
      </c>
      <c r="K85" s="21">
        <f>IF($F$82&lt;0,(IF(2050-J$80&lt;=0,0,(2/(2050-J$80+1))*(1-(SUM($E85:J85)/$F$82))*$F$82*'Fixed Data'!H$52)),0)</f>
        <v>-0.74981787622543106</v>
      </c>
      <c r="L85" s="21">
        <f>IF($F$82&lt;0,(IF(2050-K$80&lt;=0,0,(2/(2050-K$80+1))*(1-(SUM($E85:K85)/$F$82))*$F$82*'Fixed Data'!I$52)),0)</f>
        <v>-0.70816132754624062</v>
      </c>
      <c r="M85" s="21">
        <f>IF($F$82&lt;0,(IF(2050-L$80&lt;=0,0,(2/(2050-L$80+1))*(1-(SUM($E85:L85)/$F$82))*$F$82*'Fixed Data'!J$52)),0)</f>
        <v>-0.66650477886704995</v>
      </c>
      <c r="N85" s="21">
        <f>IF($F$82&lt;0,(IF(2050-M$80&lt;=0,0,(2/(2050-M$80+1))*(1-(SUM($E85:M85)/$F$82))*$F$82*'Fixed Data'!K$52)),0)</f>
        <v>-0.6248482301878594</v>
      </c>
      <c r="O85" s="21">
        <f>IF($F$82&lt;0,(IF(2050-N$80&lt;=0,0,(2/(2050-N$80+1))*(1-(SUM($E85:N85)/$F$82))*$F$82*'Fixed Data'!L$52)),0)</f>
        <v>-0.58319168150866874</v>
      </c>
      <c r="P85" s="21">
        <f>IF($F$82&lt;0,(IF(2050-O$80&lt;=0,0,(2/(2050-O$80+1))*(1-(SUM($E85:O85)/$F$82))*$F$82*'Fixed Data'!M$52)),0)</f>
        <v>-0.54153513282947829</v>
      </c>
      <c r="Q85" s="21">
        <f>IF($F$82&lt;0,(IF(2050-P$80&lt;=0,0,(2/(2050-P$80+1))*(1-(SUM($E85:P85)/$F$82))*$F$82*'Fixed Data'!N$52)),0)</f>
        <v>-0.49987858415028763</v>
      </c>
      <c r="R85" s="21">
        <f>IF($F$82&lt;0,(IF(2050-Q$80&lt;=0,0,(2/(2050-Q$80+1))*(1-(SUM($E85:Q85)/$F$82))*$F$82*'Fixed Data'!O$52)),0)</f>
        <v>-0.45822203547109691</v>
      </c>
      <c r="S85" s="21">
        <f>IF($F$82&lt;0,(IF(2050-R$80&lt;=0,0,(2/(2050-R$80+1))*(1-(SUM($E85:R85)/$F$82))*$F$82*'Fixed Data'!P$52)),0)</f>
        <v>-0.41656548679190636</v>
      </c>
      <c r="T85" s="21">
        <f>IF($F$82&lt;0,(IF(2050-S$80&lt;=0,0,(2/(2050-S$80+1))*(1-(SUM($E85:S85)/$F$82))*$F$82*'Fixed Data'!Q$52)),0)</f>
        <v>-0.37490893811271553</v>
      </c>
      <c r="U85" s="21">
        <f>IF($F$82&lt;0,(IF(2050-T$80&lt;=0,0,(2/(2050-T$80+1))*(1-(SUM($E85:T85)/$F$82))*$F$82*'Fixed Data'!R$52)),0)</f>
        <v>-0.33325238943352486</v>
      </c>
      <c r="V85" s="21">
        <f>IF($F$82&lt;0,(IF(2050-U$80&lt;=0,0,(2/(2050-U$80+1))*(1-(SUM($E85:U85)/$F$82))*$F$82*'Fixed Data'!S$52)),0)</f>
        <v>-0.29159584075433415</v>
      </c>
      <c r="W85" s="21">
        <f>IF($F$82&lt;0,(IF(2050-V$80&lt;=0,0,(2/(2050-V$80+1))*(1-(SUM($E85:V85)/$F$82))*$F$82*'Fixed Data'!T$52)),0)</f>
        <v>-0.24993929207514359</v>
      </c>
      <c r="X85" s="21">
        <f>IF($F$82&lt;0,(IF(2050-W$80&lt;=0,0,(2/(2050-W$80+1))*(1-(SUM($E85:W85)/$F$82))*$F$82*'Fixed Data'!U$52)),0)</f>
        <v>-0.20828274339595268</v>
      </c>
      <c r="Y85" s="21">
        <f>IF($F$82&lt;0,(IF(2050-X$80&lt;=0,0,(2/(2050-X$80+1))*(1-(SUM($E85:X85)/$F$82))*$F$82*'Fixed Data'!V$52)),0)</f>
        <v>-0.16662619471676199</v>
      </c>
      <c r="Z85" s="21">
        <f>IF($F$82&lt;0,(IF(2050-Y$80&lt;=0,0,(2/(2050-Y$80+1))*(1-(SUM($E85:Y85)/$F$82))*$F$82*'Fixed Data'!W$52)),0)</f>
        <v>-0.12496964603757114</v>
      </c>
      <c r="AA85" s="21">
        <f>IF($F$82&lt;0,(IF(2050-Z$80&lt;=0,0,(2/(2050-Z$80+1))*(1-(SUM($E85:Z85)/$F$82))*$F$82*'Fixed Data'!X$52)),0)</f>
        <v>-8.3313097358379981E-2</v>
      </c>
      <c r="AB85" s="21">
        <f>IF($F$82&lt;0,(IF(2050-AA$80&lt;=0,0,(2/(2050-AA$80+1))*(1-(SUM($E85:AA85)/$F$82))*$F$82*'Fixed Data'!Y$52)),0)</f>
        <v>-4.1656548679190379E-2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-1.0149648071240525</v>
      </c>
      <c r="I86" s="21">
        <f>IF($G$82&lt;0,(IF(2050-H$80&lt;=0,0,(2/(2050-H$80+1))*(1-(SUM($E86:H86)/$G$82))*$G$82*'Fixed Data'!F$52)),0)</f>
        <v>-0.96663314964195457</v>
      </c>
      <c r="J86" s="21">
        <f>IF($G$82&lt;0,(IF(2050-I$80&lt;=0,0,(2/(2050-I$80+1))*(1-(SUM($E86:I86)/$G$82))*$G$82*'Fixed Data'!G$52)),0)</f>
        <v>-0.9183014921598569</v>
      </c>
      <c r="K86" s="21">
        <f>IF($G$82&lt;0,(IF(2050-J$80&lt;=0,0,(2/(2050-J$80+1))*(1-(SUM($E86:J86)/$G$82))*$G$82*'Fixed Data'!H$52)),0)</f>
        <v>-0.86996983467775901</v>
      </c>
      <c r="L86" s="21">
        <f>IF($G$82&lt;0,(IF(2050-K$80&lt;=0,0,(2/(2050-K$80+1))*(1-(SUM($E86:K86)/$G$82))*$G$82*'Fixed Data'!I$52)),0)</f>
        <v>-0.82163817719566135</v>
      </c>
      <c r="M86" s="21">
        <f>IF($G$82&lt;0,(IF(2050-L$80&lt;=0,0,(2/(2050-L$80+1))*(1-(SUM($E86:L86)/$G$82))*$G$82*'Fixed Data'!J$52)),0)</f>
        <v>-0.77330651971356357</v>
      </c>
      <c r="N86" s="21">
        <f>IF($G$82&lt;0,(IF(2050-M$80&lt;=0,0,(2/(2050-M$80+1))*(1-(SUM($E86:M86)/$G$82))*$G$82*'Fixed Data'!K$52)),0)</f>
        <v>-0.7249748622314659</v>
      </c>
      <c r="O86" s="21">
        <f>IF($G$82&lt;0,(IF(2050-N$80&lt;=0,0,(2/(2050-N$80+1))*(1-(SUM($E86:N86)/$G$82))*$G$82*'Fixed Data'!L$52)),0)</f>
        <v>-0.67664320474936812</v>
      </c>
      <c r="P86" s="21">
        <f>IF($G$82&lt;0,(IF(2050-O$80&lt;=0,0,(2/(2050-O$80+1))*(1-(SUM($E86:O86)/$G$82))*$G$82*'Fixed Data'!M$52)),0)</f>
        <v>-0.62831154726727045</v>
      </c>
      <c r="Q86" s="21">
        <f>IF($G$82&lt;0,(IF(2050-P$80&lt;=0,0,(2/(2050-P$80+1))*(1-(SUM($E86:P86)/$G$82))*$G$82*'Fixed Data'!N$52)),0)</f>
        <v>-0.57997988978517256</v>
      </c>
      <c r="R86" s="21">
        <f>IF($G$82&lt;0,(IF(2050-Q$80&lt;=0,0,(2/(2050-Q$80+1))*(1-(SUM($E86:Q86)/$G$82))*$G$82*'Fixed Data'!O$52)),0)</f>
        <v>-0.53164823230307501</v>
      </c>
      <c r="S86" s="21">
        <f>IF($G$82&lt;0,(IF(2050-R$80&lt;=0,0,(2/(2050-R$80+1))*(1-(SUM($E86:R86)/$G$82))*$G$82*'Fixed Data'!P$52)),0)</f>
        <v>-0.48331657482097745</v>
      </c>
      <c r="T86" s="21">
        <f>IF($G$82&lt;0,(IF(2050-S$80&lt;=0,0,(2/(2050-S$80+1))*(1-(SUM($E86:S86)/$G$82))*$G$82*'Fixed Data'!Q$52)),0)</f>
        <v>-0.43498491733887973</v>
      </c>
      <c r="U86" s="21">
        <f>IF($G$82&lt;0,(IF(2050-T$80&lt;=0,0,(2/(2050-T$80+1))*(1-(SUM($E86:T86)/$G$82))*$G$82*'Fixed Data'!R$52)),0)</f>
        <v>-0.38665325985678167</v>
      </c>
      <c r="V86" s="21">
        <f>IF($G$82&lt;0,(IF(2050-U$80&lt;=0,0,(2/(2050-U$80+1))*(1-(SUM($E86:U86)/$G$82))*$G$82*'Fixed Data'!S$52)),0)</f>
        <v>-0.33832160237468412</v>
      </c>
      <c r="W86" s="21">
        <f>IF($G$82&lt;0,(IF(2050-V$80&lt;=0,0,(2/(2050-V$80+1))*(1-(SUM($E86:V86)/$G$82))*$G$82*'Fixed Data'!T$52)),0)</f>
        <v>-0.28998994489258612</v>
      </c>
      <c r="X86" s="21">
        <f>IF($G$82&lt;0,(IF(2050-W$80&lt;=0,0,(2/(2050-W$80+1))*(1-(SUM($E86:W86)/$G$82))*$G$82*'Fixed Data'!U$52)),0)</f>
        <v>-0.24165828741048873</v>
      </c>
      <c r="Y86" s="21">
        <f>IF($G$82&lt;0,(IF(2050-X$80&lt;=0,0,(2/(2050-X$80+1))*(1-(SUM($E86:X86)/$G$82))*$G$82*'Fixed Data'!V$52)),0)</f>
        <v>-0.19332662992839084</v>
      </c>
      <c r="Z86" s="21">
        <f>IF($G$82&lt;0,(IF(2050-Y$80&lt;=0,0,(2/(2050-Y$80+1))*(1-(SUM($E86:Y86)/$G$82))*$G$82*'Fixed Data'!W$52)),0)</f>
        <v>-0.14499497244629261</v>
      </c>
      <c r="AA86" s="21">
        <f>IF($G$82&lt;0,(IF(2050-Z$80&lt;=0,0,(2/(2050-Z$80+1))*(1-(SUM($E86:Z86)/$G$82))*$G$82*'Fixed Data'!X$52)),0)</f>
        <v>-9.6663314964195474E-2</v>
      </c>
      <c r="AB86" s="21">
        <f>IF($G$82&lt;0,(IF(2050-AA$80&lt;=0,0,(2/(2050-AA$80+1))*(1-(SUM($E86:AA86)/$G$82))*$G$82*'Fixed Data'!Y$52)),0)</f>
        <v>-4.8331657482098569E-2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-1.1239087056178654</v>
      </c>
      <c r="J87" s="21">
        <f>IF($H$82&lt;0,(IF(2050-I$80&lt;=0,0,(2/(2050-I$80+1))*(1-(SUM($E87:I87)/$H$82))*$H$82*'Fixed Data'!G$52)),0)</f>
        <v>-1.0677132703369723</v>
      </c>
      <c r="K87" s="21">
        <f>IF($H$82&lt;0,(IF(2050-J$80&lt;=0,0,(2/(2050-J$80+1))*(1-(SUM($E87:J87)/$H$82))*$H$82*'Fixed Data'!H$52)),0)</f>
        <v>-1.011517835056079</v>
      </c>
      <c r="L87" s="21">
        <f>IF($H$82&lt;0,(IF(2050-K$80&lt;=0,0,(2/(2050-K$80+1))*(1-(SUM($E87:K87)/$H$82))*$H$82*'Fixed Data'!I$52)),0)</f>
        <v>-0.95532239977518563</v>
      </c>
      <c r="M87" s="21">
        <f>IF($H$82&lt;0,(IF(2050-L$80&lt;=0,0,(2/(2050-L$80+1))*(1-(SUM($E87:L87)/$H$82))*$H$82*'Fixed Data'!J$52)),0)</f>
        <v>-0.89912696449429241</v>
      </c>
      <c r="N87" s="21">
        <f>IF($H$82&lt;0,(IF(2050-M$80&lt;=0,0,(2/(2050-M$80+1))*(1-(SUM($E87:M87)/$H$82))*$H$82*'Fixed Data'!K$52)),0)</f>
        <v>-0.84293152921339898</v>
      </c>
      <c r="O87" s="21">
        <f>IF($H$82&lt;0,(IF(2050-N$80&lt;=0,0,(2/(2050-N$80+1))*(1-(SUM($E87:N87)/$H$82))*$H$82*'Fixed Data'!L$52)),0)</f>
        <v>-0.78673609393250576</v>
      </c>
      <c r="P87" s="21">
        <f>IF($H$82&lt;0,(IF(2050-O$80&lt;=0,0,(2/(2050-O$80+1))*(1-(SUM($E87:O87)/$H$82))*$H$82*'Fixed Data'!M$52)),0)</f>
        <v>-0.73054065865161255</v>
      </c>
      <c r="Q87" s="21">
        <f>IF($H$82&lt;0,(IF(2050-P$80&lt;=0,0,(2/(2050-P$80+1))*(1-(SUM($E87:P87)/$H$82))*$H$82*'Fixed Data'!N$52)),0)</f>
        <v>-0.67434522337071934</v>
      </c>
      <c r="R87" s="21">
        <f>IF($H$82&lt;0,(IF(2050-Q$80&lt;=0,0,(2/(2050-Q$80+1))*(1-(SUM($E87:Q87)/$H$82))*$H$82*'Fixed Data'!O$52)),0)</f>
        <v>-0.61814978808982568</v>
      </c>
      <c r="S87" s="21">
        <f>IF($H$82&lt;0,(IF(2050-R$80&lt;=0,0,(2/(2050-R$80+1))*(1-(SUM($E87:R87)/$H$82))*$H$82*'Fixed Data'!P$52)),0)</f>
        <v>-0.56195435280893258</v>
      </c>
      <c r="T87" s="21">
        <f>IF($H$82&lt;0,(IF(2050-S$80&lt;=0,0,(2/(2050-S$80+1))*(1-(SUM($E87:S87)/$H$82))*$H$82*'Fixed Data'!Q$52)),0)</f>
        <v>-0.50575891752803948</v>
      </c>
      <c r="U87" s="21">
        <f>IF($H$82&lt;0,(IF(2050-T$80&lt;=0,0,(2/(2050-T$80+1))*(1-(SUM($E87:T87)/$H$82))*$H$82*'Fixed Data'!R$52)),0)</f>
        <v>-0.44956348224714626</v>
      </c>
      <c r="V87" s="21">
        <f>IF($H$82&lt;0,(IF(2050-U$80&lt;=0,0,(2/(2050-U$80+1))*(1-(SUM($E87:U87)/$H$82))*$H$82*'Fixed Data'!S$52)),0)</f>
        <v>-0.39336804696625277</v>
      </c>
      <c r="W87" s="21">
        <f>IF($H$82&lt;0,(IF(2050-V$80&lt;=0,0,(2/(2050-V$80+1))*(1-(SUM($E87:V87)/$H$82))*$H$82*'Fixed Data'!T$52)),0)</f>
        <v>-0.33717261168535989</v>
      </c>
      <c r="X87" s="21">
        <f>IF($H$82&lt;0,(IF(2050-W$80&lt;=0,0,(2/(2050-W$80+1))*(1-(SUM($E87:W87)/$H$82))*$H$82*'Fixed Data'!U$52)),0)</f>
        <v>-0.28097717640446668</v>
      </c>
      <c r="Y87" s="21">
        <f>IF($H$82&lt;0,(IF(2050-X$80&lt;=0,0,(2/(2050-X$80+1))*(1-(SUM($E87:X87)/$H$82))*$H$82*'Fixed Data'!V$52)),0)</f>
        <v>-0.22478174112357388</v>
      </c>
      <c r="Z87" s="21">
        <f>IF($H$82&lt;0,(IF(2050-Y$80&lt;=0,0,(2/(2050-Y$80+1))*(1-(SUM($E87:Y87)/$H$82))*$H$82*'Fixed Data'!W$52)),0)</f>
        <v>-0.16858630584268053</v>
      </c>
      <c r="AA87" s="21">
        <f>IF($H$82&lt;0,(IF(2050-Z$80&lt;=0,0,(2/(2050-Z$80+1))*(1-(SUM($E87:Z87)/$H$82))*$H$82*'Fixed Data'!X$52)),0)</f>
        <v>-0.112390870561787</v>
      </c>
      <c r="AB87" s="21">
        <f>IF($H$82&lt;0,(IF(2050-AA$80&lt;=0,0,(2/(2050-AA$80+1))*(1-(SUM($E87:AA87)/$H$82))*$H$82*'Fixed Data'!Y$52)),0)</f>
        <v>-5.6195435280893068E-2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-1.2359232223911047</v>
      </c>
      <c r="K88" s="21">
        <f>IF($I$82&lt;0,(IF(2050-J$80&lt;=0,0,(2/(2050-J$80+1))*(1-(SUM($E88:J88)/$I$82))*$I$82*'Fixed Data'!H$52)),0)</f>
        <v>-1.1708746317389414</v>
      </c>
      <c r="L88" s="21">
        <f>IF($I$82&lt;0,(IF(2050-K$80&lt;=0,0,(2/(2050-K$80+1))*(1-(SUM($E88:K88)/$I$82))*$I$82*'Fixed Data'!I$52)),0)</f>
        <v>-1.105826041086778</v>
      </c>
      <c r="M88" s="21">
        <f>IF($I$82&lt;0,(IF(2050-L$80&lt;=0,0,(2/(2050-L$80+1))*(1-(SUM($E88:L88)/$I$82))*$I$82*'Fixed Data'!J$52)),0)</f>
        <v>-1.0407774504346143</v>
      </c>
      <c r="N88" s="21">
        <f>IF($I$82&lt;0,(IF(2050-M$80&lt;=0,0,(2/(2050-M$80+1))*(1-(SUM($E88:M88)/$I$82))*$I$82*'Fixed Data'!K$52)),0)</f>
        <v>-0.97572885978245094</v>
      </c>
      <c r="O88" s="21">
        <f>IF($I$82&lt;0,(IF(2050-N$80&lt;=0,0,(2/(2050-N$80+1))*(1-(SUM($E88:N88)/$I$82))*$I$82*'Fixed Data'!L$52)),0)</f>
        <v>-0.91068026913028777</v>
      </c>
      <c r="P88" s="21">
        <f>IF($I$82&lt;0,(IF(2050-O$80&lt;=0,0,(2/(2050-O$80+1))*(1-(SUM($E88:O88)/$I$82))*$I$82*'Fixed Data'!M$52)),0)</f>
        <v>-0.84563167847812426</v>
      </c>
      <c r="Q88" s="21">
        <f>IF($I$82&lt;0,(IF(2050-P$80&lt;=0,0,(2/(2050-P$80+1))*(1-(SUM($E88:P88)/$I$82))*$I$82*'Fixed Data'!N$52)),0)</f>
        <v>-0.78058308782596064</v>
      </c>
      <c r="R88" s="21">
        <f>IF($I$82&lt;0,(IF(2050-Q$80&lt;=0,0,(2/(2050-Q$80+1))*(1-(SUM($E88:Q88)/$I$82))*$I$82*'Fixed Data'!O$52)),0)</f>
        <v>-0.71553449717379736</v>
      </c>
      <c r="S88" s="21">
        <f>IF($I$82&lt;0,(IF(2050-R$80&lt;=0,0,(2/(2050-R$80+1))*(1-(SUM($E88:R88)/$I$82))*$I$82*'Fixed Data'!P$52)),0)</f>
        <v>-0.65048590652163407</v>
      </c>
      <c r="T88" s="21">
        <f>IF($I$82&lt;0,(IF(2050-S$80&lt;=0,0,(2/(2050-S$80+1))*(1-(SUM($E88:S88)/$I$82))*$I$82*'Fixed Data'!Q$52)),0)</f>
        <v>-0.58543731586947056</v>
      </c>
      <c r="U88" s="21">
        <f>IF($I$82&lt;0,(IF(2050-T$80&lt;=0,0,(2/(2050-T$80+1))*(1-(SUM($E88:T88)/$I$82))*$I$82*'Fixed Data'!R$52)),0)</f>
        <v>-0.52038872521730728</v>
      </c>
      <c r="V88" s="21">
        <f>IF($I$82&lt;0,(IF(2050-U$80&lt;=0,0,(2/(2050-U$80+1))*(1-(SUM($E88:U88)/$I$82))*$I$82*'Fixed Data'!S$52)),0)</f>
        <v>-0.45534013456514388</v>
      </c>
      <c r="W88" s="21">
        <f>IF($I$82&lt;0,(IF(2050-V$80&lt;=0,0,(2/(2050-V$80+1))*(1-(SUM($E88:V88)/$I$82))*$I$82*'Fixed Data'!T$52)),0)</f>
        <v>-0.39029154391298043</v>
      </c>
      <c r="X88" s="21">
        <f>IF($I$82&lt;0,(IF(2050-W$80&lt;=0,0,(2/(2050-W$80+1))*(1-(SUM($E88:W88)/$I$82))*$I$82*'Fixed Data'!U$52)),0)</f>
        <v>-0.32524295326081709</v>
      </c>
      <c r="Y88" s="21">
        <f>IF($I$82&lt;0,(IF(2050-X$80&lt;=0,0,(2/(2050-X$80+1))*(1-(SUM($E88:X88)/$I$82))*$I$82*'Fixed Data'!V$52)),0)</f>
        <v>-0.26019436260865392</v>
      </c>
      <c r="Z88" s="21">
        <f>IF($I$82&lt;0,(IF(2050-Y$80&lt;=0,0,(2/(2050-Y$80+1))*(1-(SUM($E88:Y88)/$I$82))*$I$82*'Fixed Data'!W$52)),0)</f>
        <v>-0.19514577195649013</v>
      </c>
      <c r="AA88" s="21">
        <f>IF($I$82&lt;0,(IF(2050-Z$80&lt;=0,0,(2/(2050-Z$80+1))*(1-(SUM($E88:Z88)/$I$82))*$I$82*'Fixed Data'!X$52)),0)</f>
        <v>-0.13009718130432629</v>
      </c>
      <c r="AB88" s="21">
        <f>IF($I$82&lt;0,(IF(2050-AA$80&lt;=0,0,(2/(2050-AA$80+1))*(1-(SUM($E88:AA88)/$I$82))*$I$82*'Fixed Data'!Y$52)),0)</f>
        <v>-6.5048590652164978E-2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-0.83303170168719909</v>
      </c>
      <c r="G128" s="21">
        <f t="shared" si="10"/>
        <v>-1.7132570029908187</v>
      </c>
      <c r="H128" s="21">
        <f t="shared" si="10"/>
        <v>-2.6503464917971069</v>
      </c>
      <c r="I128" s="21">
        <f t="shared" si="10"/>
        <v>-3.6480482216151096</v>
      </c>
      <c r="J128" s="21">
        <f t="shared" si="10"/>
        <v>-4.7015690329254589</v>
      </c>
      <c r="K128" s="21">
        <f t="shared" si="10"/>
        <v>-4.4541180311925404</v>
      </c>
      <c r="L128" s="21">
        <f t="shared" si="10"/>
        <v>-4.2066670294596218</v>
      </c>
      <c r="M128" s="21">
        <f t="shared" si="10"/>
        <v>-3.9592160277267023</v>
      </c>
      <c r="N128" s="21">
        <f t="shared" si="10"/>
        <v>-3.7117650259937829</v>
      </c>
      <c r="O128" s="21">
        <f t="shared" si="10"/>
        <v>-3.4643140242608643</v>
      </c>
      <c r="P128" s="21">
        <f t="shared" si="10"/>
        <v>-3.2168630225279458</v>
      </c>
      <c r="Q128" s="21">
        <f t="shared" si="10"/>
        <v>-2.9694120207950268</v>
      </c>
      <c r="R128" s="21">
        <f t="shared" si="10"/>
        <v>-2.7219610190621077</v>
      </c>
      <c r="S128" s="21">
        <f t="shared" si="10"/>
        <v>-2.4745100173291896</v>
      </c>
      <c r="T128" s="21">
        <f t="shared" si="10"/>
        <v>-2.2270590155962706</v>
      </c>
      <c r="U128" s="21">
        <f t="shared" si="10"/>
        <v>-1.9796080138633507</v>
      </c>
      <c r="V128" s="21">
        <f t="shared" si="10"/>
        <v>-1.7321570121304322</v>
      </c>
      <c r="W128" s="21">
        <f t="shared" si="10"/>
        <v>-1.4847060103975132</v>
      </c>
      <c r="X128" s="21">
        <f t="shared" si="10"/>
        <v>-1.2372550086645946</v>
      </c>
      <c r="Y128" s="21">
        <f t="shared" si="10"/>
        <v>-0.98980400693167625</v>
      </c>
      <c r="Z128" s="21">
        <f t="shared" si="10"/>
        <v>-0.74235300519875591</v>
      </c>
      <c r="AA128" s="21">
        <f t="shared" si="10"/>
        <v>-0.49490200346583607</v>
      </c>
      <c r="AB128" s="21">
        <f t="shared" si="10"/>
        <v>-0.24745100173291992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-9.9963804202463891</v>
      </c>
      <c r="G129" s="21">
        <f t="shared" ref="G129:AW129" si="11">F131</f>
        <v>-19.702455534394417</v>
      </c>
      <c r="H129" s="21">
        <f t="shared" si="11"/>
        <v>-29.153811409768174</v>
      </c>
      <c r="I129" s="21">
        <f t="shared" si="11"/>
        <v>-38.304506326958652</v>
      </c>
      <c r="J129" s="21">
        <f t="shared" si="11"/>
        <v>-47.015690329254589</v>
      </c>
      <c r="K129" s="21">
        <f t="shared" si="11"/>
        <v>-42.314121296329134</v>
      </c>
      <c r="L129" s="21">
        <f t="shared" si="11"/>
        <v>-37.860003265136591</v>
      </c>
      <c r="M129" s="21">
        <f t="shared" si="11"/>
        <v>-33.653336235676967</v>
      </c>
      <c r="N129" s="21">
        <f t="shared" si="11"/>
        <v>-29.694120207950263</v>
      </c>
      <c r="O129" s="21">
        <f t="shared" si="11"/>
        <v>-25.982355181956478</v>
      </c>
      <c r="P129" s="21">
        <f t="shared" si="11"/>
        <v>-22.518041157695613</v>
      </c>
      <c r="Q129" s="21">
        <f t="shared" si="11"/>
        <v>-19.301178135167667</v>
      </c>
      <c r="R129" s="21">
        <f t="shared" si="11"/>
        <v>-16.331766114372641</v>
      </c>
      <c r="S129" s="21">
        <f t="shared" si="11"/>
        <v>-13.609805095310534</v>
      </c>
      <c r="T129" s="21">
        <f t="shared" si="11"/>
        <v>-11.135295077981345</v>
      </c>
      <c r="U129" s="21">
        <f t="shared" si="11"/>
        <v>-8.9082360623850754</v>
      </c>
      <c r="V129" s="21">
        <f t="shared" si="11"/>
        <v>-6.9286280485217251</v>
      </c>
      <c r="W129" s="21">
        <f t="shared" si="11"/>
        <v>-5.1964710363912925</v>
      </c>
      <c r="X129" s="21">
        <f t="shared" si="11"/>
        <v>-3.7117650259937793</v>
      </c>
      <c r="Y129" s="21">
        <f t="shared" si="11"/>
        <v>-2.4745100173291847</v>
      </c>
      <c r="Z129" s="21">
        <f t="shared" si="11"/>
        <v>-1.4847060103975085</v>
      </c>
      <c r="AA129" s="21">
        <f t="shared" si="11"/>
        <v>-0.74235300519875258</v>
      </c>
      <c r="AB129" s="21">
        <f t="shared" si="11"/>
        <v>-0.24745100173291651</v>
      </c>
      <c r="AC129" s="21">
        <f t="shared" si="11"/>
        <v>3.4139358007223564E-15</v>
      </c>
      <c r="AD129" s="21">
        <f t="shared" si="11"/>
        <v>3.4139358007223564E-15</v>
      </c>
      <c r="AE129" s="21">
        <f t="shared" si="11"/>
        <v>3.4139358007223564E-15</v>
      </c>
      <c r="AF129" s="21">
        <f t="shared" si="11"/>
        <v>3.4139358007223564E-15</v>
      </c>
      <c r="AG129" s="21">
        <f t="shared" si="11"/>
        <v>3.4139358007223564E-15</v>
      </c>
      <c r="AH129" s="21">
        <f t="shared" si="11"/>
        <v>3.4139358007223564E-15</v>
      </c>
      <c r="AI129" s="21">
        <f t="shared" si="11"/>
        <v>3.4139358007223564E-15</v>
      </c>
      <c r="AJ129" s="21">
        <f t="shared" si="11"/>
        <v>3.4139358007223564E-15</v>
      </c>
      <c r="AK129" s="21">
        <f t="shared" si="11"/>
        <v>3.4139358007223564E-15</v>
      </c>
      <c r="AL129" s="21">
        <f t="shared" si="11"/>
        <v>3.4139358007223564E-15</v>
      </c>
      <c r="AM129" s="21">
        <f t="shared" si="11"/>
        <v>3.4139358007223564E-15</v>
      </c>
      <c r="AN129" s="21">
        <f t="shared" si="11"/>
        <v>3.4139358007223564E-15</v>
      </c>
      <c r="AO129" s="21">
        <f t="shared" si="11"/>
        <v>3.4139358007223564E-15</v>
      </c>
      <c r="AP129" s="21">
        <f t="shared" si="11"/>
        <v>3.4139358007223564E-15</v>
      </c>
      <c r="AQ129" s="21">
        <f t="shared" si="11"/>
        <v>3.4139358007223564E-15</v>
      </c>
      <c r="AR129" s="21">
        <f t="shared" si="11"/>
        <v>3.4139358007223564E-15</v>
      </c>
      <c r="AS129" s="21">
        <f t="shared" si="11"/>
        <v>3.4139358007223564E-15</v>
      </c>
      <c r="AT129" s="21">
        <f t="shared" si="11"/>
        <v>3.4139358007223564E-15</v>
      </c>
      <c r="AU129" s="21">
        <f t="shared" si="11"/>
        <v>3.4139358007223564E-15</v>
      </c>
      <c r="AV129" s="21">
        <f t="shared" si="11"/>
        <v>3.4139358007223564E-15</v>
      </c>
      <c r="AW129" s="21">
        <f t="shared" si="11"/>
        <v>3.4139358007223564E-15</v>
      </c>
      <c r="AX129" s="21">
        <f>AW131</f>
        <v>3.4139358007223564E-15</v>
      </c>
      <c r="AY129" s="21">
        <f>AX131</f>
        <v>3.4139358007223564E-15</v>
      </c>
      <c r="AZ129" s="21">
        <f>AY131</f>
        <v>3.4139358007223564E-15</v>
      </c>
      <c r="BA129" s="21">
        <f>AZ131</f>
        <v>3.4139358007223564E-15</v>
      </c>
      <c r="BB129" s="21">
        <f>BA131</f>
        <v>3.4139358007223564E-15</v>
      </c>
    </row>
    <row r="130" spans="1:54" ht="15" customHeight="1" outlineLevel="2">
      <c r="A130" s="8"/>
      <c r="B130" t="s">
        <v>459</v>
      </c>
      <c r="C130" t="s">
        <v>460</v>
      </c>
      <c r="D130" t="s">
        <v>391</v>
      </c>
      <c r="E130" s="21">
        <f>E131*(1/(1+'Fixed Data'!$B$10))</f>
        <v>-9.6193037146327853</v>
      </c>
      <c r="F130" s="21">
        <f>F131*(1/(1+'Fixed Data'!$B$10))</f>
        <v>-18.959252823705178</v>
      </c>
      <c r="G130" s="21">
        <f>G131*(1/(1+'Fixed Data'!$B$10))</f>
        <v>-28.054091040962451</v>
      </c>
      <c r="H130" s="21">
        <f>H131*(1/(1+'Fixed Data'!$B$10))</f>
        <v>-36.859609629482925</v>
      </c>
      <c r="I130" s="21">
        <f>I131*(1/(1+'Fixed Data'!$B$10))</f>
        <v>-45.24219623677309</v>
      </c>
      <c r="J130" s="21">
        <f>J131*(1/(1+'Fixed Data'!$B$10))</f>
        <v>-40.717976613095786</v>
      </c>
      <c r="K130" s="21">
        <f>K131*(1/(1+'Fixed Data'!$B$10))</f>
        <v>-36.431873811717281</v>
      </c>
      <c r="L130" s="21">
        <f>L131*(1/(1+'Fixed Data'!$B$10))</f>
        <v>-32.383887832637576</v>
      </c>
      <c r="M130" s="21">
        <f>M131*(1/(1+'Fixed Data'!$B$10))</f>
        <v>-28.574018675856685</v>
      </c>
      <c r="N130" s="21">
        <f>N131*(1/(1+'Fixed Data'!$B$10))</f>
        <v>-25.002266341374597</v>
      </c>
      <c r="O130" s="21">
        <f>O131*(1/(1+'Fixed Data'!$B$10))</f>
        <v>-21.668630829191315</v>
      </c>
      <c r="P130" s="21">
        <f>P131*(1/(1+'Fixed Data'!$B$10))</f>
        <v>-18.573112139306843</v>
      </c>
      <c r="Q130" s="21">
        <f>Q131*(1/(1+'Fixed Data'!$B$10))</f>
        <v>-15.715710271721173</v>
      </c>
      <c r="R130" s="21">
        <f>R131*(1/(1+'Fixed Data'!$B$10))</f>
        <v>-13.096425226434311</v>
      </c>
      <c r="S130" s="21">
        <f>S131*(1/(1+'Fixed Data'!$B$10))</f>
        <v>-10.715257003446254</v>
      </c>
      <c r="T130" s="21">
        <f>T131*(1/(1+'Fixed Data'!$B$10))</f>
        <v>-8.5722056027570019</v>
      </c>
      <c r="U130" s="21">
        <f>U131*(1/(1+'Fixed Data'!$B$10))</f>
        <v>-6.6672710243665572</v>
      </c>
      <c r="V130" s="21">
        <f>V131*(1/(1+'Fixed Data'!$B$10))</f>
        <v>-5.0004532682749163</v>
      </c>
      <c r="W130" s="21">
        <f>W131*(1/(1+'Fixed Data'!$B$10))</f>
        <v>-3.5717523344820821</v>
      </c>
      <c r="X130" s="21">
        <f>X131*(1/(1+'Fixed Data'!$B$10))</f>
        <v>-2.3811682229880535</v>
      </c>
      <c r="Y130" s="21">
        <f>Y131*(1/(1+'Fixed Data'!$B$10))</f>
        <v>-1.4287009337928298</v>
      </c>
      <c r="Z130" s="21">
        <f>Z131*(1/(1+'Fixed Data'!$B$10))</f>
        <v>-0.71435046689641324</v>
      </c>
      <c r="AA130" s="21">
        <f>AA131*(1/(1+'Fixed Data'!$B$10))</f>
        <v>-0.23811682229880343</v>
      </c>
      <c r="AB130" s="21">
        <f>AB131*(1/(1+'Fixed Data'!$B$10))</f>
        <v>3.2851576219422217E-15</v>
      </c>
      <c r="AC130" s="21">
        <f>AC131*(1/(1+'Fixed Data'!$B$10))</f>
        <v>3.2851576219422217E-15</v>
      </c>
      <c r="AD130" s="21">
        <f>AD131*(1/(1+'Fixed Data'!$B$10))</f>
        <v>3.2851576219422217E-15</v>
      </c>
      <c r="AE130" s="21">
        <f>AE131*(1/(1+'Fixed Data'!$B$10))</f>
        <v>3.2851576219422217E-15</v>
      </c>
      <c r="AF130" s="21">
        <f>AF131*(1/(1+'Fixed Data'!$B$10))</f>
        <v>3.2851576219422217E-15</v>
      </c>
      <c r="AG130" s="21">
        <f>AG131*(1/(1+'Fixed Data'!$B$10))</f>
        <v>3.2851576219422217E-15</v>
      </c>
      <c r="AH130" s="21">
        <f>AH131*(1/(1+'Fixed Data'!$B$10))</f>
        <v>3.2851576219422217E-15</v>
      </c>
      <c r="AI130" s="21">
        <f>AI131*(1/(1+'Fixed Data'!$B$10))</f>
        <v>3.2851576219422217E-15</v>
      </c>
      <c r="AJ130" s="21">
        <f>AJ131*(1/(1+'Fixed Data'!$B$10))</f>
        <v>3.2851576219422217E-15</v>
      </c>
      <c r="AK130" s="21">
        <f>AK131*(1/(1+'Fixed Data'!$B$10))</f>
        <v>3.2851576219422217E-15</v>
      </c>
      <c r="AL130" s="21">
        <f>AL131*(1/(1+'Fixed Data'!$B$10))</f>
        <v>3.2851576219422217E-15</v>
      </c>
      <c r="AM130" s="21">
        <f>AM131*(1/(1+'Fixed Data'!$B$10))</f>
        <v>3.2851576219422217E-15</v>
      </c>
      <c r="AN130" s="21">
        <f>AN131*(1/(1+'Fixed Data'!$B$10))</f>
        <v>3.2851576219422217E-15</v>
      </c>
      <c r="AO130" s="21">
        <f>AO131*(1/(1+'Fixed Data'!$B$10))</f>
        <v>3.2851576219422217E-15</v>
      </c>
      <c r="AP130" s="21">
        <f>AP131*(1/(1+'Fixed Data'!$B$10))</f>
        <v>3.2851576219422217E-15</v>
      </c>
      <c r="AQ130" s="21">
        <f>AQ131*(1/(1+'Fixed Data'!$B$10))</f>
        <v>3.2851576219422217E-15</v>
      </c>
      <c r="AR130" s="21">
        <f>AR131*(1/(1+'Fixed Data'!$B$10))</f>
        <v>3.2851576219422217E-15</v>
      </c>
      <c r="AS130" s="21">
        <f>AS131*(1/(1+'Fixed Data'!$B$10))</f>
        <v>3.2851576219422217E-15</v>
      </c>
      <c r="AT130" s="21">
        <f>AT131*(1/(1+'Fixed Data'!$B$10))</f>
        <v>3.2851576219422217E-15</v>
      </c>
      <c r="AU130" s="21">
        <f>AU131*(1/(1+'Fixed Data'!$B$10))</f>
        <v>3.2851576219422217E-15</v>
      </c>
      <c r="AV130" s="21">
        <f>AV131*(1/(1+'Fixed Data'!$B$10))</f>
        <v>3.2851576219422217E-15</v>
      </c>
      <c r="AW130" s="21">
        <f>AW131*(1/(1+'Fixed Data'!$B$10))</f>
        <v>3.2851576219422217E-15</v>
      </c>
      <c r="AX130" s="21">
        <f>AX131*(1/(1+'Fixed Data'!$B$10))</f>
        <v>3.2851576219422217E-15</v>
      </c>
      <c r="AY130" s="21">
        <f>AY131*(1/(1+'Fixed Data'!$B$10))</f>
        <v>3.2851576219422217E-15</v>
      </c>
      <c r="AZ130" s="21">
        <f>AZ131*(1/(1+'Fixed Data'!$B$10))</f>
        <v>3.2851576219422217E-15</v>
      </c>
      <c r="BA130" s="21">
        <f>BA131*(1/(1+'Fixed Data'!$B$10))</f>
        <v>3.2851576219422217E-15</v>
      </c>
      <c r="BB130" s="21">
        <f>BB131*(1/(1+'Fixed Data'!$B$10))</f>
        <v>3.2851576219422217E-15</v>
      </c>
    </row>
    <row r="131" spans="1:54" ht="13.9" customHeight="1" outlineLevel="2">
      <c r="A131" s="8"/>
      <c r="B131" t="s">
        <v>461</v>
      </c>
      <c r="C131" t="s">
        <v>462</v>
      </c>
      <c r="D131" t="s">
        <v>391</v>
      </c>
      <c r="E131" s="21">
        <f t="shared" ref="E131:BB131" si="12">E82-E128+E129</f>
        <v>-9.9963804202463891</v>
      </c>
      <c r="F131" s="21">
        <f t="shared" si="12"/>
        <v>-19.702455534394417</v>
      </c>
      <c r="G131" s="21">
        <f t="shared" si="12"/>
        <v>-29.153811409768174</v>
      </c>
      <c r="H131" s="21">
        <f t="shared" si="12"/>
        <v>-38.304506326958652</v>
      </c>
      <c r="I131" s="21">
        <f t="shared" si="12"/>
        <v>-47.015690329254589</v>
      </c>
      <c r="J131" s="21">
        <f t="shared" si="12"/>
        <v>-42.314121296329134</v>
      </c>
      <c r="K131" s="21">
        <f t="shared" si="12"/>
        <v>-37.860003265136591</v>
      </c>
      <c r="L131" s="21">
        <f t="shared" si="12"/>
        <v>-33.653336235676967</v>
      </c>
      <c r="M131" s="21">
        <f t="shared" si="12"/>
        <v>-29.694120207950263</v>
      </c>
      <c r="N131" s="21">
        <f t="shared" si="12"/>
        <v>-25.982355181956478</v>
      </c>
      <c r="O131" s="21">
        <f t="shared" si="12"/>
        <v>-22.518041157695613</v>
      </c>
      <c r="P131" s="21">
        <f t="shared" si="12"/>
        <v>-19.301178135167667</v>
      </c>
      <c r="Q131" s="21">
        <f t="shared" si="12"/>
        <v>-16.331766114372641</v>
      </c>
      <c r="R131" s="21">
        <f t="shared" si="12"/>
        <v>-13.609805095310534</v>
      </c>
      <c r="S131" s="21">
        <f t="shared" si="12"/>
        <v>-11.135295077981345</v>
      </c>
      <c r="T131" s="21">
        <f t="shared" si="12"/>
        <v>-8.9082360623850754</v>
      </c>
      <c r="U131" s="21">
        <f t="shared" si="12"/>
        <v>-6.9286280485217251</v>
      </c>
      <c r="V131" s="21">
        <f t="shared" si="12"/>
        <v>-5.1964710363912925</v>
      </c>
      <c r="W131" s="21">
        <f t="shared" si="12"/>
        <v>-3.7117650259937793</v>
      </c>
      <c r="X131" s="21">
        <f t="shared" si="12"/>
        <v>-2.4745100173291847</v>
      </c>
      <c r="Y131" s="21">
        <f t="shared" si="12"/>
        <v>-1.4847060103975085</v>
      </c>
      <c r="Z131" s="21">
        <f t="shared" si="12"/>
        <v>-0.74235300519875258</v>
      </c>
      <c r="AA131" s="21">
        <f t="shared" si="12"/>
        <v>-0.24745100173291651</v>
      </c>
      <c r="AB131" s="21">
        <f t="shared" si="12"/>
        <v>3.4139358007223564E-15</v>
      </c>
      <c r="AC131" s="21">
        <f t="shared" si="12"/>
        <v>3.4139358007223564E-15</v>
      </c>
      <c r="AD131" s="21">
        <f t="shared" si="12"/>
        <v>3.4139358007223564E-15</v>
      </c>
      <c r="AE131" s="21">
        <f t="shared" si="12"/>
        <v>3.4139358007223564E-15</v>
      </c>
      <c r="AF131" s="21">
        <f t="shared" si="12"/>
        <v>3.4139358007223564E-15</v>
      </c>
      <c r="AG131" s="21">
        <f t="shared" si="12"/>
        <v>3.4139358007223564E-15</v>
      </c>
      <c r="AH131" s="21">
        <f t="shared" si="12"/>
        <v>3.4139358007223564E-15</v>
      </c>
      <c r="AI131" s="21">
        <f t="shared" si="12"/>
        <v>3.4139358007223564E-15</v>
      </c>
      <c r="AJ131" s="21">
        <f t="shared" si="12"/>
        <v>3.4139358007223564E-15</v>
      </c>
      <c r="AK131" s="21">
        <f t="shared" si="12"/>
        <v>3.4139358007223564E-15</v>
      </c>
      <c r="AL131" s="21">
        <f t="shared" si="12"/>
        <v>3.4139358007223564E-15</v>
      </c>
      <c r="AM131" s="21">
        <f t="shared" si="12"/>
        <v>3.4139358007223564E-15</v>
      </c>
      <c r="AN131" s="21">
        <f t="shared" si="12"/>
        <v>3.4139358007223564E-15</v>
      </c>
      <c r="AO131" s="21">
        <f t="shared" si="12"/>
        <v>3.4139358007223564E-15</v>
      </c>
      <c r="AP131" s="21">
        <f t="shared" si="12"/>
        <v>3.4139358007223564E-15</v>
      </c>
      <c r="AQ131" s="21">
        <f t="shared" si="12"/>
        <v>3.4139358007223564E-15</v>
      </c>
      <c r="AR131" s="21">
        <f t="shared" si="12"/>
        <v>3.4139358007223564E-15</v>
      </c>
      <c r="AS131" s="21">
        <f t="shared" si="12"/>
        <v>3.4139358007223564E-15</v>
      </c>
      <c r="AT131" s="21">
        <f t="shared" si="12"/>
        <v>3.4139358007223564E-15</v>
      </c>
      <c r="AU131" s="21">
        <f t="shared" si="12"/>
        <v>3.4139358007223564E-15</v>
      </c>
      <c r="AV131" s="21">
        <f t="shared" si="12"/>
        <v>3.4139358007223564E-15</v>
      </c>
      <c r="AW131" s="21">
        <f t="shared" si="12"/>
        <v>3.4139358007223564E-15</v>
      </c>
      <c r="AX131" s="21">
        <f t="shared" si="12"/>
        <v>3.4139358007223564E-15</v>
      </c>
      <c r="AY131" s="21">
        <f t="shared" si="12"/>
        <v>3.4139358007223564E-15</v>
      </c>
      <c r="AZ131" s="21">
        <f t="shared" si="12"/>
        <v>3.4139358007223564E-15</v>
      </c>
      <c r="BA131" s="21">
        <f t="shared" si="12"/>
        <v>3.4139358007223564E-15</v>
      </c>
      <c r="BB131" s="21">
        <f t="shared" si="12"/>
        <v>3.4139358007223564E-15</v>
      </c>
    </row>
    <row r="132" spans="1:54" ht="14.5" outlineLevel="2">
      <c r="A132" s="8"/>
      <c r="B132" t="s">
        <v>463</v>
      </c>
      <c r="C132" t="s">
        <v>464</v>
      </c>
      <c r="D132" t="s">
        <v>391</v>
      </c>
      <c r="E132" s="21">
        <f>AVERAGE(E129:E130)*'Fixed Data'!$B$10</f>
        <v>-0.18853835280680259</v>
      </c>
      <c r="F132" s="21">
        <f>AVERAGE(F129:F130)*'Fixed Data'!$B$10</f>
        <v>-0.56753041158145068</v>
      </c>
      <c r="G132" s="21">
        <f>AVERAGE(G129:G130)*'Fixed Data'!$B$10</f>
        <v>-0.93602831287699451</v>
      </c>
      <c r="H132" s="21">
        <f>AVERAGE(H129:H130)*'Fixed Data'!$B$10</f>
        <v>-1.2938630523693215</v>
      </c>
      <c r="I132" s="21">
        <f>AVERAGE(I129:I130)*'Fixed Data'!$B$10</f>
        <v>-1.6375153702491421</v>
      </c>
      <c r="J132" s="21">
        <f>AVERAGE(J129:J130)*'Fixed Data'!$B$10</f>
        <v>-1.7195798720700672</v>
      </c>
      <c r="K132" s="21">
        <f>AVERAGE(K129:K130)*'Fixed Data'!$B$10</f>
        <v>-1.5434215041177097</v>
      </c>
      <c r="L132" s="21">
        <f>AVERAGE(L129:L130)*'Fixed Data'!$B$10</f>
        <v>-1.3767802655163737</v>
      </c>
      <c r="M132" s="21">
        <f>AVERAGE(M129:M130)*'Fixed Data'!$B$10</f>
        <v>-1.2196561562660595</v>
      </c>
      <c r="N132" s="21">
        <f>AVERAGE(N129:N130)*'Fixed Data'!$B$10</f>
        <v>-1.0720491763667672</v>
      </c>
      <c r="O132" s="21">
        <f>AVERAGE(O129:O130)*'Fixed Data'!$B$10</f>
        <v>-0.93395932581849672</v>
      </c>
      <c r="P132" s="21">
        <f>AVERAGE(P129:P130)*'Fixed Data'!$B$10</f>
        <v>-0.80538660462124811</v>
      </c>
      <c r="Q132" s="21">
        <f>AVERAGE(Q129:Q130)*'Fixed Data'!$B$10</f>
        <v>-0.68633101277502118</v>
      </c>
      <c r="R132" s="21">
        <f>AVERAGE(R129:R130)*'Fixed Data'!$B$10</f>
        <v>-0.57679255027981624</v>
      </c>
      <c r="S132" s="21">
        <f>AVERAGE(S129:S130)*'Fixed Data'!$B$10</f>
        <v>-0.47677121713563303</v>
      </c>
      <c r="T132" s="21">
        <f>AVERAGE(T129:T130)*'Fixed Data'!$B$10</f>
        <v>-0.3862670133424716</v>
      </c>
      <c r="U132" s="21">
        <f>AVERAGE(U129:U130)*'Fixed Data'!$B$10</f>
        <v>-0.30527993890033195</v>
      </c>
      <c r="V132" s="21">
        <f>AVERAGE(V129:V130)*'Fixed Data'!$B$10</f>
        <v>-0.23380999380921413</v>
      </c>
      <c r="W132" s="21">
        <f>AVERAGE(W129:W130)*'Fixed Data'!$B$10</f>
        <v>-0.17185717806911815</v>
      </c>
      <c r="X132" s="21">
        <f>AVERAGE(X129:X130)*'Fixed Data'!$B$10</f>
        <v>-0.11942149168004391</v>
      </c>
      <c r="Y132" s="21">
        <f>AVERAGE(Y129:Y130)*'Fixed Data'!$B$10</f>
        <v>-7.6502934641991482E-2</v>
      </c>
      <c r="Z132" s="21">
        <f>AVERAGE(Z129:Z130)*'Fixed Data'!$B$10</f>
        <v>-4.3101506954960865E-2</v>
      </c>
      <c r="AA132" s="21">
        <f>AVERAGE(AA129:AA130)*'Fixed Data'!$B$10</f>
        <v>-1.9217208618952097E-2</v>
      </c>
      <c r="AB132" s="21">
        <f>AVERAGE(AB129:AB130)*'Fixed Data'!$B$10</f>
        <v>-4.8500396339650996E-3</v>
      </c>
      <c r="AC132" s="21">
        <f>AVERAGE(AC129:AC130)*'Fixed Data'!$B$10</f>
        <v>1.3130223108422571E-16</v>
      </c>
      <c r="AD132" s="21">
        <f>AVERAGE(AD129:AD130)*'Fixed Data'!$B$10</f>
        <v>1.3130223108422571E-16</v>
      </c>
      <c r="AE132" s="21">
        <f>AVERAGE(AE129:AE130)*'Fixed Data'!$B$10</f>
        <v>1.3130223108422571E-16</v>
      </c>
      <c r="AF132" s="21">
        <f>AVERAGE(AF129:AF130)*'Fixed Data'!$B$10</f>
        <v>1.3130223108422571E-16</v>
      </c>
      <c r="AG132" s="21">
        <f>AVERAGE(AG129:AG130)*'Fixed Data'!$B$10</f>
        <v>1.3130223108422571E-16</v>
      </c>
      <c r="AH132" s="21">
        <f>AVERAGE(AH129:AH130)*'Fixed Data'!$B$10</f>
        <v>1.3130223108422571E-16</v>
      </c>
      <c r="AI132" s="21">
        <f>AVERAGE(AI129:AI130)*'Fixed Data'!$B$10</f>
        <v>1.3130223108422571E-16</v>
      </c>
      <c r="AJ132" s="21">
        <f>AVERAGE(AJ129:AJ130)*'Fixed Data'!$B$10</f>
        <v>1.3130223108422571E-16</v>
      </c>
      <c r="AK132" s="21">
        <f>AVERAGE(AK129:AK130)*'Fixed Data'!$B$10</f>
        <v>1.3130223108422571E-16</v>
      </c>
      <c r="AL132" s="21">
        <f>AVERAGE(AL129:AL130)*'Fixed Data'!$B$10</f>
        <v>1.3130223108422571E-16</v>
      </c>
      <c r="AM132" s="21">
        <f>AVERAGE(AM129:AM130)*'Fixed Data'!$B$10</f>
        <v>1.3130223108422571E-16</v>
      </c>
      <c r="AN132" s="21">
        <f>AVERAGE(AN129:AN130)*'Fixed Data'!$B$10</f>
        <v>1.3130223108422571E-16</v>
      </c>
      <c r="AO132" s="21">
        <f>AVERAGE(AO129:AO130)*'Fixed Data'!$B$10</f>
        <v>1.3130223108422571E-16</v>
      </c>
      <c r="AP132" s="21">
        <f>AVERAGE(AP129:AP130)*'Fixed Data'!$B$10</f>
        <v>1.3130223108422571E-16</v>
      </c>
      <c r="AQ132" s="21">
        <f>AVERAGE(AQ129:AQ130)*'Fixed Data'!$B$10</f>
        <v>1.3130223108422571E-16</v>
      </c>
      <c r="AR132" s="21">
        <f>AVERAGE(AR129:AR130)*'Fixed Data'!$B$10</f>
        <v>1.3130223108422571E-16</v>
      </c>
      <c r="AS132" s="21">
        <f>AVERAGE(AS129:AS130)*'Fixed Data'!$B$10</f>
        <v>1.3130223108422571E-16</v>
      </c>
      <c r="AT132" s="21">
        <f>AVERAGE(AT129:AT130)*'Fixed Data'!$B$10</f>
        <v>1.3130223108422571E-16</v>
      </c>
      <c r="AU132" s="21">
        <f>AVERAGE(AU129:AU130)*'Fixed Data'!$B$10</f>
        <v>1.3130223108422571E-16</v>
      </c>
      <c r="AV132" s="21">
        <f>AVERAGE(AV129:AV130)*'Fixed Data'!$B$10</f>
        <v>1.3130223108422571E-16</v>
      </c>
      <c r="AW132" s="21">
        <f>AVERAGE(AW129:AW130)*'Fixed Data'!$B$10</f>
        <v>1.3130223108422571E-16</v>
      </c>
      <c r="AX132" s="21">
        <f>AVERAGE(AX129:AX130)*'Fixed Data'!$B$10</f>
        <v>1.3130223108422571E-16</v>
      </c>
      <c r="AY132" s="21">
        <f>AVERAGE(AY129:AY130)*'Fixed Data'!$B$10</f>
        <v>1.3130223108422571E-16</v>
      </c>
      <c r="AZ132" s="21">
        <f>AVERAGE(AZ129:AZ130)*'Fixed Data'!$B$10</f>
        <v>1.3130223108422571E-16</v>
      </c>
      <c r="BA132" s="21">
        <f>AVERAGE(BA129:BA130)*'Fixed Data'!$B$10</f>
        <v>1.3130223108422571E-16</v>
      </c>
      <c r="BB132" s="21">
        <f>AVERAGE(BB129:BB130)*'Fixed Data'!$B$10</f>
        <v>1.3130223108422571E-16</v>
      </c>
    </row>
    <row r="133" spans="1:54" ht="14" outlineLevel="2" thickBot="1">
      <c r="A133" s="9"/>
      <c r="B133" s="3" t="s">
        <v>465</v>
      </c>
      <c r="C133" s="7" t="s">
        <v>466</v>
      </c>
      <c r="D133" s="7" t="s">
        <v>391</v>
      </c>
      <c r="E133" s="21">
        <f>E128+E132</f>
        <v>-0.18853835280680259</v>
      </c>
      <c r="F133" s="21">
        <f t="shared" ref="F133:BB133" si="13">F128+F132</f>
        <v>-1.4005621132686499</v>
      </c>
      <c r="G133" s="21">
        <f t="shared" si="13"/>
        <v>-2.6492853158678131</v>
      </c>
      <c r="H133" s="21">
        <f t="shared" si="13"/>
        <v>-3.9442095441664282</v>
      </c>
      <c r="I133" s="21">
        <f t="shared" si="13"/>
        <v>-5.2855635918642516</v>
      </c>
      <c r="J133" s="21">
        <f t="shared" si="13"/>
        <v>-6.4211489049955262</v>
      </c>
      <c r="K133" s="21">
        <f t="shared" si="13"/>
        <v>-5.9975395353102501</v>
      </c>
      <c r="L133" s="21">
        <f t="shared" si="13"/>
        <v>-5.5834472949759952</v>
      </c>
      <c r="M133" s="21">
        <f t="shared" si="13"/>
        <v>-5.1788721839927616</v>
      </c>
      <c r="N133" s="21">
        <f t="shared" si="13"/>
        <v>-4.7838142023605501</v>
      </c>
      <c r="O133" s="21">
        <f t="shared" si="13"/>
        <v>-4.3982733500793607</v>
      </c>
      <c r="P133" s="21">
        <f t="shared" si="13"/>
        <v>-4.0222496271491934</v>
      </c>
      <c r="Q133" s="21">
        <f t="shared" si="13"/>
        <v>-3.6557430335700478</v>
      </c>
      <c r="R133" s="21">
        <f t="shared" si="13"/>
        <v>-3.2987535693419239</v>
      </c>
      <c r="S133" s="21">
        <f t="shared" si="13"/>
        <v>-2.9512812344648225</v>
      </c>
      <c r="T133" s="21">
        <f t="shared" si="13"/>
        <v>-2.6133260289387423</v>
      </c>
      <c r="U133" s="21">
        <f t="shared" si="13"/>
        <v>-2.2848879527636825</v>
      </c>
      <c r="V133" s="21">
        <f t="shared" si="13"/>
        <v>-1.9659670059396464</v>
      </c>
      <c r="W133" s="21">
        <f t="shared" si="13"/>
        <v>-1.6565631884666314</v>
      </c>
      <c r="X133" s="21">
        <f t="shared" si="13"/>
        <v>-1.3566765003446386</v>
      </c>
      <c r="Y133" s="21">
        <f t="shared" si="13"/>
        <v>-1.0663069415736677</v>
      </c>
      <c r="Z133" s="21">
        <f t="shared" si="13"/>
        <v>-0.78545451215371676</v>
      </c>
      <c r="AA133" s="21">
        <f t="shared" si="13"/>
        <v>-0.51411921208478817</v>
      </c>
      <c r="AB133" s="21">
        <f t="shared" si="13"/>
        <v>-0.25230104136688503</v>
      </c>
      <c r="AC133" s="21">
        <f t="shared" si="13"/>
        <v>1.3130223108422571E-16</v>
      </c>
      <c r="AD133" s="21">
        <f t="shared" si="13"/>
        <v>1.3130223108422571E-16</v>
      </c>
      <c r="AE133" s="21">
        <f t="shared" si="13"/>
        <v>1.3130223108422571E-16</v>
      </c>
      <c r="AF133" s="21">
        <f t="shared" si="13"/>
        <v>1.3130223108422571E-16</v>
      </c>
      <c r="AG133" s="21">
        <f t="shared" si="13"/>
        <v>1.3130223108422571E-16</v>
      </c>
      <c r="AH133" s="21">
        <f t="shared" si="13"/>
        <v>1.3130223108422571E-16</v>
      </c>
      <c r="AI133" s="21">
        <f t="shared" si="13"/>
        <v>1.3130223108422571E-16</v>
      </c>
      <c r="AJ133" s="21">
        <f t="shared" si="13"/>
        <v>1.3130223108422571E-16</v>
      </c>
      <c r="AK133" s="21">
        <f t="shared" si="13"/>
        <v>1.3130223108422571E-16</v>
      </c>
      <c r="AL133" s="21">
        <f t="shared" si="13"/>
        <v>1.3130223108422571E-16</v>
      </c>
      <c r="AM133" s="21">
        <f t="shared" si="13"/>
        <v>1.3130223108422571E-16</v>
      </c>
      <c r="AN133" s="21">
        <f t="shared" si="13"/>
        <v>1.3130223108422571E-16</v>
      </c>
      <c r="AO133" s="21">
        <f t="shared" si="13"/>
        <v>1.3130223108422571E-16</v>
      </c>
      <c r="AP133" s="21">
        <f t="shared" si="13"/>
        <v>1.3130223108422571E-16</v>
      </c>
      <c r="AQ133" s="21">
        <f t="shared" si="13"/>
        <v>1.3130223108422571E-16</v>
      </c>
      <c r="AR133" s="21">
        <f t="shared" si="13"/>
        <v>1.3130223108422571E-16</v>
      </c>
      <c r="AS133" s="21">
        <f t="shared" si="13"/>
        <v>1.3130223108422571E-16</v>
      </c>
      <c r="AT133" s="21">
        <f t="shared" si="13"/>
        <v>1.3130223108422571E-16</v>
      </c>
      <c r="AU133" s="21">
        <f t="shared" si="13"/>
        <v>1.3130223108422571E-16</v>
      </c>
      <c r="AV133" s="21">
        <f t="shared" si="13"/>
        <v>1.3130223108422571E-16</v>
      </c>
      <c r="AW133" s="21">
        <f t="shared" si="13"/>
        <v>1.3130223108422571E-16</v>
      </c>
      <c r="AX133" s="21">
        <f t="shared" si="13"/>
        <v>1.3130223108422571E-16</v>
      </c>
      <c r="AY133" s="21">
        <f t="shared" si="13"/>
        <v>1.3130223108422571E-16</v>
      </c>
      <c r="AZ133" s="21">
        <f t="shared" si="13"/>
        <v>1.3130223108422571E-16</v>
      </c>
      <c r="BA133" s="21">
        <f t="shared" si="13"/>
        <v>1.3130223108422571E-16</v>
      </c>
      <c r="BB133" s="21">
        <f t="shared" si="13"/>
        <v>1.3130223108422571E-16</v>
      </c>
    </row>
    <row r="134" spans="1:54" ht="14" outlineLevel="2" thickBot="1">
      <c r="A134" s="139"/>
      <c r="B134" s="142" t="s">
        <v>467</v>
      </c>
      <c r="C134" s="143"/>
      <c r="D134" s="243"/>
      <c r="E134" s="245">
        <f t="shared" ref="E134:AJ134" si="14">E83+E77+E71</f>
        <v>-0.86212766566576804</v>
      </c>
      <c r="F134" s="245">
        <f t="shared" si="14"/>
        <v>-0.8538334949650781</v>
      </c>
      <c r="G134" s="245">
        <f t="shared" si="14"/>
        <v>-0.84522061561029971</v>
      </c>
      <c r="H134" s="245">
        <f t="shared" si="14"/>
        <v>-0.83628013244899069</v>
      </c>
      <c r="I134" s="245">
        <f t="shared" si="14"/>
        <v>-0.82700284380656297</v>
      </c>
      <c r="J134" s="245">
        <f t="shared" si="14"/>
        <v>-0.81737922796324824</v>
      </c>
      <c r="K134" s="245">
        <f t="shared" si="14"/>
        <v>-0.82840870687325974</v>
      </c>
      <c r="L134" s="245">
        <f t="shared" si="14"/>
        <v>-0.83964167892355346</v>
      </c>
      <c r="M134" s="245">
        <f t="shared" si="14"/>
        <v>-0.85108345265696361</v>
      </c>
      <c r="N134" s="245">
        <f t="shared" si="14"/>
        <v>-0.86273951391835013</v>
      </c>
      <c r="O134" s="245">
        <f t="shared" si="14"/>
        <v>-0.87461553336739484</v>
      </c>
      <c r="P134" s="245">
        <f t="shared" si="14"/>
        <v>-0.88671737173756104</v>
      </c>
      <c r="Q134" s="245">
        <f t="shared" si="14"/>
        <v>-0.89905109185656973</v>
      </c>
      <c r="R134" s="245">
        <f t="shared" si="14"/>
        <v>-0.9116229616515179</v>
      </c>
      <c r="S134" s="245">
        <f t="shared" si="14"/>
        <v>-0.92443946692063506</v>
      </c>
      <c r="T134" s="245">
        <f t="shared" si="14"/>
        <v>-0.93750731433840229</v>
      </c>
      <c r="U134" s="245">
        <f t="shared" si="14"/>
        <v>-0.95083344648114743</v>
      </c>
      <c r="V134" s="245">
        <f t="shared" si="14"/>
        <v>-0.96442504558344444</v>
      </c>
      <c r="W134" s="245">
        <f t="shared" si="14"/>
        <v>-0.97828954856370776</v>
      </c>
      <c r="X134" s="245">
        <f t="shared" si="14"/>
        <v>-0.99243465153187227</v>
      </c>
      <c r="Y134" s="245">
        <f t="shared" si="14"/>
        <v>-1.0068683255662667</v>
      </c>
      <c r="Z134" s="245">
        <f t="shared" si="14"/>
        <v>-1.021598823475133</v>
      </c>
      <c r="AA134" s="245">
        <f t="shared" si="14"/>
        <v>-1.0366346948222209</v>
      </c>
      <c r="AB134" s="245">
        <f t="shared" si="14"/>
        <v>-1.0519847956934252</v>
      </c>
      <c r="AC134" s="245">
        <f t="shared" si="14"/>
        <v>-1.0676583022198221</v>
      </c>
      <c r="AD134" s="245">
        <f t="shared" si="14"/>
        <v>-1.0836647233494232</v>
      </c>
      <c r="AE134" s="245">
        <f t="shared" si="14"/>
        <v>-1.1000139136189346</v>
      </c>
      <c r="AF134" s="245">
        <f t="shared" si="14"/>
        <v>-1.1167160896819086</v>
      </c>
      <c r="AG134" s="245">
        <f t="shared" si="14"/>
        <v>-1.1337818445830623</v>
      </c>
      <c r="AH134" s="245">
        <f t="shared" si="14"/>
        <v>-1.1512221612813112</v>
      </c>
      <c r="AI134" s="245">
        <f t="shared" si="14"/>
        <v>-1.1690484314317642</v>
      </c>
      <c r="AJ134" s="245">
        <f t="shared" si="14"/>
        <v>-1.1872724719138774</v>
      </c>
      <c r="AK134" s="245">
        <f t="shared" ref="AK134:BB134" si="15">AK83+AK77+AK71</f>
        <v>-1.2059065413596119</v>
      </c>
      <c r="AL134" s="245">
        <f t="shared" si="15"/>
        <v>-1.2249633596867049</v>
      </c>
      <c r="AM134" s="245">
        <f t="shared" si="15"/>
        <v>-1.2444561291345033</v>
      </c>
      <c r="AN134" s="245">
        <f t="shared" si="15"/>
        <v>-1.2643985515434009</v>
      </c>
      <c r="AO134" s="245">
        <f t="shared" si="15"/>
        <v>-1.2848048516445072</v>
      </c>
      <c r="AP134" s="245">
        <f t="shared" si="15"/>
        <v>-1.3056897995980448</v>
      </c>
      <c r="AQ134" s="245">
        <f t="shared" si="15"/>
        <v>-1.3270687312778988</v>
      </c>
      <c r="AR134" s="245">
        <f t="shared" si="15"/>
        <v>-1.3489575768202529</v>
      </c>
      <c r="AS134" s="245">
        <f t="shared" si="15"/>
        <v>-1.3713728846645361</v>
      </c>
      <c r="AT134" s="245">
        <f t="shared" si="15"/>
        <v>-1.3943318440918206</v>
      </c>
      <c r="AU134" s="245">
        <f t="shared" si="15"/>
        <v>-1.4178523205349689</v>
      </c>
      <c r="AV134" s="245">
        <f t="shared" si="15"/>
        <v>-1.4419528773657462</v>
      </c>
      <c r="AW134" s="245">
        <f t="shared" si="15"/>
        <v>-1.4666528119562512</v>
      </c>
      <c r="AX134" s="245">
        <f t="shared" si="15"/>
        <v>-1.4919721842275455</v>
      </c>
      <c r="AY134" s="245">
        <f t="shared" si="15"/>
        <v>-1.5179318489546847</v>
      </c>
      <c r="AZ134" s="245">
        <f t="shared" si="15"/>
        <v>-1.5445534963358258</v>
      </c>
      <c r="BA134" s="245">
        <f t="shared" si="15"/>
        <v>-1.5718596820434165</v>
      </c>
      <c r="BB134" s="245">
        <f t="shared" si="15"/>
        <v>-1.5996486142403108</v>
      </c>
    </row>
    <row r="135" spans="1:54" ht="14" outlineLevel="2" thickBot="1">
      <c r="A135" s="138"/>
      <c r="B135" s="140" t="s">
        <v>468</v>
      </c>
      <c r="C135" s="141"/>
      <c r="D135" s="244"/>
      <c r="E135" s="245">
        <f>E133+E134</f>
        <v>-1.0506660184725707</v>
      </c>
      <c r="F135" s="245">
        <f t="shared" ref="F135:AW135" si="16">F133+F134</f>
        <v>-2.254395608233728</v>
      </c>
      <c r="G135" s="245">
        <f t="shared" si="16"/>
        <v>-3.4945059314781126</v>
      </c>
      <c r="H135" s="245">
        <f t="shared" si="16"/>
        <v>-4.780489676615419</v>
      </c>
      <c r="I135" s="245">
        <f t="shared" si="16"/>
        <v>-6.1125664356708143</v>
      </c>
      <c r="J135" s="245">
        <f t="shared" si="16"/>
        <v>-7.2385281329587743</v>
      </c>
      <c r="K135" s="245">
        <f t="shared" si="16"/>
        <v>-6.82594824218351</v>
      </c>
      <c r="L135" s="245">
        <f t="shared" si="16"/>
        <v>-6.4230889738995485</v>
      </c>
      <c r="M135" s="245">
        <f t="shared" si="16"/>
        <v>-6.0299556366497251</v>
      </c>
      <c r="N135" s="245">
        <f t="shared" si="16"/>
        <v>-5.6465537162789001</v>
      </c>
      <c r="O135" s="245">
        <f t="shared" si="16"/>
        <v>-5.2728888834467558</v>
      </c>
      <c r="P135" s="245">
        <f t="shared" si="16"/>
        <v>-4.9089669988867541</v>
      </c>
      <c r="Q135" s="245">
        <f t="shared" si="16"/>
        <v>-4.5547941254266178</v>
      </c>
      <c r="R135" s="245">
        <f t="shared" si="16"/>
        <v>-4.2103765309934413</v>
      </c>
      <c r="S135" s="245">
        <f t="shared" si="16"/>
        <v>-3.8757207013854575</v>
      </c>
      <c r="T135" s="245">
        <f t="shared" si="16"/>
        <v>-3.5508333432771444</v>
      </c>
      <c r="U135" s="245">
        <f t="shared" si="16"/>
        <v>-3.2357213992448299</v>
      </c>
      <c r="V135" s="245">
        <f t="shared" si="16"/>
        <v>-2.930392051523091</v>
      </c>
      <c r="W135" s="245">
        <f t="shared" si="16"/>
        <v>-2.6348527370303394</v>
      </c>
      <c r="X135" s="245">
        <f t="shared" si="16"/>
        <v>-2.3491111518765111</v>
      </c>
      <c r="Y135" s="245">
        <f t="shared" si="16"/>
        <v>-2.0731752671399342</v>
      </c>
      <c r="Z135" s="245">
        <f t="shared" si="16"/>
        <v>-1.8070533356288498</v>
      </c>
      <c r="AA135" s="245">
        <f t="shared" si="16"/>
        <v>-1.5507539069070091</v>
      </c>
      <c r="AB135" s="245">
        <f t="shared" si="16"/>
        <v>-1.3042858370603101</v>
      </c>
      <c r="AC135" s="245">
        <f t="shared" si="16"/>
        <v>-1.0676583022198218</v>
      </c>
      <c r="AD135" s="245">
        <f t="shared" si="16"/>
        <v>-1.083664723349423</v>
      </c>
      <c r="AE135" s="245">
        <f t="shared" si="16"/>
        <v>-1.1000139136189344</v>
      </c>
      <c r="AF135" s="245">
        <f t="shared" si="16"/>
        <v>-1.1167160896819084</v>
      </c>
      <c r="AG135" s="245">
        <f t="shared" si="16"/>
        <v>-1.1337818445830621</v>
      </c>
      <c r="AH135" s="245">
        <f t="shared" si="16"/>
        <v>-1.1512221612813109</v>
      </c>
      <c r="AI135" s="245">
        <f t="shared" si="16"/>
        <v>-1.169048431431764</v>
      </c>
      <c r="AJ135" s="245">
        <f t="shared" si="16"/>
        <v>-1.1872724719138772</v>
      </c>
      <c r="AK135" s="245">
        <f t="shared" si="16"/>
        <v>-1.2059065413596117</v>
      </c>
      <c r="AL135" s="245">
        <f t="shared" si="16"/>
        <v>-1.2249633596867047</v>
      </c>
      <c r="AM135" s="245">
        <f t="shared" si="16"/>
        <v>-1.2444561291345031</v>
      </c>
      <c r="AN135" s="245">
        <f t="shared" si="16"/>
        <v>-1.2643985515434006</v>
      </c>
      <c r="AO135" s="245">
        <f t="shared" si="16"/>
        <v>-1.284804851644507</v>
      </c>
      <c r="AP135" s="245">
        <f t="shared" si="16"/>
        <v>-1.3056897995980445</v>
      </c>
      <c r="AQ135" s="245">
        <f t="shared" si="16"/>
        <v>-1.3270687312778986</v>
      </c>
      <c r="AR135" s="245">
        <f t="shared" si="16"/>
        <v>-1.3489575768202526</v>
      </c>
      <c r="AS135" s="245">
        <f t="shared" si="16"/>
        <v>-1.3713728846645359</v>
      </c>
      <c r="AT135" s="245">
        <f t="shared" si="16"/>
        <v>-1.3943318440918204</v>
      </c>
      <c r="AU135" s="245">
        <f t="shared" si="16"/>
        <v>-1.4178523205349687</v>
      </c>
      <c r="AV135" s="245">
        <f t="shared" si="16"/>
        <v>-1.441952877365746</v>
      </c>
      <c r="AW135" s="245">
        <f t="shared" si="16"/>
        <v>-1.466652811956251</v>
      </c>
      <c r="AX135" s="245">
        <f>AX133+AX134</f>
        <v>-1.4919721842275453</v>
      </c>
      <c r="AY135" s="245">
        <f>AY133+AY134</f>
        <v>-1.5179318489546845</v>
      </c>
      <c r="AZ135" s="245">
        <f>AZ133+AZ134</f>
        <v>-1.5445534963358256</v>
      </c>
      <c r="BA135" s="245">
        <f>BA133+BA134</f>
        <v>-1.5718596820434163</v>
      </c>
      <c r="BB135" s="245">
        <f>BB133+BB134</f>
        <v>-1.5996486142403106</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472</v>
      </c>
      <c r="B143" s="135" t="s">
        <v>289</v>
      </c>
      <c r="C143" s="135" t="s">
        <v>397</v>
      </c>
      <c r="D143" s="135" t="s">
        <v>391</v>
      </c>
      <c r="E143" s="21">
        <f>-(E$158*'Fixed Data'!$B$25*'Fixed Data'!E$47*'Fixed Data'!$B$24*'Fixed Data'!$B$23+E$158*'Fixed Data'!$B$26)*'Fixed Data'!L42/10^6</f>
        <v>-5.1405199502536956</v>
      </c>
      <c r="F143" s="21">
        <f>-(F$158*'Fixed Data'!$B$25*'Fixed Data'!F$47*'Fixed Data'!$B$24*'Fixed Data'!$B$23+F$158*'Fixed Data'!$B$26)*'Fixed Data'!M42/10^6</f>
        <v>-5.1816534996839874</v>
      </c>
      <c r="G143" s="21">
        <f>-(G$158*'Fixed Data'!$B$25*'Fixed Data'!G$47*'Fixed Data'!$B$24*'Fixed Data'!$B$23+G$158*'Fixed Data'!$B$26)*'Fixed Data'!N42/10^6</f>
        <v>-5.2011242220063139</v>
      </c>
      <c r="H143" s="21">
        <f>-(H$158*'Fixed Data'!$B$25*'Fixed Data'!H$47*'Fixed Data'!$B$24*'Fixed Data'!$B$23+H$158*'Fixed Data'!$B$26)*'Fixed Data'!O42/10^6</f>
        <v>-5.2170891376501256</v>
      </c>
      <c r="I143" s="21">
        <f>-(I$158*'Fixed Data'!$B$25*'Fixed Data'!I$47*'Fixed Data'!$B$24*'Fixed Data'!$B$23+I$158*'Fixed Data'!$B$26)*'Fixed Data'!P42/10^6</f>
        <v>-5.2469549879748527</v>
      </c>
      <c r="J143" s="21">
        <f>-(J$158*'Fixed Data'!$B$25*'Fixed Data'!J$47*'Fixed Data'!$B$24*'Fixed Data'!$B$23+J$158*'Fixed Data'!$B$26)*'Fixed Data'!Q42/10^6</f>
        <v>-5.2726182395164676</v>
      </c>
      <c r="K143" s="21">
        <f>-(K$158*'Fixed Data'!$B$25*'Fixed Data'!K$47*'Fixed Data'!$B$24*'Fixed Data'!$B$23+K$158*'Fixed Data'!$B$26)*'Fixed Data'!R42/10^6</f>
        <v>-5.4140781281229051</v>
      </c>
      <c r="L143" s="21">
        <f>-(L$158*'Fixed Data'!$B$25*'Fixed Data'!L$47*'Fixed Data'!$B$24*'Fixed Data'!$B$23+L$158*'Fixed Data'!$B$26)*'Fixed Data'!S42/10^6</f>
        <v>-5.5765740460568134</v>
      </c>
      <c r="M143" s="21">
        <f>-(M$158*'Fixed Data'!$B$25*'Fixed Data'!M$47*'Fixed Data'!$B$24*'Fixed Data'!$B$23+M$158*'Fixed Data'!$B$26)*'Fixed Data'!T42/10^6</f>
        <v>-5.7428624443139187</v>
      </c>
      <c r="N143" s="21">
        <f>-(N$158*'Fixed Data'!$B$25*'Fixed Data'!N$47*'Fixed Data'!$B$24*'Fixed Data'!$B$23+N$158*'Fixed Data'!$B$26)*'Fixed Data'!U42/10^6</f>
        <v>-5.8947407326523535</v>
      </c>
      <c r="O143" s="21">
        <f>-(O$158*'Fixed Data'!$B$25*'Fixed Data'!O$47*'Fixed Data'!$B$24*'Fixed Data'!$B$23+O$158*'Fixed Data'!$B$26)*'Fixed Data'!V42/10^6</f>
        <v>-6.0686778802288783</v>
      </c>
      <c r="P143" s="21">
        <f>-(P$158*'Fixed Data'!$B$25*'Fixed Data'!P$47*'Fixed Data'!$B$24*'Fixed Data'!$B$23+P$158*'Fixed Data'!$B$26)*'Fixed Data'!W42/10^6</f>
        <v>-6.2467258688137104</v>
      </c>
      <c r="Q143" s="21">
        <f>-(Q$158*'Fixed Data'!$B$25*'Fixed Data'!Q$47*'Fixed Data'!$B$24*'Fixed Data'!$B$23+Q$158*'Fixed Data'!$B$26)*'Fixed Data'!X42/10^6</f>
        <v>-6.4289999283923231</v>
      </c>
      <c r="R143" s="21">
        <f>-(R$158*'Fixed Data'!$B$25*'Fixed Data'!R$47*'Fixed Data'!$B$24*'Fixed Data'!$B$23+R$158*'Fixed Data'!$B$26)*'Fixed Data'!Y42/10^6</f>
        <v>-6.6349632665468636</v>
      </c>
      <c r="S143" s="21">
        <f>-(S$158*'Fixed Data'!$B$25*'Fixed Data'!S$47*'Fixed Data'!$B$24*'Fixed Data'!$B$23+S$158*'Fixed Data'!$B$26)*'Fixed Data'!Z42/10^6</f>
        <v>-6.8263235624575014</v>
      </c>
      <c r="T143" s="21">
        <f>-(T$158*'Fixed Data'!$B$25*'Fixed Data'!T$47*'Fixed Data'!$B$24*'Fixed Data'!$B$23+T$158*'Fixed Data'!$B$26)*'Fixed Data'!AA42/10^6</f>
        <v>-7.0222860673487606</v>
      </c>
      <c r="U143" s="21">
        <f>-(U$158*'Fixed Data'!$B$25*'Fixed Data'!U$47*'Fixed Data'!$B$24*'Fixed Data'!$B$23+U$158*'Fixed Data'!$B$26)*'Fixed Data'!AB42/10^6</f>
        <v>-7.2229835195513443</v>
      </c>
      <c r="V143" s="21">
        <f>-(V$158*'Fixed Data'!$B$25*'Fixed Data'!V$47*'Fixed Data'!$B$24*'Fixed Data'!$B$23+V$158*'Fixed Data'!$B$26)*'Fixed Data'!AC42/10^6</f>
        <v>-7.4490177842723178</v>
      </c>
      <c r="W143" s="21">
        <f>-(W$158*'Fixed Data'!$B$25*'Fixed Data'!W$47*'Fixed Data'!$B$24*'Fixed Data'!$B$23+W$158*'Fixed Data'!$B$26)*'Fixed Data'!AD42/10^6</f>
        <v>-7.6598969535274062</v>
      </c>
      <c r="X143" s="21">
        <f>-(X$158*'Fixed Data'!$B$25*'Fixed Data'!X$47*'Fixed Data'!$B$24*'Fixed Data'!$B$23+X$158*'Fixed Data'!$B$26)*'Fixed Data'!AE42/10^6</f>
        <v>-7.89700357338939</v>
      </c>
      <c r="Y143" s="21">
        <f>-(Y$158*'Fixed Data'!$B$25*'Fixed Data'!Y$47*'Fixed Data'!$B$24*'Fixed Data'!$B$23+Y$158*'Fixed Data'!$B$26)*'Fixed Data'!AF42/10^6</f>
        <v>-8.118679978265245</v>
      </c>
      <c r="Z143" s="21">
        <f>-(Z$158*'Fixed Data'!$B$25*'Fixed Data'!Z$47*'Fixed Data'!$B$24*'Fixed Data'!$B$23+Z$158*'Fixed Data'!$B$26)*'Fixed Data'!AG42/10^6</f>
        <v>-8.3675214824631361</v>
      </c>
      <c r="AA143" s="21">
        <f>-(AA$158*'Fixed Data'!$B$25*'Fixed Data'!AA$47*'Fixed Data'!$B$24*'Fixed Data'!$B$23+AA$158*'Fixed Data'!$B$26)*'Fixed Data'!AH42/10^6</f>
        <v>-8.6226538950621112</v>
      </c>
      <c r="AB143" s="21">
        <f>-(AB$158*'Fixed Data'!$B$25*'Fixed Data'!AB$47*'Fixed Data'!$B$24*'Fixed Data'!$B$23+AB$158*'Fixed Data'!$B$26)*'Fixed Data'!AI42/10^6</f>
        <v>-8.8842686439504295</v>
      </c>
      <c r="AC143" s="21">
        <f>-(AC$158*'Fixed Data'!$B$25*'Fixed Data'!AC$47*'Fixed Data'!$B$24*'Fixed Data'!$B$23+AC$158*'Fixed Data'!$B$26)*'Fixed Data'!AJ42/10^6</f>
        <v>-9.1473861564181043</v>
      </c>
      <c r="AD143" s="21">
        <f>-(AD$158*'Fixed Data'!$B$25*'Fixed Data'!AD$47*'Fixed Data'!$B$24*'Fixed Data'!$B$23+AD$158*'Fixed Data'!$B$26)*'Fixed Data'!AK42/10^6</f>
        <v>-9.4184557878080337</v>
      </c>
      <c r="AE143" s="21">
        <f>-(AE$158*'Fixed Data'!$B$25*'Fixed Data'!AE$47*'Fixed Data'!$B$24*'Fixed Data'!$B$23+AE$158*'Fixed Data'!$B$26)*'Fixed Data'!AL42/10^6</f>
        <v>-9.6987953437106889</v>
      </c>
      <c r="AF143" s="21">
        <f>-(AF$158*'Fixed Data'!$B$25*'Fixed Data'!AF$47*'Fixed Data'!$B$24*'Fixed Data'!$B$23+AF$158*'Fixed Data'!$B$26)*'Fixed Data'!AM42/10^6</f>
        <v>-9.9856279326165982</v>
      </c>
      <c r="AG143" s="21">
        <f>-(AG$158*'Fixed Data'!$B$25*'Fixed Data'!AG$47*'Fixed Data'!$B$24*'Fixed Data'!$B$23+AG$158*'Fixed Data'!$B$26)*'Fixed Data'!AN42/10^6</f>
        <v>-10.279431223065993</v>
      </c>
      <c r="AH143" s="21">
        <f>-(AH$158*'Fixed Data'!$B$25*'Fixed Data'!AH$47*'Fixed Data'!$B$24*'Fixed Data'!$B$23+AH$158*'Fixed Data'!$B$26)*'Fixed Data'!AO42/10^6</f>
        <v>-10.580788526447959</v>
      </c>
      <c r="AI143" s="21">
        <f>-(AI$158*'Fixed Data'!$B$25*'Fixed Data'!AI$47*'Fixed Data'!$B$24*'Fixed Data'!$B$23+AI$158*'Fixed Data'!$B$26)*'Fixed Data'!AP42/10^6</f>
        <v>-10.890479420966019</v>
      </c>
      <c r="AJ143" s="21">
        <f>-(AJ$158*'Fixed Data'!$B$25*'Fixed Data'!AJ$47*'Fixed Data'!$B$24*'Fixed Data'!$B$23+AJ$158*'Fixed Data'!$B$26)*'Fixed Data'!AQ42/10^6</f>
        <v>-11.208429134504117</v>
      </c>
      <c r="AK143" s="21">
        <f>-(AK$158*'Fixed Data'!$B$25*'Fixed Data'!AK$47*'Fixed Data'!$B$24*'Fixed Data'!$B$23+AK$158*'Fixed Data'!$B$26)*'Fixed Data'!AR42/10^6</f>
        <v>-11.53467338181618</v>
      </c>
      <c r="AL143" s="21">
        <f>-(AL$158*'Fixed Data'!$B$25*'Fixed Data'!AL$47*'Fixed Data'!$B$24*'Fixed Data'!$B$23+AL$158*'Fixed Data'!$B$26)*'Fixed Data'!AS42/10^6</f>
        <v>-11.869643555127608</v>
      </c>
      <c r="AM143" s="21">
        <f>-(AM$158*'Fixed Data'!$B$25*'Fixed Data'!AM$47*'Fixed Data'!$B$24*'Fixed Data'!$B$23+AM$158*'Fixed Data'!$B$26)*'Fixed Data'!AT42/10^6</f>
        <v>-12.213689556917489</v>
      </c>
      <c r="AN143" s="21">
        <f>-(AN$158*'Fixed Data'!$B$25*'Fixed Data'!AN$47*'Fixed Data'!$B$24*'Fixed Data'!$B$23+AN$158*'Fixed Data'!$B$26)*'Fixed Data'!AU42/10^6</f>
        <v>-12.567096065323884</v>
      </c>
      <c r="AO143" s="21">
        <f>-(AO$158*'Fixed Data'!$B$25*'Fixed Data'!AO$47*'Fixed Data'!$B$24*'Fixed Data'!$B$23+AO$158*'Fixed Data'!$B$26)*'Fixed Data'!AV42/10^6</f>
        <v>-12.930121588956402</v>
      </c>
      <c r="AP143" s="21">
        <f>-(AP$158*'Fixed Data'!$B$25*'Fixed Data'!AP$47*'Fixed Data'!$B$24*'Fixed Data'!$B$23+AP$158*'Fixed Data'!$B$26)*'Fixed Data'!AW42/10^6</f>
        <v>-13.303097842179197</v>
      </c>
      <c r="AQ143" s="21">
        <f>-(AQ$158*'Fixed Data'!$B$25*'Fixed Data'!AQ$47*'Fixed Data'!$B$24*'Fixed Data'!$B$23+AQ$158*'Fixed Data'!$B$26)*'Fixed Data'!AX42/10^6</f>
        <v>-13.686385817164904</v>
      </c>
      <c r="AR143" s="21">
        <f>-(AR$158*'Fixed Data'!$B$25*'Fixed Data'!AR$47*'Fixed Data'!$B$24*'Fixed Data'!$B$23+AR$158*'Fixed Data'!$B$26)*'Fixed Data'!AY42/10^6</f>
        <v>-14.080333669195717</v>
      </c>
      <c r="AS143" s="21">
        <f>-(AS$158*'Fixed Data'!$B$25*'Fixed Data'!AS$47*'Fixed Data'!$B$24*'Fixed Data'!$B$23+AS$158*'Fixed Data'!$B$26)*'Fixed Data'!AZ42/10^6</f>
        <v>-14.485299073263832</v>
      </c>
      <c r="AT143" s="21">
        <f>-(AT$158*'Fixed Data'!$B$25*'Fixed Data'!AT$47*'Fixed Data'!$B$24*'Fixed Data'!$B$23+AT$158*'Fixed Data'!$B$26)*'Fixed Data'!BA42/10^6</f>
        <v>-14.901660951830891</v>
      </c>
      <c r="AU143" s="21">
        <f>-(AU$158*'Fixed Data'!$B$25*'Fixed Data'!AU$47*'Fixed Data'!$B$24*'Fixed Data'!$B$23+AU$158*'Fixed Data'!$B$26)*'Fixed Data'!BB42/10^6</f>
        <v>-15.329819931016324</v>
      </c>
      <c r="AV143" s="21">
        <f>-(AV$158*'Fixed Data'!$B$25*'Fixed Data'!AV$47*'Fixed Data'!$B$24*'Fixed Data'!$B$23+AV$158*'Fixed Data'!$B$26)*'Fixed Data'!BC42/10^6</f>
        <v>-15.770190124215132</v>
      </c>
      <c r="AW143" s="21">
        <f>-(AW$158*'Fixed Data'!$B$25*'Fixed Data'!AW$47*'Fixed Data'!$B$24*'Fixed Data'!$B$23+AW$158*'Fixed Data'!$B$26)*'Fixed Data'!BD42/10^6</f>
        <v>-16.223200264023433</v>
      </c>
      <c r="AX143" s="21">
        <f>-(AX$158*'Fixed Data'!$B$25*'Fixed Data'!AX$47*'Fixed Data'!$B$24*'Fixed Data'!$B$23+AX$158*'Fixed Data'!$B$26)*'Fixed Data'!BE42/10^6</f>
        <v>-16.689298416705867</v>
      </c>
      <c r="AY143" s="21">
        <f>-(AY$158*'Fixed Data'!$B$25*'Fixed Data'!AY$47*'Fixed Data'!$B$24*'Fixed Data'!$B$23+AY$158*'Fixed Data'!$B$26)*'Fixed Data'!BF42/10^6</f>
        <v>-17.168952713085059</v>
      </c>
      <c r="AZ143" s="21">
        <f>-(AZ$158*'Fixed Data'!$B$25*'Fixed Data'!AZ$47*'Fixed Data'!$B$24*'Fixed Data'!$B$23+AZ$158*'Fixed Data'!$B$26)*'Fixed Data'!BG42/10^6</f>
        <v>-17.662651085034597</v>
      </c>
      <c r="BA143" s="21">
        <f>-(BA$158*'Fixed Data'!$B$25*'Fixed Data'!BA$47*'Fixed Data'!$B$24*'Fixed Data'!$B$23+BA$158*'Fixed Data'!$B$26)*'Fixed Data'!BH42/10^6</f>
        <v>-18.170901687365198</v>
      </c>
      <c r="BB143" s="21">
        <f>-(BB$158*'Fixed Data'!$B$25*'Fixed Data'!BB$47*'Fixed Data'!$B$24*'Fixed Data'!$B$23+BB$158*'Fixed Data'!$B$26)*'Fixed Data'!BI42/10^6</f>
        <v>-18.691602489596573</v>
      </c>
    </row>
    <row r="144" spans="1:54" outlineLevel="2">
      <c r="A144" s="425"/>
      <c r="B144" s="135" t="s">
        <v>289</v>
      </c>
      <c r="C144" s="135" t="s">
        <v>560</v>
      </c>
      <c r="D144" s="135" t="s">
        <v>391</v>
      </c>
      <c r="E144" s="279">
        <f>(Option_3!E143-Baseline!E143)*1.59</f>
        <v>0</v>
      </c>
      <c r="F144" s="279">
        <f>(Option_3!F143-Baseline!F143)*1.59</f>
        <v>0.18969777562377313</v>
      </c>
      <c r="G144" s="279">
        <f>(Option_3!G143-Baseline!G143)*1.59</f>
        <v>0.3897977336638479</v>
      </c>
      <c r="H144" s="279">
        <f>(Option_3!H143-Baseline!H143)*1.59</f>
        <v>0.60064940120107624</v>
      </c>
      <c r="I144" s="279">
        <f>(Option_3!I143-Baseline!I143)*1.59</f>
        <v>0.8253750693983557</v>
      </c>
      <c r="J144" s="279">
        <f>(Option_3!J143-Baseline!J143)*1.59</f>
        <v>1.0630618433632704</v>
      </c>
      <c r="K144" s="279">
        <f>(Option_3!K143-Baseline!K143)*1.59</f>
        <v>1.0915861989783018</v>
      </c>
      <c r="L144" s="279">
        <f>(Option_3!L143-Baseline!L143)*1.59</f>
        <v>1.1243516820627382</v>
      </c>
      <c r="M144" s="279">
        <f>(Option_3!M143-Baseline!M143)*1.59</f>
        <v>1.1578816072262119</v>
      </c>
      <c r="N144" s="279">
        <f>(Option_3!N143-Baseline!N143)*1.59</f>
        <v>1.1885059290684485</v>
      </c>
      <c r="O144" s="279">
        <f>(Option_3!O143-Baseline!O143)*1.59</f>
        <v>1.223577525916651</v>
      </c>
      <c r="P144" s="279">
        <f>(Option_3!P143-Baseline!P143)*1.59</f>
        <v>1.2594776836328345</v>
      </c>
      <c r="Q144" s="279">
        <f>(Option_3!Q143-Baseline!Q143)*1.59</f>
        <v>1.2962295913748858</v>
      </c>
      <c r="R144" s="279">
        <f>(Option_3!R143-Baseline!R143)*1.59</f>
        <v>1.3377574435971762</v>
      </c>
      <c r="S144" s="279">
        <f>(Option_3!S143-Baseline!S143)*1.59</f>
        <v>1.3763406102892213</v>
      </c>
      <c r="T144" s="279">
        <f>(Option_3!T143-Baseline!T143)*1.59</f>
        <v>1.4158512619834116</v>
      </c>
      <c r="U144" s="279">
        <f>(Option_3!U143-Baseline!U143)*1.59</f>
        <v>1.4563161173427246</v>
      </c>
      <c r="V144" s="279">
        <f>(Option_3!V143-Baseline!V143)*1.59</f>
        <v>1.5018889426101736</v>
      </c>
      <c r="W144" s="279">
        <f>(Option_3!W143-Baseline!W143)*1.59</f>
        <v>1.5444055979738092</v>
      </c>
      <c r="X144" s="279">
        <f>(Option_3!X143-Baseline!X143)*1.59</f>
        <v>1.5922096942460091</v>
      </c>
      <c r="Y144" s="279">
        <f>(Option_3!Y143-Baseline!Y143)*1.59</f>
        <v>1.6369020677703268</v>
      </c>
      <c r="Z144" s="279">
        <f>(Option_3!Z143-Baseline!Z143)*1.59</f>
        <v>1.6870708187417847</v>
      </c>
      <c r="AA144" s="279">
        <f>(Option_3!AA143-Baseline!AA143)*1.59</f>
        <v>1.7385071814254547</v>
      </c>
      <c r="AB144" s="279">
        <f>(Option_3!AB143-Baseline!AB143)*1.59</f>
        <v>1.7912497027506546</v>
      </c>
      <c r="AC144" s="279">
        <f>(Option_3!AC143-Baseline!AC143)*1.59</f>
        <v>1.8442943214584704</v>
      </c>
      <c r="AD144" s="279">
        <f>(Option_3!AD143-Baseline!AD143)*1.59</f>
        <v>1.898941296676929</v>
      </c>
      <c r="AE144" s="279">
        <f>(Option_3!AE143-Baseline!AE143)*1.59</f>
        <v>1.9554562620087403</v>
      </c>
      <c r="AF144" s="279">
        <f>(Option_3!AF143-Baseline!AF143)*1.59</f>
        <v>2.0132792704612585</v>
      </c>
      <c r="AG144" s="279">
        <f>(Option_3!AG143-Baseline!AG143)*1.59</f>
        <v>2.0725065398011586</v>
      </c>
      <c r="AH144" s="279">
        <f>(Option_3!AH143-Baseline!AH143)*1.59</f>
        <v>2.133255596601241</v>
      </c>
      <c r="AI144" s="279">
        <f>(Option_3!AI143-Baseline!AI143)*1.59</f>
        <v>2.1956835457365611</v>
      </c>
      <c r="AJ144" s="279">
        <f>(Option_3!AJ143-Baseline!AJ143)*1.59</f>
        <v>2.2597752081654026</v>
      </c>
      <c r="AK144" s="279">
        <f>(Option_3!AK143-Baseline!AK143)*1.59</f>
        <v>2.3255377063801683</v>
      </c>
      <c r="AL144" s="279">
        <f>(Option_3!AL143-Baseline!AL143)*1.59</f>
        <v>2.3930579138580006</v>
      </c>
      <c r="AM144" s="279">
        <f>(Option_3!AM143-Baseline!AM143)*1.59</f>
        <v>2.462406266567263</v>
      </c>
      <c r="AN144" s="279">
        <f>(Option_3!AN143-Baseline!AN143)*1.59</f>
        <v>2.5336400552905629</v>
      </c>
      <c r="AO144" s="279">
        <f>(Option_3!AO143-Baseline!AO143)*1.59</f>
        <v>2.6068112891823216</v>
      </c>
      <c r="AP144" s="279">
        <f>(Option_3!AP143-Baseline!AP143)*1.59</f>
        <v>2.681986720758994</v>
      </c>
      <c r="AQ144" s="279">
        <f>(Option_3!AQ143-Baseline!AQ143)*1.59</f>
        <v>2.7592390203514192</v>
      </c>
      <c r="AR144" s="279">
        <f>(Option_3!AR143-Baseline!AR143)*1.59</f>
        <v>2.8386382639840106</v>
      </c>
      <c r="AS144" s="279">
        <f>(Option_3!AS143-Baseline!AS143)*1.59</f>
        <v>2.9202563766726346</v>
      </c>
      <c r="AT144" s="279">
        <f>(Option_3!AT143-Baseline!AT143)*1.59</f>
        <v>3.0041696740319468</v>
      </c>
      <c r="AU144" s="279">
        <f>(Option_3!AU143-Baseline!AU143)*1.59</f>
        <v>3.0904587288321599</v>
      </c>
      <c r="AV144" s="279">
        <f>(Option_3!AV143-Baseline!AV143)*1.59</f>
        <v>3.1792069210201213</v>
      </c>
      <c r="AW144" s="279">
        <f>(Option_3!AW143-Baseline!AW143)*1.59</f>
        <v>3.2705004851882156</v>
      </c>
      <c r="AX144" s="279">
        <f>(Option_3!AX143-Baseline!AX143)*1.59</f>
        <v>3.3644295785754537</v>
      </c>
      <c r="AY144" s="279">
        <f>(Option_3!AY143-Baseline!AY143)*1.59</f>
        <v>3.4610884510360238</v>
      </c>
      <c r="AZ144" s="279">
        <f>(Option_3!AZ143-Baseline!AZ143)*1.59</f>
        <v>3.5605752466223262</v>
      </c>
      <c r="BA144" s="279">
        <f>(Option_3!BA143-Baseline!BA143)*1.59</f>
        <v>3.6629922205367818</v>
      </c>
      <c r="BB144" s="279">
        <f>(Option_3!BB143-Baseline!BB143)*1.59</f>
        <v>3.767916701776135</v>
      </c>
    </row>
    <row r="145" spans="1:54" outlineLevel="2">
      <c r="A145" s="425"/>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292</v>
      </c>
      <c r="C146" s="135" t="s">
        <v>473</v>
      </c>
      <c r="D146" s="135" t="s">
        <v>391</v>
      </c>
      <c r="E146" s="21">
        <f>-E$161*'Fixed Data'!$B$20*'Fixed Data'!$B$22</f>
        <v>-0.39779336219098932</v>
      </c>
      <c r="F146" s="21">
        <f>-F$161*'Fixed Data'!$B$20*'Fixed Data'!$B$22</f>
        <v>-0.41094705635666473</v>
      </c>
      <c r="G146" s="21">
        <f>-G$161*'Fixed Data'!$B$20*'Fixed Data'!$B$22</f>
        <v>-0.4244888342203712</v>
      </c>
      <c r="H146" s="21">
        <f>-H$161*'Fixed Data'!$B$20*'Fixed Data'!$B$22</f>
        <v>-0.43840379878030827</v>
      </c>
      <c r="I146" s="21">
        <f>-I$161*'Fixed Data'!$B$20*'Fixed Data'!$B$22</f>
        <v>-0.45267384961925067</v>
      </c>
      <c r="J146" s="21">
        <f>-J$161*'Fixed Data'!$B$20*'Fixed Data'!$B$22</f>
        <v>-0.46727736928345809</v>
      </c>
      <c r="K146" s="21">
        <f>-K$161*'Fixed Data'!$B$20*'Fixed Data'!$B$22</f>
        <v>-0.48312668152529775</v>
      </c>
      <c r="L146" s="21">
        <f>-L$161*'Fixed Data'!$B$20*'Fixed Data'!$B$22</f>
        <v>-0.49956575822788918</v>
      </c>
      <c r="M146" s="21">
        <f>-M$161*'Fixed Data'!$B$20*'Fixed Data'!$B$22</f>
        <v>-0.51661850179863233</v>
      </c>
      <c r="N146" s="21">
        <f>-N$161*'Fixed Data'!$B$20*'Fixed Data'!$B$22</f>
        <v>-0.53430993472025079</v>
      </c>
      <c r="O146" s="21">
        <f>-O$161*'Fixed Data'!$B$20*'Fixed Data'!$B$22</f>
        <v>-0.55266610994476539</v>
      </c>
      <c r="P146" s="21">
        <f>-P$161*'Fixed Data'!$B$20*'Fixed Data'!$B$22</f>
        <v>-0.57171424530253334</v>
      </c>
      <c r="Q146" s="21">
        <f>-Q$161*'Fixed Data'!$B$20*'Fixed Data'!$B$22</f>
        <v>-0.59148279070676746</v>
      </c>
      <c r="R146" s="21">
        <f>-R$161*'Fixed Data'!$B$20*'Fixed Data'!$B$22</f>
        <v>-0.61200138335052323</v>
      </c>
      <c r="S146" s="21">
        <f>-S$161*'Fixed Data'!$B$20*'Fixed Data'!$B$22</f>
        <v>-0.63330104932025733</v>
      </c>
      <c r="T146" s="21">
        <f>-T$161*'Fixed Data'!$B$20*'Fixed Data'!$B$22</f>
        <v>-0.65541409158829489</v>
      </c>
      <c r="U146" s="21">
        <f>-U$161*'Fixed Data'!$B$20*'Fixed Data'!$B$22</f>
        <v>-0.67837435883090713</v>
      </c>
      <c r="V146" s="21">
        <f>-V$161*'Fixed Data'!$B$20*'Fixed Data'!$B$22</f>
        <v>-0.7022171334207794</v>
      </c>
      <c r="W146" s="21">
        <f>-W$161*'Fixed Data'!$B$20*'Fixed Data'!$B$22</f>
        <v>-0.72697928823755631</v>
      </c>
      <c r="X146" s="21">
        <f>-X$161*'Fixed Data'!$B$20*'Fixed Data'!$B$22</f>
        <v>-0.75269937627386663</v>
      </c>
      <c r="Y146" s="21">
        <f>-Y$161*'Fixed Data'!$B$20*'Fixed Data'!$B$22</f>
        <v>-0.77941758583231224</v>
      </c>
      <c r="Z146" s="21">
        <f>-Z$161*'Fixed Data'!$B$20*'Fixed Data'!$B$22</f>
        <v>-0.80717605414655735</v>
      </c>
      <c r="AA146" s="21">
        <f>-AA$161*'Fixed Data'!$B$20*'Fixed Data'!$B$22</f>
        <v>-0.83601866576776995</v>
      </c>
      <c r="AB146" s="21">
        <f>-AB$161*'Fixed Data'!$B$20*'Fixed Data'!$B$22</f>
        <v>-0.86599138858722047</v>
      </c>
      <c r="AC146" s="21">
        <f>-AC$161*'Fixed Data'!$B$20*'Fixed Data'!$B$22</f>
        <v>-0.89714225143477333</v>
      </c>
      <c r="AD146" s="21">
        <f>-AD$161*'Fixed Data'!$B$20*'Fixed Data'!$B$22</f>
        <v>-0.9295213888819015</v>
      </c>
      <c r="AE146" s="21">
        <f>-AE$161*'Fixed Data'!$B$20*'Fixed Data'!$B$22</f>
        <v>-0.96318128765825661</v>
      </c>
      <c r="AF146" s="21">
        <f>-AF$161*'Fixed Data'!$B$20*'Fixed Data'!$B$22</f>
        <v>-0.99817678665166931</v>
      </c>
      <c r="AG146" s="21">
        <f>-AG$161*'Fixed Data'!$B$20*'Fixed Data'!$B$22</f>
        <v>-1.0345652337186948</v>
      </c>
      <c r="AH146" s="21">
        <f>-AH$161*'Fixed Data'!$B$20*'Fixed Data'!$B$22</f>
        <v>-1.0724065752906384</v>
      </c>
      <c r="AI146" s="21">
        <f>-AI$161*'Fixed Data'!$B$20*'Fixed Data'!$B$22</f>
        <v>-1.1117635355856068</v>
      </c>
      <c r="AJ146" s="21">
        <f>-AJ$161*'Fixed Data'!$B$20*'Fixed Data'!$B$22</f>
        <v>-1.1527016614115224</v>
      </c>
      <c r="AK146" s="21">
        <f>-AK$161*'Fixed Data'!$B$20*'Fixed Data'!$B$22</f>
        <v>-1.1952895237796795</v>
      </c>
      <c r="AL146" s="21">
        <f>-AL$161*'Fixed Data'!$B$20*'Fixed Data'!$B$22</f>
        <v>-1.2395988971167984</v>
      </c>
      <c r="AM146" s="21">
        <f>-AM$161*'Fixed Data'!$B$20*'Fixed Data'!$B$22</f>
        <v>-1.2857047816665292</v>
      </c>
      <c r="AN146" s="21">
        <f>-AN$161*'Fixed Data'!$B$20*'Fixed Data'!$B$22</f>
        <v>-1.333685694709039</v>
      </c>
      <c r="AO146" s="21">
        <f>-AO$161*'Fixed Data'!$B$20*'Fixed Data'!$B$22</f>
        <v>-1.3836237601670343</v>
      </c>
      <c r="AP146" s="21">
        <f>-AP$161*'Fixed Data'!$B$20*'Fixed Data'!$B$22</f>
        <v>-1.4356049102193222</v>
      </c>
      <c r="AQ146" s="21">
        <f>-AQ$161*'Fixed Data'!$B$20*'Fixed Data'!$B$22</f>
        <v>-1.4897190645128604</v>
      </c>
      <c r="AR146" s="21">
        <f>-AR$161*'Fixed Data'!$B$20*'Fixed Data'!$B$22</f>
        <v>-1.5460603093748095</v>
      </c>
      <c r="AS146" s="21">
        <f>-AS$161*'Fixed Data'!$B$20*'Fixed Data'!$B$22</f>
        <v>-1.6047270994260912</v>
      </c>
      <c r="AT146" s="21">
        <f>-AT$161*'Fixed Data'!$B$20*'Fixed Data'!$B$22</f>
        <v>-1.6658225039979593</v>
      </c>
      <c r="AU146" s="21">
        <f>-AU$161*'Fixed Data'!$B$20*'Fixed Data'!$B$22</f>
        <v>-1.7294543863440512</v>
      </c>
      <c r="AV146" s="21">
        <f>-AV$161*'Fixed Data'!$B$20*'Fixed Data'!$B$22</f>
        <v>-1.7957356948599732</v>
      </c>
      <c r="AW146" s="21">
        <f>-AW$161*'Fixed Data'!$B$20*'Fixed Data'!$B$22</f>
        <v>-1.8647845750908303</v>
      </c>
      <c r="AX146" s="21">
        <f>-AX$161*'Fixed Data'!$B$20*'Fixed Data'!$B$22</f>
        <v>-1.9367248177613592</v>
      </c>
      <c r="AY146" s="21">
        <f>-AY$161*'Fixed Data'!$B$20*'Fixed Data'!$B$22</f>
        <v>-2.0116859483819507</v>
      </c>
      <c r="AZ146" s="21">
        <f>-AZ$161*'Fixed Data'!$B$20*'Fixed Data'!$B$22</f>
        <v>-2.0898036304757666</v>
      </c>
      <c r="BA146" s="21">
        <f>-BA$161*'Fixed Data'!$B$20*'Fixed Data'!$B$22</f>
        <v>-2.1712199119953142</v>
      </c>
      <c r="BB146" s="21">
        <f>-BB$161*'Fixed Data'!$B$20*'Fixed Data'!$B$22</f>
        <v>-2.2558080756954673</v>
      </c>
    </row>
    <row r="147" spans="1:54" outlineLevel="2">
      <c r="A147" s="425"/>
      <c r="B147" s="135" t="s">
        <v>292</v>
      </c>
      <c r="C147" s="135" t="s">
        <v>474</v>
      </c>
      <c r="D147" s="135" t="s">
        <v>391</v>
      </c>
      <c r="E147" s="21">
        <f>-E$162*'Fixed Data'!$B$21*'Fixed Data'!$B$22</f>
        <v>-5.9456806745455861E-3</v>
      </c>
      <c r="F147" s="21">
        <f>-F$162*'Fixed Data'!$B$21*'Fixed Data'!$B$22</f>
        <v>-6.1422845445266924E-3</v>
      </c>
      <c r="G147" s="21">
        <f>-G$162*'Fixed Data'!$B$21*'Fixed Data'!$B$22</f>
        <v>-6.3446888511754012E-3</v>
      </c>
      <c r="H147" s="21">
        <f>-H$162*'Fixed Data'!$B$21*'Fixed Data'!$B$22</f>
        <v>-6.5526712019800494E-3</v>
      </c>
      <c r="I147" s="21">
        <f>-I$162*'Fixed Data'!$B$21*'Fixed Data'!$B$22</f>
        <v>-6.7659608385778674E-3</v>
      </c>
      <c r="J147" s="21">
        <f>-J$162*'Fixed Data'!$B$21*'Fixed Data'!$B$22</f>
        <v>-6.9842344179268309E-3</v>
      </c>
      <c r="K147" s="21">
        <f>-K$162*'Fixed Data'!$B$21*'Fixed Data'!$B$22</f>
        <v>-7.2211286992818931E-3</v>
      </c>
      <c r="L147" s="21">
        <f>-L$162*'Fixed Data'!$B$21*'Fixed Data'!$B$22</f>
        <v>-7.4668379206790716E-3</v>
      </c>
      <c r="M147" s="21">
        <f>-M$162*'Fixed Data'!$B$21*'Fixed Data'!$B$22</f>
        <v>-7.7217196278027639E-3</v>
      </c>
      <c r="N147" s="21">
        <f>-N$162*'Fixed Data'!$B$21*'Fixed Data'!$B$22</f>
        <v>-7.9861471869428699E-3</v>
      </c>
      <c r="O147" s="21">
        <f>-O$162*'Fixed Data'!$B$21*'Fixed Data'!$B$22</f>
        <v>-8.2605106890293947E-3</v>
      </c>
      <c r="P147" s="21">
        <f>-P$162*'Fixed Data'!$B$21*'Fixed Data'!$B$22</f>
        <v>-8.545216798960014E-3</v>
      </c>
      <c r="Q147" s="21">
        <f>-Q$162*'Fixed Data'!$B$21*'Fixed Data'!$B$22</f>
        <v>-8.8406902623244105E-3</v>
      </c>
      <c r="R147" s="21">
        <f>-R$162*'Fixed Data'!$B$21*'Fixed Data'!$B$22</f>
        <v>-9.1473748094388699E-3</v>
      </c>
      <c r="S147" s="21">
        <f>-S$162*'Fixed Data'!$B$21*'Fixed Data'!$B$22</f>
        <v>-9.4657333060187213E-3</v>
      </c>
      <c r="T147" s="21">
        <f>-T$162*'Fixed Data'!$B$21*'Fixed Data'!$B$22</f>
        <v>-9.7962495612475223E-3</v>
      </c>
      <c r="U147" s="21">
        <f>-U$162*'Fixed Data'!$B$21*'Fixed Data'!$B$22</f>
        <v>-1.0139428779794377E-2</v>
      </c>
      <c r="V147" s="21">
        <f>-V$162*'Fixed Data'!$B$21*'Fixed Data'!$B$22</f>
        <v>-1.0495798616520969E-2</v>
      </c>
      <c r="W147" s="21">
        <f>-W$162*'Fixed Data'!$B$21*'Fixed Data'!$B$22</f>
        <v>-1.0865910080516138E-2</v>
      </c>
      <c r="X147" s="21">
        <f>-X$162*'Fixed Data'!$B$21*'Fixed Data'!$B$22</f>
        <v>-1.1250339192492678E-2</v>
      </c>
      <c r="Y147" s="21">
        <f>-Y$162*'Fixed Data'!$B$21*'Fixed Data'!$B$22</f>
        <v>-1.1649687286132186E-2</v>
      </c>
      <c r="Z147" s="21">
        <f>-Z$162*'Fixed Data'!$B$21*'Fixed Data'!$B$22</f>
        <v>-1.2064583418843994E-2</v>
      </c>
      <c r="AA147" s="21">
        <f>-AA$162*'Fixed Data'!$B$21*'Fixed Data'!$B$22</f>
        <v>-1.2495684221092748E-2</v>
      </c>
      <c r="AB147" s="21">
        <f>-AB$162*'Fixed Data'!$B$21*'Fixed Data'!$B$22</f>
        <v>-1.2943676307157335E-2</v>
      </c>
      <c r="AC147" s="21">
        <f>-AC$162*'Fixed Data'!$B$21*'Fixed Data'!$B$22</f>
        <v>-1.3409277179165482E-2</v>
      </c>
      <c r="AD147" s="21">
        <f>-AD$162*'Fixed Data'!$B$21*'Fixed Data'!$B$22</f>
        <v>-1.3893237185835393E-2</v>
      </c>
      <c r="AE147" s="21">
        <f>-AE$162*'Fixed Data'!$B$21*'Fixed Data'!$B$22</f>
        <v>-1.4396340125165476E-2</v>
      </c>
      <c r="AF147" s="21">
        <f>-AF$162*'Fixed Data'!$B$21*'Fixed Data'!$B$22</f>
        <v>-1.4919405956538154E-2</v>
      </c>
      <c r="AG147" s="21">
        <f>-AG$162*'Fixed Data'!$B$21*'Fixed Data'!$B$22</f>
        <v>-1.5463291554082029E-2</v>
      </c>
      <c r="AH147" s="21">
        <f>-AH$162*'Fixed Data'!$B$21*'Fixed Data'!$B$22</f>
        <v>-1.6028893117430804E-2</v>
      </c>
      <c r="AI147" s="21">
        <f>-AI$162*'Fixed Data'!$B$21*'Fixed Data'!$B$22</f>
        <v>-1.6617147979792503E-2</v>
      </c>
      <c r="AJ147" s="21">
        <f>-AJ$162*'Fixed Data'!$B$21*'Fixed Data'!$B$22</f>
        <v>-1.7229035964001358E-2</v>
      </c>
      <c r="AK147" s="21">
        <f>-AK$162*'Fixed Data'!$B$21*'Fixed Data'!$B$22</f>
        <v>-1.7865582395966476E-2</v>
      </c>
      <c r="AL147" s="21">
        <f>-AL$162*'Fixed Data'!$B$21*'Fixed Data'!$B$22</f>
        <v>-1.8527859310051312E-2</v>
      </c>
      <c r="AM147" s="21">
        <f>-AM$162*'Fixed Data'!$B$21*'Fixed Data'!$B$22</f>
        <v>-1.9216988311849911E-2</v>
      </c>
      <c r="AN147" s="21">
        <f>-AN$162*'Fixed Data'!$B$21*'Fixed Data'!$B$22</f>
        <v>-1.9934142536928521E-2</v>
      </c>
      <c r="AO147" s="21">
        <f>-AO$162*'Fixed Data'!$B$21*'Fixed Data'!$B$22</f>
        <v>-2.0680549664274267E-2</v>
      </c>
      <c r="AP147" s="21">
        <f>-AP$162*'Fixed Data'!$B$21*'Fixed Data'!$B$22</f>
        <v>-2.145749402570923E-2</v>
      </c>
      <c r="AQ147" s="21">
        <f>-AQ$162*'Fixed Data'!$B$21*'Fixed Data'!$B$22</f>
        <v>-2.2266319619339114E-2</v>
      </c>
      <c r="AR147" s="21">
        <f>-AR$162*'Fixed Data'!$B$21*'Fixed Data'!$B$22</f>
        <v>-2.3108432821657032E-2</v>
      </c>
      <c r="AS147" s="21">
        <f>-AS$162*'Fixed Data'!$B$21*'Fixed Data'!$B$22</f>
        <v>-2.3985305099647303E-2</v>
      </c>
      <c r="AT147" s="21">
        <f>-AT$162*'Fixed Data'!$B$21*'Fixed Data'!$B$22</f>
        <v>-2.4898477229613625E-2</v>
      </c>
      <c r="AU147" s="21">
        <f>-AU$162*'Fixed Data'!$B$21*'Fixed Data'!$B$22</f>
        <v>-2.5849561406593093E-2</v>
      </c>
      <c r="AV147" s="21">
        <f>-AV$162*'Fixed Data'!$B$21*'Fixed Data'!$B$22</f>
        <v>-2.6840245011167066E-2</v>
      </c>
      <c r="AW147" s="21">
        <f>-AW$162*'Fixed Data'!$B$21*'Fixed Data'!$B$22</f>
        <v>-2.7872295129634149E-2</v>
      </c>
      <c r="AX147" s="21">
        <f>-AX$162*'Fixed Data'!$B$21*'Fixed Data'!$B$22</f>
        <v>-2.8947561266114016E-2</v>
      </c>
      <c r="AY147" s="21">
        <f>-AY$162*'Fixed Data'!$B$21*'Fixed Data'!$B$22</f>
        <v>-3.0067979561375517E-2</v>
      </c>
      <c r="AZ147" s="21">
        <f>-AZ$162*'Fixed Data'!$B$21*'Fixed Data'!$B$22</f>
        <v>-3.123557791569944E-2</v>
      </c>
      <c r="BA147" s="21">
        <f>-BA$162*'Fixed Data'!$B$21*'Fixed Data'!$B$22</f>
        <v>-3.2452479002327152E-2</v>
      </c>
      <c r="BB147" s="21">
        <f>-BB$162*'Fixed Data'!$B$21*'Fixed Data'!$B$22</f>
        <v>-3.3716789112685192E-2</v>
      </c>
    </row>
    <row r="148" spans="1:54" outlineLevel="2">
      <c r="A148" s="425"/>
      <c r="B148" s="135" t="s">
        <v>292</v>
      </c>
      <c r="C148" s="135" t="s">
        <v>561</v>
      </c>
      <c r="D148" s="135" t="s">
        <v>391</v>
      </c>
      <c r="E148" s="279">
        <f>(SUM(Option_3!E146:E147)-SUM(Baseline!E146:E147))*1.59</f>
        <v>0</v>
      </c>
      <c r="F148" s="279">
        <f>(SUM(Option_3!F146:F147)-SUM(Baseline!F146:F147))*1.59</f>
        <v>2.0895159070789872E-4</v>
      </c>
      <c r="G148" s="279">
        <f>(SUM(Option_3!G146:G147)-SUM(Baseline!G146:G147))*1.59</f>
        <v>5.7646006467621024E-4</v>
      </c>
      <c r="H148" s="279">
        <f>(SUM(Option_3!H146:H147)-SUM(Baseline!H146:H147))*1.59</f>
        <v>1.1578731576718183E-3</v>
      </c>
      <c r="I148" s="279">
        <f>(SUM(Option_3!I146:I147)-SUM(Baseline!I146:I147))*1.59</f>
        <v>2.0152243153948902E-3</v>
      </c>
      <c r="J148" s="279">
        <f>(SUM(Option_3!J146:J147)-SUM(Baseline!J146:J147))*1.59</f>
        <v>3.2174547887711966E-3</v>
      </c>
      <c r="K148" s="279">
        <f>(SUM(Option_3!K146:K147)-SUM(Baseline!K146:K147))*1.59</f>
        <v>3.3279317585501907E-3</v>
      </c>
      <c r="L148" s="279">
        <f>(SUM(Option_3!L146:L147)-SUM(Baseline!L146:L147))*1.59</f>
        <v>3.4425654547861717E-3</v>
      </c>
      <c r="M148" s="279">
        <f>(SUM(Option_3!M146:M147)-SUM(Baseline!M146:M147))*1.59</f>
        <v>3.5615014654597145E-3</v>
      </c>
      <c r="N148" s="279">
        <f>(SUM(Option_3!N146:N147)-SUM(Baseline!N146:N147))*1.59</f>
        <v>3.6848844202745437E-3</v>
      </c>
      <c r="O148" s="279">
        <f>(SUM(Option_3!O146:O147)-SUM(Baseline!O146:O147))*1.59</f>
        <v>3.8129662832582481E-3</v>
      </c>
      <c r="P148" s="279">
        <f>(SUM(Option_3!P146:P147)-SUM(Baseline!P146:P147))*1.59</f>
        <v>3.9458924028219914E-3</v>
      </c>
      <c r="Q148" s="279">
        <f>(SUM(Option_3!Q146:Q147)-SUM(Baseline!Q146:Q147))*1.59</f>
        <v>4.0838439853419211E-3</v>
      </c>
      <c r="R148" s="279">
        <f>(SUM(Option_3!R146:R147)-SUM(Baseline!R146:R147))*1.59</f>
        <v>4.2270732344146834E-3</v>
      </c>
      <c r="S148" s="279">
        <f>(SUM(Option_3!S146:S147)-SUM(Baseline!S146:S147))*1.59</f>
        <v>4.3757259775895584E-3</v>
      </c>
      <c r="T148" s="279">
        <f>(SUM(Option_3!T146:T147)-SUM(Baseline!T146:T147))*1.59</f>
        <v>4.5301617527880277E-3</v>
      </c>
      <c r="U148" s="279">
        <f>(SUM(Option_3!U146:U147)-SUM(Baseline!U146:U147))*1.59</f>
        <v>4.6905263875597234E-3</v>
      </c>
      <c r="V148" s="279">
        <f>(SUM(Option_3!V146:V147)-SUM(Baseline!V146:V147))*1.59</f>
        <v>4.8570725646394086E-3</v>
      </c>
      <c r="W148" s="279">
        <f>(SUM(Option_3!W146:W147)-SUM(Baseline!W146:W147))*1.59</f>
        <v>5.0300544041774293E-3</v>
      </c>
      <c r="X148" s="279">
        <f>(SUM(Option_3!X146:X147)-SUM(Baseline!X146:X147))*1.59</f>
        <v>5.2097241097721963E-3</v>
      </c>
      <c r="Y148" s="279">
        <f>(SUM(Option_3!Y146:Y147)-SUM(Baseline!Y146:Y147))*1.59</f>
        <v>5.3964787542919923E-3</v>
      </c>
      <c r="Z148" s="279">
        <f>(SUM(Option_3!Z146:Z147)-SUM(Baseline!Z146:Z147))*1.59</f>
        <v>5.5904639257170399E-3</v>
      </c>
      <c r="AA148" s="279">
        <f>(SUM(Option_3!AA146:AA147)-SUM(Baseline!AA146:AA147))*1.59</f>
        <v>5.7921125548830756E-3</v>
      </c>
      <c r="AB148" s="279">
        <f>(SUM(Option_3!AB146:AB147)-SUM(Baseline!AB146:AB147))*1.59</f>
        <v>6.0016785223697992E-3</v>
      </c>
      <c r="AC148" s="279">
        <f>(SUM(Option_3!AC146:AC147)-SUM(Baseline!AC146:AC147))*1.59</f>
        <v>6.2194874246881129E-3</v>
      </c>
      <c r="AD148" s="279">
        <f>(SUM(Option_3!AD146:AD147)-SUM(Baseline!AD146:AD147))*1.59</f>
        <v>6.445935855569419E-3</v>
      </c>
      <c r="AE148" s="279">
        <f>(SUM(Option_3!AE146:AE147)-SUM(Baseline!AE146:AE147))*1.59</f>
        <v>6.6813857486261322E-3</v>
      </c>
      <c r="AF148" s="279">
        <f>(SUM(Option_3!AF146:AF147)-SUM(Baseline!AF146:AF147))*1.59</f>
        <v>6.9262344162984157E-3</v>
      </c>
      <c r="AG148" s="279">
        <f>(SUM(Option_3!AG146:AG147)-SUM(Baseline!AG146:AG147))*1.59</f>
        <v>7.1808086529410514E-3</v>
      </c>
      <c r="AH148" s="279">
        <f>(SUM(Option_3!AH146:AH147)-SUM(Baseline!AH146:AH147))*1.59</f>
        <v>7.4456487237123149E-3</v>
      </c>
      <c r="AI148" s="279">
        <f>(SUM(Option_3!AI146:AI147)-SUM(Baseline!AI146:AI147))*1.59</f>
        <v>7.7210816625383405E-3</v>
      </c>
      <c r="AJ148" s="279">
        <f>(SUM(Option_3!AJ146:AJ147)-SUM(Baseline!AJ146:AJ147))*1.59</f>
        <v>8.0076133140274761E-3</v>
      </c>
      <c r="AK148" s="279">
        <f>(SUM(Option_3!AK146:AK147)-SUM(Baseline!AK146:AK147))*1.59</f>
        <v>8.3057844224771714E-3</v>
      </c>
      <c r="AL148" s="279">
        <f>(SUM(Option_3!AL146:AL147)-SUM(Baseline!AL146:AL147))*1.59</f>
        <v>8.6160300748423947E-3</v>
      </c>
      <c r="AM148" s="279">
        <f>(SUM(Option_3!AM146:AM147)-SUM(Baseline!AM146:AM147))*1.59</f>
        <v>8.9388926924068232E-3</v>
      </c>
      <c r="AN148" s="279">
        <f>(SUM(Option_3!AN146:AN147)-SUM(Baseline!AN146:AN147))*1.59</f>
        <v>9.2749500752753646E-3</v>
      </c>
      <c r="AO148" s="279">
        <f>(SUM(Option_3!AO146:AO147)-SUM(Baseline!AO146:AO147))*1.59</f>
        <v>9.6247448842996953E-3</v>
      </c>
      <c r="AP148" s="279">
        <f>(SUM(Option_3!AP146:AP147)-SUM(Baseline!AP146:AP147))*1.59</f>
        <v>9.9888914962579355E-3</v>
      </c>
      <c r="AQ148" s="279">
        <f>(SUM(Option_3!AQ146:AQ147)-SUM(Baseline!AQ146:AQ147))*1.59</f>
        <v>1.036800500663679E-2</v>
      </c>
      <c r="AR148" s="279">
        <f>(SUM(Option_3!AR146:AR147)-SUM(Baseline!AR146:AR147))*1.59</f>
        <v>1.0762771747714108E-2</v>
      </c>
      <c r="AS148" s="279">
        <f>(SUM(Option_3!AS146:AS147)-SUM(Baseline!AS146:AS147))*1.59</f>
        <v>1.1173914388868725E-2</v>
      </c>
      <c r="AT148" s="279">
        <f>(SUM(Option_3!AT146:AT147)-SUM(Baseline!AT146:AT147))*1.59</f>
        <v>1.1602120460223072E-2</v>
      </c>
      <c r="AU148" s="279">
        <f>(SUM(Option_3!AU146:AU147)-SUM(Baseline!AU146:AU147))*1.59</f>
        <v>1.2048184107519363E-2</v>
      </c>
      <c r="AV148" s="279">
        <f>(SUM(Option_3!AV146:AV147)-SUM(Baseline!AV146:AV147))*1.59</f>
        <v>1.2512830635396066E-2</v>
      </c>
      <c r="AW148" s="279">
        <f>(SUM(Option_3!AW146:AW147)-SUM(Baseline!AW146:AW147))*1.59</f>
        <v>1.2996961523918467E-2</v>
      </c>
      <c r="AX148" s="279">
        <f>(SUM(Option_3!AX146:AX147)-SUM(Baseline!AX146:AX147))*1.59</f>
        <v>1.3501409412049869E-2</v>
      </c>
      <c r="AY148" s="279">
        <f>(SUM(Option_3!AY146:AY147)-SUM(Baseline!AY146:AY147))*1.59</f>
        <v>1.4027113793941705E-2</v>
      </c>
      <c r="AZ148" s="279">
        <f>(SUM(Option_3!AZ146:AZ147)-SUM(Baseline!AZ146:AZ147))*1.59</f>
        <v>1.4575014642884587E-2</v>
      </c>
      <c r="BA148" s="279">
        <f>(SUM(Option_3!BA146:BA147)-SUM(Baseline!BA146:BA147))*1.59</f>
        <v>1.5146088748407515E-2</v>
      </c>
      <c r="BB148" s="279">
        <f>(SUM(Option_3!BB146:BB147)-SUM(Baseline!BB146:BB147))*1.59</f>
        <v>1.5739537797149365E-2</v>
      </c>
    </row>
    <row r="149" spans="1:54" outlineLevel="2">
      <c r="A149" s="425"/>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295</v>
      </c>
      <c r="C150" s="135" t="s">
        <v>475</v>
      </c>
      <c r="D150" s="135" t="s">
        <v>391</v>
      </c>
      <c r="E150" s="279">
        <v>-6.7504123219999999</v>
      </c>
      <c r="F150" s="279">
        <v>-6.7955483210000001</v>
      </c>
      <c r="G150" s="279">
        <v>-6.8377092819999996</v>
      </c>
      <c r="H150" s="279">
        <v>-6.8766697609999996</v>
      </c>
      <c r="I150" s="279">
        <v>-6.9121926390000006</v>
      </c>
      <c r="J150" s="279">
        <v>-6.9440284889999999</v>
      </c>
      <c r="K150" s="279">
        <v>-7.148661368</v>
      </c>
      <c r="L150" s="279">
        <v>-7.3597337879999998</v>
      </c>
      <c r="M150" s="279">
        <v>-7.5774609689999997</v>
      </c>
      <c r="N150" s="279">
        <v>-7.8020658650000003</v>
      </c>
      <c r="O150" s="279">
        <v>-8.0337794650000003</v>
      </c>
      <c r="P150" s="279">
        <v>-8.2728411059999996</v>
      </c>
      <c r="Q150" s="279">
        <v>-8.519498801000001</v>
      </c>
      <c r="R150" s="279">
        <v>-8.7740095769999993</v>
      </c>
      <c r="S150" s="279">
        <v>-9.0366398320000005</v>
      </c>
      <c r="T150" s="279">
        <v>-9.307665707</v>
      </c>
      <c r="U150" s="279">
        <v>-9.5873734650000006</v>
      </c>
      <c r="V150" s="279">
        <v>-9.8760599010000014</v>
      </c>
      <c r="W150" s="279">
        <v>-10.174032759999999</v>
      </c>
      <c r="X150" s="279">
        <v>-10.48161116</v>
      </c>
      <c r="Y150" s="279">
        <v>-10.79912607</v>
      </c>
      <c r="Z150" s="279">
        <v>-11.126920779999999</v>
      </c>
      <c r="AA150" s="279">
        <v>-11.46535139</v>
      </c>
      <c r="AB150" s="279">
        <v>-11.81478733</v>
      </c>
      <c r="AC150" s="279">
        <v>-12.1756119</v>
      </c>
      <c r="AD150" s="279">
        <v>-12.54822283</v>
      </c>
      <c r="AE150" s="279">
        <v>-12.933032880000001</v>
      </c>
      <c r="AF150" s="279">
        <v>-13.330470460000001</v>
      </c>
      <c r="AG150" s="279">
        <v>-13.740980240000001</v>
      </c>
      <c r="AH150" s="279">
        <v>-14.16502384</v>
      </c>
      <c r="AI150" s="279">
        <v>-14.603080539999999</v>
      </c>
      <c r="AJ150" s="279">
        <v>-15.055647990000001</v>
      </c>
      <c r="AK150" s="279">
        <v>-15.52324297</v>
      </c>
      <c r="AL150" s="279">
        <v>-16.0064022</v>
      </c>
      <c r="AM150" s="279">
        <v>-16.50568316</v>
      </c>
      <c r="AN150" s="279">
        <v>-17.021664960000003</v>
      </c>
      <c r="AO150" s="279">
        <v>-17.554949260000001</v>
      </c>
      <c r="AP150" s="279">
        <v>-18.106161199999999</v>
      </c>
      <c r="AQ150" s="279">
        <v>-18.675950370000002</v>
      </c>
      <c r="AR150" s="279">
        <v>-19.264991909999999</v>
      </c>
      <c r="AS150" s="279">
        <v>-19.873987510000003</v>
      </c>
      <c r="AT150" s="279">
        <v>-20.50366661</v>
      </c>
      <c r="AU150" s="279">
        <v>-21.154787510000002</v>
      </c>
      <c r="AV150" s="279">
        <v>-21.82813866</v>
      </c>
      <c r="AW150" s="279">
        <v>-22.52453994</v>
      </c>
      <c r="AX150" s="279">
        <v>-23.244843969999998</v>
      </c>
      <c r="AY150" s="279">
        <v>-23.989937559999998</v>
      </c>
      <c r="AZ150" s="279">
        <v>-24.760743170000001</v>
      </c>
      <c r="BA150" s="279">
        <v>-25.558220440000003</v>
      </c>
      <c r="BB150" s="279">
        <v>-26.381382318567692</v>
      </c>
    </row>
    <row r="151" spans="1:54" outlineLevel="2">
      <c r="A151" s="425"/>
      <c r="B151" s="135" t="s">
        <v>295</v>
      </c>
      <c r="C151" s="135" t="s">
        <v>476</v>
      </c>
      <c r="D151" s="135" t="s">
        <v>391</v>
      </c>
      <c r="E151" s="279">
        <v>-8.6697597760000011</v>
      </c>
      <c r="F151" s="279">
        <v>-8.9054917749999998</v>
      </c>
      <c r="G151" s="279">
        <v>-9.1397328359999985</v>
      </c>
      <c r="H151" s="279">
        <v>-9.3719336669999986</v>
      </c>
      <c r="I151" s="279">
        <v>-9.6015032419999997</v>
      </c>
      <c r="J151" s="279">
        <v>-9.8278062780000006</v>
      </c>
      <c r="K151" s="279">
        <v>-10.129326130000001</v>
      </c>
      <c r="L151" s="279">
        <v>-10.440606650000001</v>
      </c>
      <c r="M151" s="279">
        <v>-10.76198538</v>
      </c>
      <c r="N151" s="279">
        <v>-11.0938125</v>
      </c>
      <c r="O151" s="279">
        <v>-11.4364513</v>
      </c>
      <c r="P151" s="279">
        <v>-11.79027872</v>
      </c>
      <c r="Q151" s="279">
        <v>-12.155685910000001</v>
      </c>
      <c r="R151" s="279">
        <v>-12.533078810000001</v>
      </c>
      <c r="S151" s="279">
        <v>-12.922878750000001</v>
      </c>
      <c r="T151" s="279">
        <v>-13.325523089999999</v>
      </c>
      <c r="U151" s="279">
        <v>-13.74146586</v>
      </c>
      <c r="V151" s="279">
        <v>-14.171178490000001</v>
      </c>
      <c r="W151" s="279">
        <v>-14.615150470000001</v>
      </c>
      <c r="X151" s="279">
        <v>-15.073890140000001</v>
      </c>
      <c r="Y151" s="279">
        <v>-15.54792548</v>
      </c>
      <c r="Z151" s="279">
        <v>-16.037804900000001</v>
      </c>
      <c r="AA151" s="279">
        <v>-16.544098119999997</v>
      </c>
      <c r="AB151" s="279">
        <v>-17.067397030000002</v>
      </c>
      <c r="AC151" s="279">
        <v>-17.608316670000001</v>
      </c>
      <c r="AD151" s="279">
        <v>-18.167496170000003</v>
      </c>
      <c r="AE151" s="279">
        <v>-18.745599780000003</v>
      </c>
      <c r="AF151" s="279">
        <v>-19.343317930000001</v>
      </c>
      <c r="AG151" s="279">
        <v>-19.96136834</v>
      </c>
      <c r="AH151" s="279">
        <v>-20.600497219999998</v>
      </c>
      <c r="AI151" s="279">
        <v>-21.261480410000001</v>
      </c>
      <c r="AJ151" s="279">
        <v>-21.945124739999997</v>
      </c>
      <c r="AK151" s="279">
        <v>-22.652269269999998</v>
      </c>
      <c r="AL151" s="279">
        <v>-23.38378677</v>
      </c>
      <c r="AM151" s="279">
        <v>-24.140585089999998</v>
      </c>
      <c r="AN151" s="279">
        <v>-24.923608730000002</v>
      </c>
      <c r="AO151" s="279">
        <v>-25.733840399999998</v>
      </c>
      <c r="AP151" s="279">
        <v>-26.572302710000002</v>
      </c>
      <c r="AQ151" s="279">
        <v>-27.44005988</v>
      </c>
      <c r="AR151" s="279">
        <v>-28.33821957</v>
      </c>
      <c r="AS151" s="279">
        <v>-29.267934780000001</v>
      </c>
      <c r="AT151" s="279">
        <v>-30.230405829999999</v>
      </c>
      <c r="AU151" s="279">
        <v>-31.22688248</v>
      </c>
      <c r="AV151" s="279">
        <v>-32.258666050000002</v>
      </c>
      <c r="AW151" s="279">
        <v>-33.327111719999998</v>
      </c>
      <c r="AX151" s="279">
        <v>-34.433630960000002</v>
      </c>
      <c r="AY151" s="279">
        <v>-35.579693929999998</v>
      </c>
      <c r="AZ151" s="279">
        <v>-36.766832200000003</v>
      </c>
      <c r="BA151" s="279">
        <v>-37.996641409999995</v>
      </c>
      <c r="BB151" s="279">
        <v>-39.267586355729783</v>
      </c>
    </row>
    <row r="152" spans="1:54" outlineLevel="2">
      <c r="A152" s="425"/>
      <c r="B152" s="135" t="s">
        <v>295</v>
      </c>
      <c r="C152" s="135" t="s">
        <v>477</v>
      </c>
      <c r="D152" s="135" t="s">
        <v>391</v>
      </c>
      <c r="E152" s="279">
        <v>-6.4502035860000001E-2</v>
      </c>
      <c r="F152" s="279">
        <v>-6.6634743029999999E-2</v>
      </c>
      <c r="G152" s="279">
        <v>-6.8830374419999993E-2</v>
      </c>
      <c r="H152" s="279">
        <v>-7.1086515769999997E-2</v>
      </c>
      <c r="I152" s="279">
        <v>-7.3400231730000001E-2</v>
      </c>
      <c r="J152" s="279">
        <v>-7.5768014209999998E-2</v>
      </c>
      <c r="K152" s="279">
        <v>-7.8337857859999999E-2</v>
      </c>
      <c r="L152" s="279">
        <v>-8.1003325190000003E-2</v>
      </c>
      <c r="M152" s="279">
        <v>-8.3768297330000005E-2</v>
      </c>
      <c r="N152" s="279">
        <v>-8.663682499E-2</v>
      </c>
      <c r="O152" s="279">
        <v>-8.9613136349999997E-2</v>
      </c>
      <c r="P152" s="279">
        <v>-9.2701645260000007E-2</v>
      </c>
      <c r="Q152" s="279">
        <v>-9.5906959830000013E-2</v>
      </c>
      <c r="R152" s="279">
        <v>-9.9233891480000003E-2</v>
      </c>
      <c r="S152" s="279">
        <v>-0.1026874644</v>
      </c>
      <c r="T152" s="279">
        <v>-0.1062729254</v>
      </c>
      <c r="U152" s="279">
        <v>-0.10999575440000001</v>
      </c>
      <c r="V152" s="279">
        <v>-0.1138616752</v>
      </c>
      <c r="W152" s="279">
        <v>-0.11787666710000001</v>
      </c>
      <c r="X152" s="279">
        <v>-0.1220469766</v>
      </c>
      <c r="Y152" s="279">
        <v>-0.1263791303</v>
      </c>
      <c r="Z152" s="279">
        <v>-0.1308799477</v>
      </c>
      <c r="AA152" s="279">
        <v>-0.13555655530000002</v>
      </c>
      <c r="AB152" s="279">
        <v>-0.14041640080000001</v>
      </c>
      <c r="AC152" s="279">
        <v>-0.1454672685</v>
      </c>
      <c r="AD152" s="279">
        <v>-0.1507172953</v>
      </c>
      <c r="AE152" s="279">
        <v>-0.15617498689999998</v>
      </c>
      <c r="AF152" s="279">
        <v>-0.16184923600000001</v>
      </c>
      <c r="AG152" s="279">
        <v>-0.16774934010000001</v>
      </c>
      <c r="AH152" s="279">
        <v>-0.17388502089999999</v>
      </c>
      <c r="AI152" s="279">
        <v>-0.18026644489999999</v>
      </c>
      <c r="AJ152" s="279">
        <v>-0.18690424389999999</v>
      </c>
      <c r="AK152" s="279">
        <v>-0.1938095379</v>
      </c>
      <c r="AL152" s="279">
        <v>-0.2009939577</v>
      </c>
      <c r="AM152" s="279">
        <v>-0.20846967029999999</v>
      </c>
      <c r="AN152" s="279">
        <v>-0.21624940349999999</v>
      </c>
      <c r="AO152" s="279">
        <v>-0.2243464738</v>
      </c>
      <c r="AP152" s="279">
        <v>-0.23277481390000002</v>
      </c>
      <c r="AQ152" s="279">
        <v>-0.2415490028</v>
      </c>
      <c r="AR152" s="279">
        <v>-0.25068429679999998</v>
      </c>
      <c r="AS152" s="279">
        <v>-0.26019666190000001</v>
      </c>
      <c r="AT152" s="279">
        <v>-0.2701028083</v>
      </c>
      <c r="AU152" s="279">
        <v>-0.28042022619999996</v>
      </c>
      <c r="AV152" s="279">
        <v>-0.29116722360000002</v>
      </c>
      <c r="AW152" s="279">
        <v>-0.3023629659</v>
      </c>
      <c r="AX152" s="279">
        <v>-0.31402751709999999</v>
      </c>
      <c r="AY152" s="279">
        <v>-0.32618188370000001</v>
      </c>
      <c r="AZ152" s="279">
        <v>-0.33884806040000004</v>
      </c>
      <c r="BA152" s="279">
        <v>-0.35204907799999996</v>
      </c>
      <c r="BB152" s="279">
        <v>-0.36576438765606129</v>
      </c>
    </row>
    <row r="153" spans="1:54" outlineLevel="2">
      <c r="A153" s="425"/>
      <c r="B153" s="135" t="s">
        <v>295</v>
      </c>
      <c r="C153" s="135" t="s">
        <v>562</v>
      </c>
      <c r="D153" s="135" t="s">
        <v>391</v>
      </c>
      <c r="E153" s="279">
        <f>(SUM(Option_3!E150:E152)-SUM(Baseline!E150:E152))*1.59</f>
        <v>0</v>
      </c>
      <c r="F153" s="279">
        <f>(SUM(Option_3!F150:F152)-SUM(Baseline!F150:F152))*1.59</f>
        <v>0.28720193730749966</v>
      </c>
      <c r="G153" s="279">
        <f>(SUM(Option_3!G150:G152)-SUM(Baseline!G150:G152))*1.59</f>
        <v>0.60477137158799898</v>
      </c>
      <c r="H153" s="279">
        <f>(SUM(Option_3!H150:H152)-SUM(Baseline!H150:H152))*1.59</f>
        <v>0.9547314738078061</v>
      </c>
      <c r="I153" s="279">
        <f>(SUM(Option_3!I150:I152)-SUM(Baseline!I150:I152))*1.59</f>
        <v>1.3392197377298996</v>
      </c>
      <c r="J153" s="279">
        <f>(SUM(Option_3!J150:J152)-SUM(Baseline!J150:J152))*1.59</f>
        <v>1.7604942046845069</v>
      </c>
      <c r="K153" s="279">
        <f>(SUM(Option_3!K150:K152)-SUM(Baseline!K150:K152))*1.59</f>
        <v>1.813798026951305</v>
      </c>
      <c r="L153" s="279">
        <f>(SUM(Option_3!L150:L152)-SUM(Baseline!L150:L152))*1.59</f>
        <v>1.8687928337115032</v>
      </c>
      <c r="M153" s="279">
        <f>(SUM(Option_3!M150:M152)-SUM(Baseline!M150:M152))*1.59</f>
        <v>1.9255356533043031</v>
      </c>
      <c r="N153" s="279">
        <f>(SUM(Option_3!N150:N152)-SUM(Baseline!N150:N152))*1.59</f>
        <v>1.9840855505250043</v>
      </c>
      <c r="O153" s="279">
        <f>(SUM(Option_3!O150:O152)-SUM(Baseline!O150:O152))*1.59</f>
        <v>2.0445037044236947</v>
      </c>
      <c r="P153" s="279">
        <f>(SUM(Option_3!P150:P152)-SUM(Baseline!P150:P152))*1.59</f>
        <v>2.1068536104420024</v>
      </c>
      <c r="Q153" s="279">
        <f>(SUM(Option_3!Q150:Q152)-SUM(Baseline!Q150:Q152))*1.59</f>
        <v>2.1712010024712032</v>
      </c>
      <c r="R153" s="279">
        <f>(SUM(Option_3!R150:R152)-SUM(Baseline!R150:R152))*1.59</f>
        <v>2.2376140866776963</v>
      </c>
      <c r="S153" s="279">
        <f>(SUM(Option_3!S150:S152)-SUM(Baseline!S150:S152))*1.59</f>
        <v>2.3061635637629987</v>
      </c>
      <c r="T153" s="279">
        <f>(SUM(Option_3!T150:T152)-SUM(Baseline!T150:T152))*1.59</f>
        <v>2.3769227119140051</v>
      </c>
      <c r="U153" s="279">
        <f>(SUM(Option_3!U150:U152)-SUM(Baseline!U150:U152))*1.59</f>
        <v>2.4499675869840019</v>
      </c>
      <c r="V153" s="279">
        <f>(SUM(Option_3!V150:V152)-SUM(Baseline!V150:V152))*1.59</f>
        <v>2.5253770211730053</v>
      </c>
      <c r="W153" s="279">
        <f>(SUM(Option_3!W150:W152)-SUM(Baseline!W150:W152))*1.59</f>
        <v>2.603232773712004</v>
      </c>
      <c r="X153" s="279">
        <f>(SUM(Option_3!X150:X152)-SUM(Baseline!X150:X152))*1.59</f>
        <v>2.6836197019469923</v>
      </c>
      <c r="Y153" s="279">
        <f>(SUM(Option_3!Y150:Y152)-SUM(Baseline!Y150:Y152))*1.59</f>
        <v>2.7666258273239994</v>
      </c>
      <c r="Z153" s="279">
        <f>(SUM(Option_3!Z150:Z152)-SUM(Baseline!Z150:Z152))*1.59</f>
        <v>2.8523424788070018</v>
      </c>
      <c r="AA153" s="279">
        <f>(SUM(Option_3!AA150:AA152)-SUM(Baseline!AA150:AA152))*1.59</f>
        <v>2.9408643585450083</v>
      </c>
      <c r="AB153" s="279">
        <f>(SUM(Option_3!AB150:AB152)-SUM(Baseline!AB150:AB152))*1.59</f>
        <v>3.0322898916719945</v>
      </c>
      <c r="AC153" s="279">
        <f>(SUM(Option_3!AC150:AC152)-SUM(Baseline!AC150:AC152))*1.59</f>
        <v>3.1267210986300022</v>
      </c>
      <c r="AD153" s="279">
        <f>(SUM(Option_3!AD150:AD152)-SUM(Baseline!AD150:AD152))*1.59</f>
        <v>3.2242639933049961</v>
      </c>
      <c r="AE153" s="279">
        <f>(SUM(Option_3!AE150:AE152)-SUM(Baseline!AE150:AE152))*1.59</f>
        <v>3.3250285518629985</v>
      </c>
      <c r="AF153" s="279">
        <f>(SUM(Option_3!AF150:AF152)-SUM(Baseline!AF150:AF152))*1.59</f>
        <v>3.4291289657190038</v>
      </c>
      <c r="AG153" s="279">
        <f>(SUM(Option_3!AG150:AG152)-SUM(Baseline!AG150:AG152))*1.59</f>
        <v>3.5366838973680048</v>
      </c>
      <c r="AH153" s="279">
        <f>(SUM(Option_3!AH150:AH152)-SUM(Baseline!AH150:AH152))*1.59</f>
        <v>3.6478164171029901</v>
      </c>
      <c r="AI153" s="279">
        <f>(SUM(Option_3!AI150:AI152)-SUM(Baseline!AI150:AI152))*1.59</f>
        <v>3.7626545103840092</v>
      </c>
      <c r="AJ153" s="279">
        <f>(SUM(Option_3!AJ150:AJ152)-SUM(Baseline!AJ150:AJ152))*1.59</f>
        <v>3.8813310002460057</v>
      </c>
      <c r="AK153" s="279">
        <f>(SUM(Option_3!AK150:AK152)-SUM(Baseline!AK150:AK152))*1.59</f>
        <v>4.0039839438450144</v>
      </c>
      <c r="AL153" s="279">
        <f>(SUM(Option_3!AL150:AL152)-SUM(Baseline!AL150:AL152))*1.59</f>
        <v>4.1307567289709972</v>
      </c>
      <c r="AM153" s="279">
        <f>(SUM(Option_3!AM150:AM152)-SUM(Baseline!AM150:AM152))*1.59</f>
        <v>4.2617983747170118</v>
      </c>
      <c r="AN153" s="279">
        <f>(SUM(Option_3!AN150:AN152)-SUM(Baseline!AN150:AN152))*1.59</f>
        <v>4.3972637245049855</v>
      </c>
      <c r="AO153" s="279">
        <f>(SUM(Option_3!AO150:AO152)-SUM(Baseline!AO150:AO152))*1.59</f>
        <v>4.5373137149550153</v>
      </c>
      <c r="AP153" s="279">
        <f>(SUM(Option_3!AP150:AP152)-SUM(Baseline!AP150:AP152))*1.59</f>
        <v>4.6821156151799856</v>
      </c>
      <c r="AQ153" s="279">
        <f>(SUM(Option_3!AQ150:AQ152)-SUM(Baseline!AQ150:AQ152))*1.59</f>
        <v>4.8318433134630085</v>
      </c>
      <c r="AR153" s="279">
        <f>(SUM(Option_3!AR150:AR152)-SUM(Baseline!AR150:AR152))*1.59</f>
        <v>4.9866775870800018</v>
      </c>
      <c r="AS153" s="279">
        <f>(SUM(Option_3!AS150:AS152)-SUM(Baseline!AS150:AS152))*1.59</f>
        <v>5.1468064373130051</v>
      </c>
      <c r="AT153" s="279">
        <f>(SUM(Option_3!AT150:AT152)-SUM(Baseline!AT150:AT152))*1.59</f>
        <v>5.3124253274730044</v>
      </c>
      <c r="AU153" s="279">
        <f>(SUM(Option_3!AU150:AU152)-SUM(Baseline!AU150:AU152))*1.59</f>
        <v>5.4837375331769822</v>
      </c>
      <c r="AV153" s="279">
        <f>(SUM(Option_3!AV150:AV152)-SUM(Baseline!AV150:AV152))*1.59</f>
        <v>5.6609545083659984</v>
      </c>
      <c r="AW153" s="279">
        <f>(SUM(Option_3!AW150:AW152)-SUM(Baseline!AW150:AW152))*1.59</f>
        <v>5.8442962031460022</v>
      </c>
      <c r="AX153" s="279">
        <f>(SUM(Option_3!AX150:AX152)-SUM(Baseline!AX150:AX152))*1.59</f>
        <v>6.0339914468190079</v>
      </c>
      <c r="AY153" s="279">
        <f>(SUM(Option_3!AY150:AY152)-SUM(Baseline!AY150:AY152))*1.59</f>
        <v>6.2302783603290148</v>
      </c>
      <c r="AZ153" s="279">
        <f>(SUM(Option_3!AZ150:AZ152)-SUM(Baseline!AZ150:AZ152))*1.59</f>
        <v>6.4334046593160021</v>
      </c>
      <c r="BA153" s="279">
        <f>(SUM(Option_3!BA150:BA152)-SUM(Baseline!BA150:BA152))*1.59</f>
        <v>6.6436281948750011</v>
      </c>
      <c r="BB153" s="279">
        <f>(SUM(Option_3!BB150:BB152)-SUM(Baseline!BB150:BB152))*1.59</f>
        <v>6.8607223302599998</v>
      </c>
    </row>
    <row r="154" spans="1:54" outlineLevel="2">
      <c r="A154" s="426"/>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479</v>
      </c>
      <c r="B158" s="135" t="s">
        <v>289</v>
      </c>
      <c r="C158" s="135" t="s">
        <v>397</v>
      </c>
      <c r="D158" s="135" t="s">
        <v>480</v>
      </c>
      <c r="E158" s="238">
        <v>12.622998500700149</v>
      </c>
      <c r="F158" s="36">
        <v>12.501557896844211</v>
      </c>
      <c r="G158" s="36">
        <v>12.375450862454914</v>
      </c>
      <c r="H158" s="36">
        <v>12.244547157545284</v>
      </c>
      <c r="I158" s="36">
        <v>12.108712054128794</v>
      </c>
      <c r="J158" s="36">
        <v>11.967806138219386</v>
      </c>
      <c r="K158" s="36">
        <v>12.129296253070374</v>
      </c>
      <c r="L158" s="36">
        <v>12.293765849623414</v>
      </c>
      <c r="M158" s="36">
        <v>12.461292653870732</v>
      </c>
      <c r="N158" s="36">
        <v>12.631956987804301</v>
      </c>
      <c r="O158" s="36">
        <v>12.805841879415812</v>
      </c>
      <c r="P158" s="36">
        <v>12.983033139696685</v>
      </c>
      <c r="Q158" s="36">
        <v>13.163619538638045</v>
      </c>
      <c r="R158" s="36">
        <v>13.347692849230715</v>
      </c>
      <c r="S158" s="36">
        <v>13.535348034465196</v>
      </c>
      <c r="T158" s="36">
        <v>13.726683291331671</v>
      </c>
      <c r="U158" s="36">
        <v>13.921800270819974</v>
      </c>
      <c r="V158" s="36">
        <v>14.120804132919586</v>
      </c>
      <c r="W158" s="36">
        <v>14.323803766619621</v>
      </c>
      <c r="X158" s="36">
        <v>14.530911855908814</v>
      </c>
      <c r="Y158" s="36">
        <v>14.742245110775489</v>
      </c>
      <c r="Z158" s="36">
        <v>14.957924366207562</v>
      </c>
      <c r="AA158" s="36">
        <v>15.178074802192521</v>
      </c>
      <c r="AB158" s="36">
        <v>15.40282608671739</v>
      </c>
      <c r="AC158" s="36">
        <v>15.632312573768742</v>
      </c>
      <c r="AD158" s="36">
        <v>15.86667349033265</v>
      </c>
      <c r="AE158" s="36">
        <v>16.106053123394688</v>
      </c>
      <c r="AF158" s="36">
        <v>16.350601061939891</v>
      </c>
      <c r="AG158" s="36">
        <v>16.600472405952758</v>
      </c>
      <c r="AH158" s="36">
        <v>16.855827964417202</v>
      </c>
      <c r="AI158" s="36">
        <v>17.116834530316549</v>
      </c>
      <c r="AJ158" s="36">
        <v>17.383665122633488</v>
      </c>
      <c r="AK158" s="36">
        <v>17.656499228350075</v>
      </c>
      <c r="AL158" s="36">
        <v>17.935523088447692</v>
      </c>
      <c r="AM158" s="36">
        <v>18.220930005906997</v>
      </c>
      <c r="AN158" s="36">
        <v>18.512920598707939</v>
      </c>
      <c r="AO158" s="36">
        <v>18.811703140829685</v>
      </c>
      <c r="AP158" s="36">
        <v>19.117493892250611</v>
      </c>
      <c r="AQ158" s="36">
        <v>19.430517395948257</v>
      </c>
      <c r="AR158" s="36">
        <v>19.751006895899309</v>
      </c>
      <c r="AS158" s="36">
        <v>20.079204689079528</v>
      </c>
      <c r="AT158" s="36">
        <v>20.415362455463754</v>
      </c>
      <c r="AU158" s="36">
        <v>20.759741775025823</v>
      </c>
      <c r="AV158" s="36">
        <v>21.112614446738554</v>
      </c>
      <c r="AW158" s="36">
        <v>21.474263016573698</v>
      </c>
      <c r="AX158" s="36">
        <v>21.84498119550188</v>
      </c>
      <c r="AY158" s="36">
        <v>22.225074332492564</v>
      </c>
      <c r="AZ158" s="36">
        <v>22.614860008513997</v>
      </c>
      <c r="BA158" s="36">
        <v>23.014668476533149</v>
      </c>
      <c r="BB158" s="36">
        <v>23.421545164786238</v>
      </c>
    </row>
    <row r="159" spans="1:54" outlineLevel="2">
      <c r="A159" s="425"/>
      <c r="B159" s="135" t="s">
        <v>289</v>
      </c>
      <c r="C159" s="135" t="s">
        <v>560</v>
      </c>
      <c r="D159" s="135" t="s">
        <v>480</v>
      </c>
      <c r="E159" s="238">
        <f>(Option_3!E158-Baseline!E158)*1.59</f>
        <v>0</v>
      </c>
      <c r="F159" s="238">
        <f>(Option_3!F158-Baseline!F158)*1.59</f>
        <v>-0.45767586061241178</v>
      </c>
      <c r="G159" s="238">
        <f>(Option_3!G158-Baseline!G158)*1.59</f>
        <v>-0.92747692486230571</v>
      </c>
      <c r="H159" s="238">
        <f>(Option_3!H158-Baseline!H158)*1.59</f>
        <v>-1.4097286291471351</v>
      </c>
      <c r="I159" s="238">
        <f>(Option_3!I158-Baseline!I158)*1.59</f>
        <v>-1.9047674460532553</v>
      </c>
      <c r="J159" s="238">
        <f>(Option_3!J158-Baseline!J158)*1.59</f>
        <v>-2.4129412516458753</v>
      </c>
      <c r="K159" s="238">
        <f>(Option_3!K158-Baseline!K158)*1.59</f>
        <v>-2.445508188069184</v>
      </c>
      <c r="L159" s="238">
        <f>(Option_3!L158-Baseline!L158)*1.59</f>
        <v>-2.4786752937824708</v>
      </c>
      <c r="M159" s="238">
        <f>(Option_3!M158-Baseline!M158)*1.59</f>
        <v>-2.5124581523741867</v>
      </c>
      <c r="N159" s="238">
        <f>(Option_3!N158-Baseline!N158)*1.59</f>
        <v>-2.5468729595827058</v>
      </c>
      <c r="O159" s="238">
        <f>(Option_3!O158-Baseline!O158)*1.59</f>
        <v>-2.5819364008663612</v>
      </c>
      <c r="P159" s="238">
        <f>(Option_3!P158-Baseline!P158)*1.59</f>
        <v>-2.6176657738334206</v>
      </c>
      <c r="Q159" s="238">
        <f>(Option_3!Q158-Baseline!Q158)*1.59</f>
        <v>-2.6540789182821096</v>
      </c>
      <c r="R159" s="238">
        <f>(Option_3!R158-Baseline!R158)*1.59</f>
        <v>-2.6911943211405682</v>
      </c>
      <c r="S159" s="238">
        <f>(Option_3!S158-Baseline!S158)*1.59</f>
        <v>-2.7290310814868914</v>
      </c>
      <c r="T159" s="238">
        <f>(Option_3!T158-Baseline!T158)*1.59</f>
        <v>-2.7676089630191023</v>
      </c>
      <c r="U159" s="238">
        <f>(Option_3!U158-Baseline!U158)*1.59</f>
        <v>-2.8069484115451555</v>
      </c>
      <c r="V159" s="238">
        <f>(Option_3!V158-Baseline!V158)*1.59</f>
        <v>-2.8470706074529373</v>
      </c>
      <c r="W159" s="238">
        <f>(Option_3!W158-Baseline!W158)*1.59</f>
        <v>-2.8879974307302581</v>
      </c>
      <c r="X159" s="238">
        <f>(Option_3!X158-Baseline!X158)*1.59</f>
        <v>-2.9297515833948422</v>
      </c>
      <c r="Y159" s="238">
        <f>(Option_3!Y158-Baseline!Y158)*1.59</f>
        <v>-2.972356537024341</v>
      </c>
      <c r="Z159" s="238">
        <f>(Option_3!Z158-Baseline!Z158)*1.59</f>
        <v>-3.0158366202063362</v>
      </c>
      <c r="AA159" s="238">
        <f>(Option_3!AA158-Baseline!AA158)*1.59</f>
        <v>-3.0602170010482976</v>
      </c>
      <c r="AB159" s="238">
        <f>(Option_3!AB158-Baseline!AB158)*1.59</f>
        <v>-3.1055237921176242</v>
      </c>
      <c r="AC159" s="238">
        <f>(Option_3!AC158-Baseline!AC158)*1.59</f>
        <v>-3.1517839979715987</v>
      </c>
      <c r="AD159" s="238">
        <f>(Option_3!AD158-Baseline!AD158)*1.59</f>
        <v>-3.1990256375874364</v>
      </c>
      <c r="AE159" s="238">
        <f>(Option_3!AE158-Baseline!AE158)*1.59</f>
        <v>-3.2472777618522191</v>
      </c>
      <c r="AF159" s="238">
        <f>(Option_3!AF158-Baseline!AF158)*1.59</f>
        <v>-3.2965704710529526</v>
      </c>
      <c r="AG159" s="238">
        <f>(Option_3!AG158-Baseline!AG158)*1.59</f>
        <v>-3.3469349498565037</v>
      </c>
      <c r="AH159" s="238">
        <f>(Option_3!AH158-Baseline!AH158)*1.59</f>
        <v>-3.3984035547596463</v>
      </c>
      <c r="AI159" s="238">
        <f>(Option_3!AI158-Baseline!AI158)*1.59</f>
        <v>-3.4510098665590068</v>
      </c>
      <c r="AJ159" s="238">
        <f>(Option_3!AJ158-Baseline!AJ158)*1.59</f>
        <v>-3.5047886728611322</v>
      </c>
      <c r="AK159" s="238">
        <f>(Option_3!AK158-Baseline!AK158)*1.59</f>
        <v>-3.5597761080023909</v>
      </c>
      <c r="AL159" s="238">
        <f>(Option_3!AL158-Baseline!AL158)*1.59</f>
        <v>-3.616009635559037</v>
      </c>
      <c r="AM159" s="238">
        <f>(Option_3!AM158-Baseline!AM158)*1.59</f>
        <v>-3.6735281357971923</v>
      </c>
      <c r="AN159" s="238">
        <f>(Option_3!AN158-Baseline!AN158)*1.59</f>
        <v>-3.7323719756328022</v>
      </c>
      <c r="AO159" s="238">
        <f>(Option_3!AO158-Baseline!AO158)*1.59</f>
        <v>-3.7925830611016917</v>
      </c>
      <c r="AP159" s="238">
        <f>(Option_3!AP158-Baseline!AP158)*1.59</f>
        <v>-3.8542048898295058</v>
      </c>
      <c r="AQ159" s="238">
        <f>(Option_3!AQ158-Baseline!AQ158)*1.59</f>
        <v>-3.9172826559717371</v>
      </c>
      <c r="AR159" s="238">
        <f>(Option_3!AR158-Baseline!AR158)*1.59</f>
        <v>-3.9818633026836716</v>
      </c>
      <c r="AS159" s="238">
        <f>(Option_3!AS158-Baseline!AS158)*1.59</f>
        <v>-4.0479955046304514</v>
      </c>
      <c r="AT159" s="238">
        <f>(Option_3!AT158-Baseline!AT158)*1.59</f>
        <v>-4.1157299828070038</v>
      </c>
      <c r="AU159" s="238">
        <f>(Option_3!AU158-Baseline!AU158)*1.59</f>
        <v>-4.1851192946580626</v>
      </c>
      <c r="AV159" s="238">
        <f>(Option_3!AV158-Baseline!AV158)*1.59</f>
        <v>-4.2562181838781825</v>
      </c>
      <c r="AW159" s="238">
        <f>(Option_3!AW158-Baseline!AW158)*1.59</f>
        <v>-4.3290834404916501</v>
      </c>
      <c r="AX159" s="238">
        <f>(Option_3!AX158-Baseline!AX158)*1.59</f>
        <v>-4.4037741457125819</v>
      </c>
      <c r="AY159" s="238">
        <f>(Option_3!AY158-Baseline!AY158)*1.59</f>
        <v>-4.4803517943748199</v>
      </c>
      <c r="AZ159" s="238">
        <f>(Option_3!AZ158-Baseline!AZ158)*1.59</f>
        <v>-4.5588802249719809</v>
      </c>
      <c r="BA159" s="238">
        <f>(Option_3!BA158-Baseline!BA158)*1.59</f>
        <v>-4.6394258820074175</v>
      </c>
      <c r="BB159" s="238">
        <f>(Option_3!BB158-Baseline!BB158)*1.59</f>
        <v>-4.7213946079219618</v>
      </c>
    </row>
    <row r="160" spans="1:54" outlineLevel="2">
      <c r="A160" s="425"/>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292</v>
      </c>
      <c r="C161" s="135" t="s">
        <v>473</v>
      </c>
      <c r="D161" s="135"/>
      <c r="E161" s="238">
        <v>1.7757438E-2</v>
      </c>
      <c r="F161" s="36">
        <v>1.8344617000000001E-2</v>
      </c>
      <c r="G161" s="36">
        <v>1.894912E-2</v>
      </c>
      <c r="H161" s="36">
        <v>1.9570282000000001E-2</v>
      </c>
      <c r="I161" s="36">
        <v>2.0207295E-2</v>
      </c>
      <c r="J161" s="36">
        <v>2.0859194000000001E-2</v>
      </c>
      <c r="K161" s="36">
        <v>2.1566704999999999E-2</v>
      </c>
      <c r="L161" s="36">
        <v>2.2300542999999999E-2</v>
      </c>
      <c r="M161" s="36">
        <v>2.3061775E-2</v>
      </c>
      <c r="N161" s="36">
        <v>2.3851517999999999E-2</v>
      </c>
      <c r="O161" s="36">
        <v>2.4670935000000001E-2</v>
      </c>
      <c r="P161" s="36">
        <v>2.5521241E-2</v>
      </c>
      <c r="Q161" s="36">
        <v>2.6403705999999999E-2</v>
      </c>
      <c r="R161" s="36">
        <v>2.7319652999999999E-2</v>
      </c>
      <c r="S161" s="36">
        <v>2.8270467000000001E-2</v>
      </c>
      <c r="T161" s="36">
        <v>2.925759E-2</v>
      </c>
      <c r="U161" s="36">
        <v>3.0282533E-2</v>
      </c>
      <c r="V161" s="36">
        <v>3.1346870999999998E-2</v>
      </c>
      <c r="W161" s="36">
        <v>3.2452250000000002E-2</v>
      </c>
      <c r="X161" s="36">
        <v>3.3600391E-2</v>
      </c>
      <c r="Y161" s="36">
        <v>3.4793088E-2</v>
      </c>
      <c r="Z161" s="36">
        <v>3.6032222000000003E-2</v>
      </c>
      <c r="AA161" s="36">
        <v>3.7319751999999998E-2</v>
      </c>
      <c r="AB161" s="36">
        <v>3.8657730000000001E-2</v>
      </c>
      <c r="AC161" s="36">
        <v>4.0048300000000002E-2</v>
      </c>
      <c r="AD161" s="36">
        <v>4.1493700000000001E-2</v>
      </c>
      <c r="AE161" s="36">
        <v>4.2996273000000002E-2</v>
      </c>
      <c r="AF161" s="36">
        <v>4.4558466999999997E-2</v>
      </c>
      <c r="AG161" s="36">
        <v>4.6182842000000002E-2</v>
      </c>
      <c r="AH161" s="36">
        <v>4.7872074000000001E-2</v>
      </c>
      <c r="AI161" s="36">
        <v>4.9628962999999998E-2</v>
      </c>
      <c r="AJ161" s="36">
        <v>5.1456435000000002E-2</v>
      </c>
      <c r="AK161" s="36">
        <v>5.3357551000000003E-2</v>
      </c>
      <c r="AL161" s="36">
        <v>5.5335515000000002E-2</v>
      </c>
      <c r="AM161" s="36">
        <v>5.7393674999999998E-2</v>
      </c>
      <c r="AN161" s="36">
        <v>5.9535536E-2</v>
      </c>
      <c r="AO161" s="36">
        <v>6.1764764E-2</v>
      </c>
      <c r="AP161" s="36">
        <v>6.4085194999999998E-2</v>
      </c>
      <c r="AQ161" s="36">
        <v>6.6500843000000004E-2</v>
      </c>
      <c r="AR161" s="36">
        <v>6.9015908000000001E-2</v>
      </c>
      <c r="AS161" s="36">
        <v>7.1634785000000006E-2</v>
      </c>
      <c r="AT161" s="36">
        <v>7.4362075E-2</v>
      </c>
      <c r="AU161" s="36">
        <v>7.7202593E-2</v>
      </c>
      <c r="AV161" s="36">
        <v>8.0161381000000004E-2</v>
      </c>
      <c r="AW161" s="36">
        <v>8.3243712999999997E-2</v>
      </c>
      <c r="AX161" s="36">
        <v>8.6455114999999999E-2</v>
      </c>
      <c r="AY161" s="36">
        <v>8.9801369000000006E-2</v>
      </c>
      <c r="AZ161" s="36">
        <v>9.3288530999999994E-2</v>
      </c>
      <c r="BA161" s="36">
        <v>9.6922941999999998E-2</v>
      </c>
      <c r="BB161" s="36">
        <v>0.10069894536055417</v>
      </c>
    </row>
    <row r="162" spans="1:54" outlineLevel="2">
      <c r="A162" s="425"/>
      <c r="B162" s="135" t="s">
        <v>292</v>
      </c>
      <c r="C162" s="135" t="s">
        <v>474</v>
      </c>
      <c r="D162" s="135"/>
      <c r="E162" s="238">
        <v>3.9460971999999997E-2</v>
      </c>
      <c r="F162" s="36">
        <v>4.0765814999999997E-2</v>
      </c>
      <c r="G162" s="36">
        <v>4.2109155000000002E-2</v>
      </c>
      <c r="H162" s="36">
        <v>4.3489515999999999E-2</v>
      </c>
      <c r="I162" s="36">
        <v>4.4905101000000003E-2</v>
      </c>
      <c r="J162" s="36">
        <v>4.6353763999999999E-2</v>
      </c>
      <c r="K162" s="36">
        <v>4.7926010999999998E-2</v>
      </c>
      <c r="L162" s="36">
        <v>4.9556761999999997E-2</v>
      </c>
      <c r="M162" s="36">
        <v>5.1248389999999998E-2</v>
      </c>
      <c r="N162" s="36">
        <v>5.3003372999999999E-2</v>
      </c>
      <c r="O162" s="36">
        <v>5.4824299999999999E-2</v>
      </c>
      <c r="P162" s="36">
        <v>5.671387E-2</v>
      </c>
      <c r="Q162" s="36">
        <v>5.8674902000000001E-2</v>
      </c>
      <c r="R162" s="36">
        <v>6.0710341000000001E-2</v>
      </c>
      <c r="S162" s="36">
        <v>6.2823259000000006E-2</v>
      </c>
      <c r="T162" s="36">
        <v>6.5016867000000006E-2</v>
      </c>
      <c r="U162" s="36">
        <v>6.7294517999999998E-2</v>
      </c>
      <c r="V162" s="36">
        <v>6.9659713999999998E-2</v>
      </c>
      <c r="W162" s="36">
        <v>7.2116111999999996E-2</v>
      </c>
      <c r="X162" s="36">
        <v>7.4667534999999993E-2</v>
      </c>
      <c r="Y162" s="36">
        <v>7.7317973999999998E-2</v>
      </c>
      <c r="Z162" s="36">
        <v>8.0071604000000005E-2</v>
      </c>
      <c r="AA162" s="36">
        <v>8.2932782999999996E-2</v>
      </c>
      <c r="AB162" s="36">
        <v>8.5906068000000002E-2</v>
      </c>
      <c r="AC162" s="36">
        <v>8.8996221E-2</v>
      </c>
      <c r="AD162" s="36">
        <v>9.2208222000000006E-2</v>
      </c>
      <c r="AE162" s="36">
        <v>9.5547273000000002E-2</v>
      </c>
      <c r="AF162" s="36">
        <v>9.9018815999999996E-2</v>
      </c>
      <c r="AG162" s="36">
        <v>0.10262853800000001</v>
      </c>
      <c r="AH162" s="36">
        <v>0.10638238699999999</v>
      </c>
      <c r="AI162" s="36">
        <v>0.11028658399999999</v>
      </c>
      <c r="AJ162" s="36">
        <v>0.114347632</v>
      </c>
      <c r="AK162" s="36">
        <v>0.118572336</v>
      </c>
      <c r="AL162" s="36">
        <v>0.122967811</v>
      </c>
      <c r="AM162" s="36">
        <v>0.127541501</v>
      </c>
      <c r="AN162" s="36">
        <v>0.13230119200000001</v>
      </c>
      <c r="AO162" s="36">
        <v>0.137255032</v>
      </c>
      <c r="AP162" s="36">
        <v>0.142411545</v>
      </c>
      <c r="AQ162" s="36">
        <v>0.14777965100000001</v>
      </c>
      <c r="AR162" s="36">
        <v>0.15336868400000001</v>
      </c>
      <c r="AS162" s="36">
        <v>0.15918841</v>
      </c>
      <c r="AT162" s="36">
        <v>0.16524905500000001</v>
      </c>
      <c r="AU162" s="36">
        <v>0.17156131899999999</v>
      </c>
      <c r="AV162" s="36">
        <v>0.178136401</v>
      </c>
      <c r="AW162" s="36">
        <v>0.184986029</v>
      </c>
      <c r="AX162" s="36">
        <v>0.19212247800000001</v>
      </c>
      <c r="AY162" s="36">
        <v>0.199558598</v>
      </c>
      <c r="AZ162" s="36">
        <v>0.20730784799999999</v>
      </c>
      <c r="BA162" s="36">
        <v>0.21538431599999999</v>
      </c>
      <c r="BB162" s="36">
        <v>0.22377543361883653</v>
      </c>
    </row>
    <row r="163" spans="1:54" outlineLevel="2">
      <c r="A163" s="425"/>
      <c r="B163" s="135" t="s">
        <v>292</v>
      </c>
      <c r="C163" s="135" t="s">
        <v>561</v>
      </c>
      <c r="D163" s="135"/>
      <c r="E163" s="238">
        <f>(SUM(Option_3!E161:E162)-SUM(Baseline!E161:E162))*1.59</f>
        <v>0</v>
      </c>
      <c r="F163" s="238">
        <f>(SUM(Option_3!F161:F162)-SUM(Baseline!F161:F162))*1.59</f>
        <v>-2.9613750000002037E-5</v>
      </c>
      <c r="G163" s="238">
        <f>(SUM(Option_3!G161:G162)-SUM(Baseline!G161:G162))*1.59</f>
        <v>-8.1695789999993926E-5</v>
      </c>
      <c r="H163" s="238">
        <f>(SUM(Option_3!H161:H162)-SUM(Baseline!H161:H162))*1.59</f>
        <v>-1.6409594999999223E-4</v>
      </c>
      <c r="I163" s="238">
        <f>(SUM(Option_3!I161:I162)-SUM(Baseline!I161:I162))*1.59</f>
        <v>-2.855973899999856E-4</v>
      </c>
      <c r="J163" s="238">
        <f>(SUM(Option_3!J161:J162)-SUM(Baseline!J161:J162))*1.59</f>
        <v>-4.5598178999999977E-4</v>
      </c>
      <c r="K163" s="238">
        <f>(SUM(Option_3!K161:K162)-SUM(Baseline!K161:K162))*1.59</f>
        <v>-4.7164011000001052E-4</v>
      </c>
      <c r="L163" s="238">
        <f>(SUM(Option_3!L161:L162)-SUM(Baseline!L161:L162))*1.59</f>
        <v>-4.8788355000000007E-4</v>
      </c>
      <c r="M163" s="238">
        <f>(SUM(Option_3!M161:M162)-SUM(Baseline!M161:M162))*1.59</f>
        <v>-5.047391399999985E-4</v>
      </c>
      <c r="N163" s="238">
        <f>(SUM(Option_3!N161:N162)-SUM(Baseline!N161:N162))*1.59</f>
        <v>-5.2222754999999466E-4</v>
      </c>
      <c r="O163" s="238">
        <f>(SUM(Option_3!O161:O162)-SUM(Baseline!O161:O162))*1.59</f>
        <v>-5.4037739999999589E-4</v>
      </c>
      <c r="P163" s="238">
        <f>(SUM(Option_3!P161:P162)-SUM(Baseline!P161:P162))*1.59</f>
        <v>-5.5921412999998857E-4</v>
      </c>
      <c r="Q163" s="238">
        <f>(SUM(Option_3!Q161:Q162)-SUM(Baseline!Q161:Q162))*1.59</f>
        <v>-5.787663600000018E-4</v>
      </c>
      <c r="R163" s="238">
        <f>(SUM(Option_3!R161:R162)-SUM(Baseline!R161:R162))*1.59</f>
        <v>-5.9906429999999767E-4</v>
      </c>
      <c r="S163" s="238">
        <f>(SUM(Option_3!S161:S162)-SUM(Baseline!S161:S162))*1.59</f>
        <v>-6.2013656999996105E-4</v>
      </c>
      <c r="T163" s="238">
        <f>(SUM(Option_3!T161:T162)-SUM(Baseline!T161:T162))*1.59</f>
        <v>-6.4202133000000432E-4</v>
      </c>
      <c r="U163" s="238">
        <f>(SUM(Option_3!U161:U162)-SUM(Baseline!U161:U162))*1.59</f>
        <v>-6.6474720000000195E-4</v>
      </c>
      <c r="V163" s="238">
        <f>(SUM(Option_3!V161:V162)-SUM(Baseline!V161:V162))*1.59</f>
        <v>-6.8834757000000278E-4</v>
      </c>
      <c r="W163" s="238">
        <f>(SUM(Option_3!W161:W162)-SUM(Baseline!W161:W162))*1.59</f>
        <v>-7.1286537000000614E-4</v>
      </c>
      <c r="X163" s="238">
        <f>(SUM(Option_3!X161:X162)-SUM(Baseline!X161:X162))*1.59</f>
        <v>-7.3833081000004028E-4</v>
      </c>
      <c r="Y163" s="238">
        <f>(SUM(Option_3!Y161:Y162)-SUM(Baseline!Y161:Y162))*1.59</f>
        <v>-7.6479636000001134E-4</v>
      </c>
      <c r="Z163" s="238">
        <f>(SUM(Option_3!Z161:Z162)-SUM(Baseline!Z161:Z162))*1.59</f>
        <v>-7.9228904999999335E-4</v>
      </c>
      <c r="AA163" s="238">
        <f>(SUM(Option_3!AA161:AA162)-SUM(Baseline!AA161:AA162))*1.59</f>
        <v>-8.2086453000000128E-4</v>
      </c>
      <c r="AB163" s="238">
        <f>(SUM(Option_3!AB161:AB162)-SUM(Baseline!AB161:AB162))*1.59</f>
        <v>-8.5056414000001337E-4</v>
      </c>
      <c r="AC163" s="238">
        <f>(SUM(Option_3!AC161:AC162)-SUM(Baseline!AC161:AC162))*1.59</f>
        <v>-8.8143558000000426E-4</v>
      </c>
      <c r="AD163" s="238">
        <f>(SUM(Option_3!AD161:AD162)-SUM(Baseline!AD161:AD162))*1.59</f>
        <v>-9.1352813999997042E-4</v>
      </c>
      <c r="AE163" s="238">
        <f>(SUM(Option_3!AE161:AE162)-SUM(Baseline!AE161:AE162))*1.59</f>
        <v>-9.4689587999997134E-4</v>
      </c>
      <c r="AF163" s="238">
        <f>(SUM(Option_3!AF161:AF162)-SUM(Baseline!AF161:AF162))*1.59</f>
        <v>-9.815928600000229E-4</v>
      </c>
      <c r="AG163" s="238">
        <f>(SUM(Option_3!AG161:AG162)-SUM(Baseline!AG161:AG162))*1.59</f>
        <v>-1.0176747300000076E-3</v>
      </c>
      <c r="AH163" s="238">
        <f>(SUM(Option_3!AH161:AH162)-SUM(Baseline!AH161:AH162))*1.59</f>
        <v>-1.0552050899999799E-3</v>
      </c>
      <c r="AI163" s="238">
        <f>(SUM(Option_3!AI161:AI162)-SUM(Baseline!AI161:AI162))*1.59</f>
        <v>-1.0942411800000424E-3</v>
      </c>
      <c r="AJ163" s="238">
        <f>(SUM(Option_3!AJ161:AJ162)-SUM(Baseline!AJ161:AJ162))*1.59</f>
        <v>-1.1348529599999816E-3</v>
      </c>
      <c r="AK163" s="238">
        <f>(SUM(Option_3!AK161:AK162)-SUM(Baseline!AK161:AK162))*1.59</f>
        <v>-1.1771072099999831E-3</v>
      </c>
      <c r="AL163" s="238">
        <f>(SUM(Option_3!AL161:AL162)-SUM(Baseline!AL161:AL162))*1.59</f>
        <v>-1.2210738900000099E-3</v>
      </c>
      <c r="AM163" s="238">
        <f>(SUM(Option_3!AM161:AM162)-SUM(Baseline!AM161:AM162))*1.59</f>
        <v>-1.2668309099999771E-3</v>
      </c>
      <c r="AN163" s="238">
        <f>(SUM(Option_3!AN161:AN162)-SUM(Baseline!AN161:AN162))*1.59</f>
        <v>-1.31445618000002E-3</v>
      </c>
      <c r="AO163" s="238">
        <f>(SUM(Option_3!AO161:AO162)-SUM(Baseline!AO161:AO162))*1.59</f>
        <v>-1.3640292000000084E-3</v>
      </c>
      <c r="AP163" s="238">
        <f>(SUM(Option_3!AP161:AP162)-SUM(Baseline!AP161:AP162))*1.59</f>
        <v>-1.4156358299999418E-3</v>
      </c>
      <c r="AQ163" s="238">
        <f>(SUM(Option_3!AQ161:AQ162)-SUM(Baseline!AQ161:AQ162))*1.59</f>
        <v>-1.4693666999999926E-3</v>
      </c>
      <c r="AR163" s="238">
        <f>(SUM(Option_3!AR161:AR162)-SUM(Baseline!AR161:AR162))*1.59</f>
        <v>-1.5253156199999791E-3</v>
      </c>
      <c r="AS163" s="238">
        <f>(SUM(Option_3!AS161:AS162)-SUM(Baseline!AS161:AS162))*1.59</f>
        <v>-1.5835827599999812E-3</v>
      </c>
      <c r="AT163" s="238">
        <f>(SUM(Option_3!AT161:AT162)-SUM(Baseline!AT161:AT162))*1.59</f>
        <v>-1.6442698799999892E-3</v>
      </c>
      <c r="AU163" s="238">
        <f>(SUM(Option_3!AU161:AU162)-SUM(Baseline!AU161:AU162))*1.59</f>
        <v>-1.7074819200000363E-3</v>
      </c>
      <c r="AV163" s="238">
        <f>(SUM(Option_3!AV161:AV162)-SUM(Baseline!AV161:AV162))*1.59</f>
        <v>-1.7733365400000606E-3</v>
      </c>
      <c r="AW163" s="238">
        <f>(SUM(Option_3!AW161:AW162)-SUM(Baseline!AW161:AW162))*1.59</f>
        <v>-1.8419466300000026E-3</v>
      </c>
      <c r="AX163" s="238">
        <f>(SUM(Option_3!AX161:AX162)-SUM(Baseline!AX161:AX162))*1.59</f>
        <v>-1.913437800000017E-3</v>
      </c>
      <c r="AY163" s="238">
        <f>(SUM(Option_3!AY161:AY162)-SUM(Baseline!AY161:AY162))*1.59</f>
        <v>-1.9879404300000348E-3</v>
      </c>
      <c r="AZ163" s="238">
        <f>(SUM(Option_3!AZ161:AZ162)-SUM(Baseline!AZ161:AZ162))*1.59</f>
        <v>-2.0655880800000744E-3</v>
      </c>
      <c r="BA163" s="238">
        <f>(SUM(Option_3!BA161:BA162)-SUM(Baseline!BA161:BA162))*1.59</f>
        <v>-2.1465238500000599E-3</v>
      </c>
      <c r="BB163" s="238">
        <f>(SUM(Option_3!BB161:BB162)-SUM(Baseline!BB161:BB162))*1.59</f>
        <v>-2.2306308164117606E-3</v>
      </c>
    </row>
    <row r="164" spans="1:54" outlineLevel="2">
      <c r="A164" s="425"/>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484</v>
      </c>
      <c r="B172" s="135" t="s">
        <v>289</v>
      </c>
      <c r="C172" s="135" t="s">
        <v>397</v>
      </c>
      <c r="D172" s="135" t="s">
        <v>391</v>
      </c>
      <c r="E172" s="262">
        <f>-(E$158*'Fixed Data'!$B$25*'Fixed Data'!E$47*'Fixed Data'!$B$24*'Fixed Data'!$B$23+E$158*'Fixed Data'!$B$26)*'Fixed Data'!L44/10^6</f>
        <v>-2.5743277600318097</v>
      </c>
      <c r="F172" s="262">
        <f>-(F$158*'Fixed Data'!$B$25*'Fixed Data'!F$47*'Fixed Data'!$B$24*'Fixed Data'!$B$23+F$158*'Fixed Data'!$B$26)*'Fixed Data'!M44/10^6</f>
        <v>-2.5883870317035114</v>
      </c>
      <c r="G172" s="262">
        <f>-(G$158*'Fixed Data'!$B$25*'Fixed Data'!G$47*'Fixed Data'!$B$24*'Fixed Data'!$B$23+G$158*'Fixed Data'!$B$26)*'Fixed Data'!N44/10^6</f>
        <v>-2.6012966299072082</v>
      </c>
      <c r="H172" s="262">
        <f>-(H$158*'Fixed Data'!$B$25*'Fixed Data'!H$47*'Fixed Data'!$B$24*'Fixed Data'!$B$23+H$158*'Fixed Data'!$B$26)*'Fixed Data'!O44/10^6</f>
        <v>-2.6129755491008759</v>
      </c>
      <c r="I172" s="262">
        <f>-(I$158*'Fixed Data'!$B$25*'Fixed Data'!I$47*'Fixed Data'!$B$24*'Fixed Data'!$B$23+I$158*'Fixed Data'!$B$26)*'Fixed Data'!P44/10^6</f>
        <v>-2.6233385356671333</v>
      </c>
      <c r="J172" s="262">
        <f>-(J$158*'Fixed Data'!$B$25*'Fixed Data'!J$47*'Fixed Data'!$B$24*'Fixed Data'!$B$23+J$158*'Fixed Data'!$B$26)*'Fixed Data'!Q44/10^6</f>
        <v>-2.6322958698540537</v>
      </c>
      <c r="K172" s="262">
        <f>-(K$158*'Fixed Data'!$B$25*'Fixed Data'!K$47*'Fixed Data'!$B$24*'Fixed Data'!$B$23+K$158*'Fixed Data'!$B$26)*'Fixed Data'!R44/10^6</f>
        <v>-2.7084419378375104</v>
      </c>
      <c r="L172" s="262">
        <f>-(L$158*'Fixed Data'!$B$25*'Fixed Data'!L$47*'Fixed Data'!$B$24*'Fixed Data'!$B$23+L$158*'Fixed Data'!$B$26)*'Fixed Data'!S44/10^6</f>
        <v>-2.7869721755491828</v>
      </c>
      <c r="M172" s="262">
        <f>-(M$158*'Fixed Data'!$B$25*'Fixed Data'!M$47*'Fixed Data'!$B$24*'Fixed Data'!$B$23+M$158*'Fixed Data'!$B$26)*'Fixed Data'!T44/10^6</f>
        <v>-2.8679697136245808</v>
      </c>
      <c r="N172" s="262">
        <f>-(N$158*'Fixed Data'!$B$25*'Fixed Data'!N$47*'Fixed Data'!$B$24*'Fixed Data'!$B$23+N$158*'Fixed Data'!$B$26)*'Fixed Data'!U44/10^6</f>
        <v>-2.9515209686079209</v>
      </c>
      <c r="O172" s="262">
        <f>-(O$158*'Fixed Data'!$B$25*'Fixed Data'!O$47*'Fixed Data'!$B$24*'Fixed Data'!$B$23+O$158*'Fixed Data'!$B$26)*'Fixed Data'!V44/10^6</f>
        <v>-3.0377157937494217</v>
      </c>
      <c r="P172" s="262">
        <f>-(P$158*'Fixed Data'!$B$25*'Fixed Data'!P$47*'Fixed Data'!$B$24*'Fixed Data'!$B$23+P$158*'Fixed Data'!$B$26)*'Fixed Data'!W44/10^6</f>
        <v>-3.1266476284445441</v>
      </c>
      <c r="Q172" s="262">
        <f>-(Q$158*'Fixed Data'!$B$25*'Fixed Data'!Q$47*'Fixed Data'!$B$24*'Fixed Data'!$B$23+Q$158*'Fixed Data'!$B$26)*'Fixed Data'!X44/10^6</f>
        <v>-3.2184136741801654</v>
      </c>
      <c r="R172" s="262">
        <f>-(R$158*'Fixed Data'!$B$25*'Fixed Data'!R$47*'Fixed Data'!$B$24*'Fixed Data'!$B$23+R$158*'Fixed Data'!$B$26)*'Fixed Data'!Y44/10^6</f>
        <v>-3.3131150478842204</v>
      </c>
      <c r="S172" s="262">
        <f>-(S$158*'Fixed Data'!$B$25*'Fixed Data'!S$47*'Fixed Data'!$B$24*'Fixed Data'!$B$23+S$158*'Fixed Data'!$B$26)*'Fixed Data'!Z44/10^6</f>
        <v>-3.4100895374234366</v>
      </c>
      <c r="T172" s="262">
        <f>-(T$158*'Fixed Data'!$B$25*'Fixed Data'!T$47*'Fixed Data'!$B$24*'Fixed Data'!$B$23+T$158*'Fixed Data'!$B$26)*'Fixed Data'!AA44/10^6</f>
        <v>-3.510168873504965</v>
      </c>
      <c r="U172" s="262">
        <f>-(U$158*'Fixed Data'!$B$25*'Fixed Data'!U$47*'Fixed Data'!$B$24*'Fixed Data'!$B$23+U$158*'Fixed Data'!$B$26)*'Fixed Data'!AB44/10^6</f>
        <v>-3.6134648811490839</v>
      </c>
      <c r="V172" s="262">
        <f>-(V$158*'Fixed Data'!$B$25*'Fixed Data'!V$47*'Fixed Data'!$B$24*'Fixed Data'!$B$23+V$158*'Fixed Data'!$B$26)*'Fixed Data'!AC44/10^6</f>
        <v>-3.7200939738956946</v>
      </c>
      <c r="W172" s="262">
        <f>-(W$158*'Fixed Data'!$B$25*'Fixed Data'!W$47*'Fixed Data'!$B$24*'Fixed Data'!$B$23+W$158*'Fixed Data'!$B$26)*'Fixed Data'!AD44/10^6</f>
        <v>-3.8301773748280317</v>
      </c>
      <c r="X172" s="262">
        <f>-(X$158*'Fixed Data'!$B$25*'Fixed Data'!X$47*'Fixed Data'!$B$24*'Fixed Data'!$B$23+X$158*'Fixed Data'!$B$26)*'Fixed Data'!AE44/10^6</f>
        <v>-3.943841335289044</v>
      </c>
      <c r="Y172" s="262">
        <f>-(Y$158*'Fixed Data'!$B$25*'Fixed Data'!Y$47*'Fixed Data'!$B$24*'Fixed Data'!$B$23+Y$158*'Fixed Data'!$B$26)*'Fixed Data'!AF44/10^6</f>
        <v>-4.0612173804652283</v>
      </c>
      <c r="Z172" s="262">
        <f>-(Z$158*'Fixed Data'!$B$25*'Fixed Data'!Z$47*'Fixed Data'!$B$24*'Fixed Data'!$B$23+Z$158*'Fixed Data'!$B$26)*'Fixed Data'!AG44/10^6</f>
        <v>-4.1824425444418383</v>
      </c>
      <c r="AA172" s="262">
        <f>-(AA$158*'Fixed Data'!$B$25*'Fixed Data'!AA$47*'Fixed Data'!$B$24*'Fixed Data'!$B$23+AA$158*'Fixed Data'!$B$26)*'Fixed Data'!AH44/10^6</f>
        <v>-4.3076596448432225</v>
      </c>
      <c r="AB172" s="262">
        <f>-(AB$158*'Fixed Data'!$B$25*'Fixed Data'!AB$47*'Fixed Data'!$B$24*'Fixed Data'!$B$23+AB$158*'Fixed Data'!$B$26)*'Fixed Data'!AI44/10^6</f>
        <v>-4.4370175546867436</v>
      </c>
      <c r="AC172" s="262">
        <f>-(AC$158*'Fixed Data'!$B$25*'Fixed Data'!AC$47*'Fixed Data'!$B$24*'Fixed Data'!$B$23+AC$158*'Fixed Data'!$B$26)*'Fixed Data'!AJ44/10^6</f>
        <v>-4.5677322910159015</v>
      </c>
      <c r="AD172" s="262">
        <f>-(AD$158*'Fixed Data'!$B$25*'Fixed Data'!AD$47*'Fixed Data'!$B$24*'Fixed Data'!$B$23+AD$158*'Fixed Data'!$B$26)*'Fixed Data'!AK44/10^6</f>
        <v>-4.7023458520896844</v>
      </c>
      <c r="AE172" s="262">
        <f>-(AE$158*'Fixed Data'!$B$25*'Fixed Data'!AE$47*'Fixed Data'!$B$24*'Fixed Data'!$B$23+AE$158*'Fixed Data'!$B$26)*'Fixed Data'!AL44/10^6</f>
        <v>-4.8406743806511185</v>
      </c>
      <c r="AF172" s="262">
        <f>-(AF$158*'Fixed Data'!$B$25*'Fixed Data'!AF$47*'Fixed Data'!$B$24*'Fixed Data'!$B$23+AF$158*'Fixed Data'!$B$26)*'Fixed Data'!AM44/10^6</f>
        <v>-4.9826067631348501</v>
      </c>
      <c r="AG172" s="262">
        <f>-(AG$158*'Fixed Data'!$B$25*'Fixed Data'!AG$47*'Fixed Data'!$B$24*'Fixed Data'!$B$23+AG$158*'Fixed Data'!$B$26)*'Fixed Data'!AN44/10^6</f>
        <v>-5.1281221129632524</v>
      </c>
      <c r="AH172" s="262">
        <f>-(AH$158*'Fixed Data'!$B$25*'Fixed Data'!AH$47*'Fixed Data'!$B$24*'Fixed Data'!$B$23+AH$158*'Fixed Data'!$B$26)*'Fixed Data'!AO44/10^6</f>
        <v>-5.2773376843085913</v>
      </c>
      <c r="AI172" s="262">
        <f>-(AI$158*'Fixed Data'!$B$25*'Fixed Data'!AI$47*'Fixed Data'!$B$24*'Fixed Data'!$B$23+AI$158*'Fixed Data'!$B$26)*'Fixed Data'!AP44/10^6</f>
        <v>-5.4305905610149141</v>
      </c>
      <c r="AJ172" s="262">
        <f>-(AJ$158*'Fixed Data'!$B$25*'Fixed Data'!AJ$47*'Fixed Data'!$B$24*'Fixed Data'!$B$23+AJ$158*'Fixed Data'!$B$26)*'Fixed Data'!AQ44/10^6</f>
        <v>-5.5879048748103548</v>
      </c>
      <c r="AK172" s="262">
        <f>-(AK$158*'Fixed Data'!$B$25*'Fixed Data'!AK$47*'Fixed Data'!$B$24*'Fixed Data'!$B$23+AK$158*'Fixed Data'!$B$26)*'Fixed Data'!AR44/10^6</f>
        <v>-5.7493817441024877</v>
      </c>
      <c r="AL172" s="262">
        <f>-(AL$158*'Fixed Data'!$B$25*'Fixed Data'!AL$47*'Fixed Data'!$B$24*'Fixed Data'!$B$23+AL$158*'Fixed Data'!$B$26)*'Fixed Data'!AS44/10^6</f>
        <v>-5.9151667490601616</v>
      </c>
      <c r="AM172" s="262">
        <f>-(AM$158*'Fixed Data'!$B$25*'Fixed Data'!AM$47*'Fixed Data'!$B$24*'Fixed Data'!$B$23+AM$158*'Fixed Data'!$B$26)*'Fixed Data'!AT44/10^6</f>
        <v>-6.0854210111929525</v>
      </c>
      <c r="AN172" s="262">
        <f>-(AN$158*'Fixed Data'!$B$25*'Fixed Data'!AN$47*'Fixed Data'!$B$24*'Fixed Data'!$B$23+AN$158*'Fixed Data'!$B$26)*'Fixed Data'!AU44/10^6</f>
        <v>-6.2602974439737311</v>
      </c>
      <c r="AO172" s="262">
        <f>-(AO$158*'Fixed Data'!$B$25*'Fixed Data'!AO$47*'Fixed Data'!$B$24*'Fixed Data'!$B$23+AO$158*'Fixed Data'!$B$26)*'Fixed Data'!AV44/10^6</f>
        <v>-6.4399343051364575</v>
      </c>
      <c r="AP172" s="262">
        <f>-(AP$158*'Fixed Data'!$B$25*'Fixed Data'!AP$47*'Fixed Data'!$B$24*'Fixed Data'!$B$23+AP$158*'Fixed Data'!$B$26)*'Fixed Data'!AW44/10^6</f>
        <v>-6.6244931930287256</v>
      </c>
      <c r="AQ172" s="262">
        <f>-(AQ$158*'Fixed Data'!$B$25*'Fixed Data'!AQ$47*'Fixed Data'!$B$24*'Fixed Data'!$B$23+AQ$158*'Fixed Data'!$B$26)*'Fixed Data'!AX44/10^6</f>
        <v>-6.8141446085506425</v>
      </c>
      <c r="AR172" s="262">
        <f>-(AR$158*'Fixed Data'!$B$25*'Fixed Data'!AR$47*'Fixed Data'!$B$24*'Fixed Data'!$B$23+AR$158*'Fixed Data'!$B$26)*'Fixed Data'!AY44/10^6</f>
        <v>-7.0090628826696717</v>
      </c>
      <c r="AS172" s="262">
        <f>-(AS$158*'Fixed Data'!$B$25*'Fixed Data'!AS$47*'Fixed Data'!$B$24*'Fixed Data'!$B$23+AS$158*'Fixed Data'!$B$26)*'Fixed Data'!AZ44/10^6</f>
        <v>-7.2094270522472712</v>
      </c>
      <c r="AT172" s="262">
        <f>-(AT$158*'Fixed Data'!$B$25*'Fixed Data'!AT$47*'Fixed Data'!$B$24*'Fixed Data'!$B$23+AT$158*'Fixed Data'!$B$26)*'Fixed Data'!BA44/10^6</f>
        <v>-7.4154241597402466</v>
      </c>
      <c r="AU172" s="262">
        <f>-(AU$158*'Fixed Data'!$B$25*'Fixed Data'!AU$47*'Fixed Data'!$B$24*'Fixed Data'!$B$23+AU$158*'Fixed Data'!$B$26)*'Fixed Data'!BB44/10^6</f>
        <v>-7.6272510100794939</v>
      </c>
      <c r="AV172" s="262">
        <f>-(AV$158*'Fixed Data'!$B$25*'Fixed Data'!AV$47*'Fixed Data'!$B$24*'Fixed Data'!$B$23+AV$158*'Fixed Data'!$B$26)*'Fixed Data'!BC44/10^6</f>
        <v>-7.8451119617676213</v>
      </c>
      <c r="AW172" s="262">
        <f>-(AW$158*'Fixed Data'!$B$25*'Fixed Data'!AW$47*'Fixed Data'!$B$24*'Fixed Data'!$B$23+AW$158*'Fixed Data'!$B$26)*'Fixed Data'!BD44/10^6</f>
        <v>-8.0692194030739692</v>
      </c>
      <c r="AX172" s="262">
        <f>-(AX$158*'Fixed Data'!$B$25*'Fixed Data'!AX$47*'Fixed Data'!$B$24*'Fixed Data'!$B$23+AX$158*'Fixed Data'!$B$26)*'Fixed Data'!BE44/10^6</f>
        <v>-8.2997947338479676</v>
      </c>
      <c r="AY172" s="262">
        <f>-(AY$158*'Fixed Data'!$B$25*'Fixed Data'!AY$47*'Fixed Data'!$B$24*'Fixed Data'!$B$23+AY$158*'Fixed Data'!$B$26)*'Fixed Data'!BF44/10^6</f>
        <v>-8.5370689971095004</v>
      </c>
      <c r="AZ172" s="262">
        <f>-(AZ$158*'Fixed Data'!$B$25*'Fixed Data'!AZ$47*'Fixed Data'!$B$24*'Fixed Data'!$B$23+AZ$158*'Fixed Data'!$B$26)*'Fixed Data'!BG44/10^6</f>
        <v>-8.7812831372125064</v>
      </c>
      <c r="BA172" s="262">
        <f>-(BA$158*'Fixed Data'!$B$25*'Fixed Data'!BA$47*'Fixed Data'!$B$24*'Fixed Data'!$B$23+BA$158*'Fixed Data'!$B$26)*'Fixed Data'!BH44/10^6</f>
        <v>-9.0326882315778008</v>
      </c>
      <c r="BB172" s="262">
        <f>-(BB$158*'Fixed Data'!$B$25*'Fixed Data'!BB$47*'Fixed Data'!$B$24*'Fixed Data'!$B$23+BB$158*'Fixed Data'!$B$26)*'Fixed Data'!BI44/10^6</f>
        <v>-9.2902379270450428</v>
      </c>
    </row>
    <row r="173" spans="1:54" outlineLevel="2">
      <c r="A173" s="425"/>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485</v>
      </c>
      <c r="B176" s="135" t="s">
        <v>289</v>
      </c>
      <c r="C176" s="135" t="s">
        <v>397</v>
      </c>
      <c r="D176" s="135" t="s">
        <v>391</v>
      </c>
      <c r="E176" s="262">
        <f>-(E$158*'Fixed Data'!$B$25*'Fixed Data'!E$47*'Fixed Data'!$B$24*'Fixed Data'!$B$23+E$158*'Fixed Data'!$B$26)*'Fixed Data'!L46/10^6</f>
        <v>-7.7229832782660628</v>
      </c>
      <c r="F176" s="262">
        <f>-(F$158*'Fixed Data'!$B$25*'Fixed Data'!F$47*'Fixed Data'!$B$24*'Fixed Data'!$B$23+F$158*'Fixed Data'!$B$26)*'Fixed Data'!M46/10^6</f>
        <v>-7.7651610932987669</v>
      </c>
      <c r="G176" s="262">
        <f>-(G$158*'Fixed Data'!$B$25*'Fixed Data'!G$47*'Fixed Data'!$B$24*'Fixed Data'!$B$23+G$158*'Fixed Data'!$B$26)*'Fixed Data'!N46/10^6</f>
        <v>-7.8038898897216251</v>
      </c>
      <c r="H176" s="262">
        <f>-(H$158*'Fixed Data'!$B$25*'Fixed Data'!H$47*'Fixed Data'!$B$24*'Fixed Data'!$B$23+H$158*'Fixed Data'!$B$26)*'Fixed Data'!O46/10^6</f>
        <v>-7.8389266473026273</v>
      </c>
      <c r="I176" s="262">
        <f>-(I$158*'Fixed Data'!$B$25*'Fixed Data'!I$47*'Fixed Data'!$B$24*'Fixed Data'!$B$23+I$158*'Fixed Data'!$B$26)*'Fixed Data'!P46/10^6</f>
        <v>-7.870015607001398</v>
      </c>
      <c r="J176" s="262">
        <f>-(J$158*'Fixed Data'!$B$25*'Fixed Data'!J$47*'Fixed Data'!$B$24*'Fixed Data'!$B$23+J$158*'Fixed Data'!$B$26)*'Fixed Data'!Q46/10^6</f>
        <v>-7.8968876078277477</v>
      </c>
      <c r="K176" s="262">
        <f>-(K$158*'Fixed Data'!$B$25*'Fixed Data'!K$47*'Fixed Data'!$B$24*'Fixed Data'!$B$23+K$158*'Fixed Data'!$B$26)*'Fixed Data'!R46/10^6</f>
        <v>-8.1253258135125321</v>
      </c>
      <c r="L176" s="262">
        <f>-(L$158*'Fixed Data'!$B$25*'Fixed Data'!L$47*'Fixed Data'!$B$24*'Fixed Data'!$B$23+L$158*'Fixed Data'!$B$26)*'Fixed Data'!S46/10^6</f>
        <v>-8.3609165266475465</v>
      </c>
      <c r="M176" s="262">
        <f>-(M$158*'Fixed Data'!$B$25*'Fixed Data'!M$47*'Fixed Data'!$B$24*'Fixed Data'!$B$23+M$158*'Fixed Data'!$B$26)*'Fixed Data'!T46/10^6</f>
        <v>-8.6039091390678095</v>
      </c>
      <c r="N176" s="262">
        <f>-(N$158*'Fixed Data'!$B$25*'Fixed Data'!N$47*'Fixed Data'!$B$24*'Fixed Data'!$B$23+N$158*'Fixed Data'!$B$26)*'Fixed Data'!U46/10^6</f>
        <v>-8.8545629039930969</v>
      </c>
      <c r="O176" s="262">
        <f>-(O$158*'Fixed Data'!$B$25*'Fixed Data'!O$47*'Fixed Data'!$B$24*'Fixed Data'!$B$23+O$158*'Fixed Data'!$B$26)*'Fixed Data'!V46/10^6</f>
        <v>-9.1131473812482646</v>
      </c>
      <c r="P176" s="262">
        <f>-(P$158*'Fixed Data'!$B$25*'Fixed Data'!P$47*'Fixed Data'!$B$24*'Fixed Data'!$B$23+P$158*'Fixed Data'!$B$26)*'Fixed Data'!W46/10^6</f>
        <v>-9.379942887215174</v>
      </c>
      <c r="Q176" s="262">
        <f>-(Q$158*'Fixed Data'!$B$25*'Fixed Data'!Q$47*'Fixed Data'!$B$24*'Fixed Data'!$B$23+Q$158*'Fixed Data'!$B$26)*'Fixed Data'!X46/10^6</f>
        <v>-9.6552410225404959</v>
      </c>
      <c r="R176" s="262">
        <f>-(R$158*'Fixed Data'!$B$25*'Fixed Data'!R$47*'Fixed Data'!$B$24*'Fixed Data'!$B$23+R$158*'Fixed Data'!$B$26)*'Fixed Data'!Y46/10^6</f>
        <v>-9.9393451436526608</v>
      </c>
      <c r="S176" s="262">
        <f>-(S$158*'Fixed Data'!$B$25*'Fixed Data'!S$47*'Fixed Data'!$B$24*'Fixed Data'!$B$23+S$158*'Fixed Data'!$B$26)*'Fixed Data'!Z46/10^6</f>
        <v>-10.230268610308721</v>
      </c>
      <c r="T176" s="262">
        <f>-(T$158*'Fixed Data'!$B$25*'Fixed Data'!T$47*'Fixed Data'!$B$24*'Fixed Data'!$B$23+T$158*'Fixed Data'!$B$26)*'Fixed Data'!AA46/10^6</f>
        <v>-10.530506618525578</v>
      </c>
      <c r="U176" s="262">
        <f>-(U$158*'Fixed Data'!$B$25*'Fixed Data'!U$47*'Fixed Data'!$B$24*'Fixed Data'!$B$23+U$158*'Fixed Data'!$B$26)*'Fixed Data'!AB46/10^6</f>
        <v>-10.840394645464842</v>
      </c>
      <c r="V176" s="262">
        <f>-(V$158*'Fixed Data'!$B$25*'Fixed Data'!V$47*'Fixed Data'!$B$24*'Fixed Data'!$B$23+V$158*'Fixed Data'!$B$26)*'Fixed Data'!AC46/10^6</f>
        <v>-11.160281919640651</v>
      </c>
      <c r="W176" s="262">
        <f>-(W$158*'Fixed Data'!$B$25*'Fixed Data'!W$47*'Fixed Data'!$B$24*'Fixed Data'!$B$23+W$158*'Fixed Data'!$B$26)*'Fixed Data'!AD46/10^6</f>
        <v>-11.490532124484096</v>
      </c>
      <c r="X176" s="262">
        <f>-(X$158*'Fixed Data'!$B$25*'Fixed Data'!X$47*'Fixed Data'!$B$24*'Fixed Data'!$B$23+X$158*'Fixed Data'!$B$26)*'Fixed Data'!AE46/10^6</f>
        <v>-11.831524005867129</v>
      </c>
      <c r="Y176" s="262">
        <f>-(Y$158*'Fixed Data'!$B$25*'Fixed Data'!Y$47*'Fixed Data'!$B$24*'Fixed Data'!$B$23+Y$158*'Fixed Data'!$B$26)*'Fixed Data'!AF46/10^6</f>
        <v>-12.183652141395687</v>
      </c>
      <c r="Z176" s="262">
        <f>-(Z$158*'Fixed Data'!$B$25*'Fixed Data'!Z$47*'Fixed Data'!$B$24*'Fixed Data'!$B$23+Z$158*'Fixed Data'!$B$26)*'Fixed Data'!AG46/10^6</f>
        <v>-12.547327631157764</v>
      </c>
      <c r="AA176" s="262">
        <f>-(AA$158*'Fixed Data'!$B$25*'Fixed Data'!AA$47*'Fixed Data'!$B$24*'Fixed Data'!$B$23+AA$158*'Fixed Data'!$B$26)*'Fixed Data'!AH46/10^6</f>
        <v>-12.922978936729324</v>
      </c>
      <c r="AB176" s="262">
        <f>-(AB$158*'Fixed Data'!$B$25*'Fixed Data'!AB$47*'Fixed Data'!$B$24*'Fixed Data'!$B$23+AB$158*'Fixed Data'!$B$26)*'Fixed Data'!AI46/10^6</f>
        <v>-13.311052664060231</v>
      </c>
      <c r="AC176" s="262">
        <f>-(AC$158*'Fixed Data'!$B$25*'Fixed Data'!AC$47*'Fixed Data'!$B$24*'Fixed Data'!$B$23+AC$158*'Fixed Data'!$B$26)*'Fixed Data'!AJ46/10^6</f>
        <v>-13.703196873177161</v>
      </c>
      <c r="AD176" s="262">
        <f>-(AD$158*'Fixed Data'!$B$25*'Fixed Data'!AD$47*'Fixed Data'!$B$24*'Fixed Data'!$B$23+AD$158*'Fixed Data'!$B$26)*'Fixed Data'!AK46/10^6</f>
        <v>-14.107037556550617</v>
      </c>
      <c r="AE176" s="262">
        <f>-(AE$158*'Fixed Data'!$B$25*'Fixed Data'!AE$47*'Fixed Data'!$B$24*'Fixed Data'!$B$23+AE$158*'Fixed Data'!$B$26)*'Fixed Data'!AL46/10^6</f>
        <v>-14.522023142424809</v>
      </c>
      <c r="AF176" s="262">
        <f>-(AF$158*'Fixed Data'!$B$25*'Fixed Data'!AF$47*'Fixed Data'!$B$24*'Fixed Data'!$B$23+AF$158*'Fixed Data'!$B$26)*'Fixed Data'!AM46/10^6</f>
        <v>-14.947820290115681</v>
      </c>
      <c r="AG176" s="262">
        <f>-(AG$158*'Fixed Data'!$B$25*'Fixed Data'!AG$47*'Fixed Data'!$B$24*'Fixed Data'!$B$23+AG$158*'Fixed Data'!$B$26)*'Fixed Data'!AN46/10^6</f>
        <v>-15.384366339417355</v>
      </c>
      <c r="AH176" s="262">
        <f>-(AH$158*'Fixed Data'!$B$25*'Fixed Data'!AH$47*'Fixed Data'!$B$24*'Fixed Data'!$B$23+AH$158*'Fixed Data'!$B$26)*'Fixed Data'!AO46/10^6</f>
        <v>-15.832013053594439</v>
      </c>
      <c r="AI176" s="262">
        <f>-(AI$158*'Fixed Data'!$B$25*'Fixed Data'!AI$47*'Fixed Data'!$B$24*'Fixed Data'!$B$23+AI$158*'Fixed Data'!$B$26)*'Fixed Data'!AP46/10^6</f>
        <v>-16.291771683828056</v>
      </c>
      <c r="AJ176" s="262">
        <f>-(AJ$158*'Fixed Data'!$B$25*'Fixed Data'!AJ$47*'Fixed Data'!$B$24*'Fixed Data'!$B$23+AJ$158*'Fixed Data'!$B$26)*'Fixed Data'!AQ46/10^6</f>
        <v>-16.763714625305845</v>
      </c>
      <c r="AK176" s="262">
        <f>-(AK$158*'Fixed Data'!$B$25*'Fixed Data'!AK$47*'Fixed Data'!$B$24*'Fixed Data'!$B$23+AK$158*'Fixed Data'!$B$26)*'Fixed Data'!AR46/10^6</f>
        <v>-17.24814523325648</v>
      </c>
      <c r="AL176" s="262">
        <f>-(AL$158*'Fixed Data'!$B$25*'Fixed Data'!AL$47*'Fixed Data'!$B$24*'Fixed Data'!$B$23+AL$158*'Fixed Data'!$B$26)*'Fixed Data'!AS46/10^6</f>
        <v>-17.745500248202401</v>
      </c>
      <c r="AM176" s="262">
        <f>-(AM$158*'Fixed Data'!$B$25*'Fixed Data'!AM$47*'Fixed Data'!$B$24*'Fixed Data'!$B$23+AM$158*'Fixed Data'!$B$26)*'Fixed Data'!AT46/10^6</f>
        <v>-18.256263034706983</v>
      </c>
      <c r="AN176" s="262">
        <f>-(AN$158*'Fixed Data'!$B$25*'Fixed Data'!AN$47*'Fixed Data'!$B$24*'Fixed Data'!$B$23+AN$158*'Fixed Data'!$B$26)*'Fixed Data'!AU46/10^6</f>
        <v>-18.780892333145836</v>
      </c>
      <c r="AO176" s="262">
        <f>-(AO$158*'Fixed Data'!$B$25*'Fixed Data'!AO$47*'Fixed Data'!$B$24*'Fixed Data'!$B$23+AO$158*'Fixed Data'!$B$26)*'Fixed Data'!AV46/10^6</f>
        <v>-19.319802916728992</v>
      </c>
      <c r="AP176" s="262">
        <f>-(AP$158*'Fixed Data'!$B$25*'Fixed Data'!AP$47*'Fixed Data'!$B$24*'Fixed Data'!$B$23+AP$158*'Fixed Data'!$B$26)*'Fixed Data'!AW46/10^6</f>
        <v>-19.873479580504412</v>
      </c>
      <c r="AQ176" s="262">
        <f>-(AQ$158*'Fixed Data'!$B$25*'Fixed Data'!AQ$47*'Fixed Data'!$B$24*'Fixed Data'!$B$23+AQ$158*'Fixed Data'!$B$26)*'Fixed Data'!AX46/10^6</f>
        <v>-20.442433827174401</v>
      </c>
      <c r="AR176" s="262">
        <f>-(AR$158*'Fixed Data'!$B$25*'Fixed Data'!AR$47*'Fixed Data'!$B$24*'Fixed Data'!$B$23+AR$158*'Fixed Data'!$B$26)*'Fixed Data'!AY46/10^6</f>
        <v>-21.027188649639953</v>
      </c>
      <c r="AS176" s="262">
        <f>-(AS$158*'Fixed Data'!$B$25*'Fixed Data'!AS$47*'Fixed Data'!$B$24*'Fixed Data'!$B$23+AS$158*'Fixed Data'!$B$26)*'Fixed Data'!AZ46/10^6</f>
        <v>-21.628281158482437</v>
      </c>
      <c r="AT176" s="262">
        <f>-(AT$158*'Fixed Data'!$B$25*'Fixed Data'!AT$47*'Fixed Data'!$B$24*'Fixed Data'!$B$23+AT$158*'Fixed Data'!$B$26)*'Fixed Data'!BA46/10^6</f>
        <v>-22.24627248107458</v>
      </c>
      <c r="AU176" s="262">
        <f>-(AU$158*'Fixed Data'!$B$25*'Fixed Data'!AU$47*'Fixed Data'!$B$24*'Fixed Data'!$B$23+AU$158*'Fixed Data'!$B$26)*'Fixed Data'!BB46/10^6</f>
        <v>-22.881753032209605</v>
      </c>
      <c r="AV176" s="262">
        <f>-(AV$158*'Fixed Data'!$B$25*'Fixed Data'!AV$47*'Fixed Data'!$B$24*'Fixed Data'!$B$23+AV$158*'Fixed Data'!$B$26)*'Fixed Data'!BC46/10^6</f>
        <v>-23.535335887395121</v>
      </c>
      <c r="AW176" s="262">
        <f>-(AW$158*'Fixed Data'!$B$25*'Fixed Data'!AW$47*'Fixed Data'!$B$24*'Fixed Data'!$B$23+AW$158*'Fixed Data'!$B$26)*'Fixed Data'!BD46/10^6</f>
        <v>-24.20765821143895</v>
      </c>
      <c r="AX176" s="262">
        <f>-(AX$158*'Fixed Data'!$B$25*'Fixed Data'!AX$47*'Fixed Data'!$B$24*'Fixed Data'!$B$23+AX$158*'Fixed Data'!$B$26)*'Fixed Data'!BE46/10^6</f>
        <v>-24.899384203889543</v>
      </c>
      <c r="AY176" s="262">
        <f>-(AY$158*'Fixed Data'!$B$25*'Fixed Data'!AY$47*'Fixed Data'!$B$24*'Fixed Data'!$B$23+AY$158*'Fixed Data'!$B$26)*'Fixed Data'!BF46/10^6</f>
        <v>-25.61120699380697</v>
      </c>
      <c r="AZ176" s="262">
        <f>-(AZ$158*'Fixed Data'!$B$25*'Fixed Data'!AZ$47*'Fixed Data'!$B$24*'Fixed Data'!$B$23+AZ$158*'Fixed Data'!$B$26)*'Fixed Data'!BG46/10^6</f>
        <v>-26.343849414253114</v>
      </c>
      <c r="BA176" s="262">
        <f>-(BA$158*'Fixed Data'!$B$25*'Fixed Data'!BA$47*'Fixed Data'!$B$24*'Fixed Data'!$B$23+BA$158*'Fixed Data'!$B$26)*'Fixed Data'!BH46/10^6</f>
        <v>-27.09806469749055</v>
      </c>
      <c r="BB176" s="262">
        <f>-(BB$158*'Fixed Data'!$B$25*'Fixed Data'!BB$47*'Fixed Data'!$B$24*'Fixed Data'!$B$23+BB$158*'Fixed Data'!$B$26)*'Fixed Data'!BI46/10^6</f>
        <v>-27.870713784037978</v>
      </c>
    </row>
    <row r="177" spans="1:54" outlineLevel="2">
      <c r="A177" s="425"/>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493</v>
      </c>
      <c r="B190" s="150" t="s">
        <v>494</v>
      </c>
      <c r="C190" s="19"/>
      <c r="D190" s="135" t="s">
        <v>391</v>
      </c>
      <c r="E190" s="21">
        <f>(E133+E83)*E186</f>
        <v>-0.18853835280680259</v>
      </c>
      <c r="F190" s="21">
        <f t="shared" ref="F190:BB190" si="17">(F133+F83)*F186</f>
        <v>-1.3532001094383093</v>
      </c>
      <c r="G190" s="21">
        <f t="shared" si="17"/>
        <v>-2.4731361906861897</v>
      </c>
      <c r="H190" s="21">
        <f t="shared" si="17"/>
        <v>-3.5574510279871054</v>
      </c>
      <c r="I190" s="21">
        <f t="shared" si="17"/>
        <v>-4.6060633111366514</v>
      </c>
      <c r="J190" s="21">
        <f t="shared" si="17"/>
        <v>-5.4064350784092277</v>
      </c>
      <c r="K190" s="21">
        <f t="shared" si="17"/>
        <v>-4.8790022762361085</v>
      </c>
      <c r="L190" s="21">
        <f t="shared" si="17"/>
        <v>-4.3885391033056536</v>
      </c>
      <c r="M190" s="21">
        <f t="shared" si="17"/>
        <v>-3.9328953846909953</v>
      </c>
      <c r="N190" s="21">
        <f t="shared" si="17"/>
        <v>-3.5100326454724899</v>
      </c>
      <c r="O190" s="21">
        <f t="shared" si="17"/>
        <v>-3.118018725709566</v>
      </c>
      <c r="P190" s="21">
        <f t="shared" si="17"/>
        <v>-2.7550226416649082</v>
      </c>
      <c r="Q190" s="21">
        <f t="shared" si="17"/>
        <v>-2.4193096824534921</v>
      </c>
      <c r="R190" s="21">
        <f t="shared" si="17"/>
        <v>-2.109236731750856</v>
      </c>
      <c r="S190" s="21">
        <f t="shared" si="17"/>
        <v>-1.8232478046376277</v>
      </c>
      <c r="T190" s="21">
        <f t="shared" si="17"/>
        <v>-1.5598697900815508</v>
      </c>
      <c r="U190" s="21">
        <f t="shared" si="17"/>
        <v>-1.3177083899647137</v>
      </c>
      <c r="V190" s="21">
        <f t="shared" si="17"/>
        <v>-1.0954442459532512</v>
      </c>
      <c r="W190" s="21">
        <f t="shared" si="17"/>
        <v>-0.89182924588000101</v>
      </c>
      <c r="X190" s="21">
        <f t="shared" si="17"/>
        <v>-0.7056830016682849</v>
      </c>
      <c r="Y190" s="21">
        <f t="shared" si="17"/>
        <v>-0.53588949116759999</v>
      </c>
      <c r="Z190" s="21">
        <f t="shared" si="17"/>
        <v>-0.38139385660036634</v>
      </c>
      <c r="AA190" s="21">
        <f t="shared" si="17"/>
        <v>-0.24119935263339193</v>
      </c>
      <c r="AB190" s="21">
        <f t="shared" si="17"/>
        <v>-0.11436443738906989</v>
      </c>
      <c r="AC190" s="21">
        <f t="shared" si="17"/>
        <v>5.7504748799592732E-17</v>
      </c>
      <c r="AD190" s="21">
        <f t="shared" si="17"/>
        <v>5.5560143767722459E-17</v>
      </c>
      <c r="AE190" s="21">
        <f t="shared" si="17"/>
        <v>5.3681298326301888E-17</v>
      </c>
      <c r="AF190" s="21">
        <f t="shared" si="17"/>
        <v>5.1865988721064625E-17</v>
      </c>
      <c r="AG190" s="21">
        <f t="shared" si="17"/>
        <v>5.0112066397163888E-17</v>
      </c>
      <c r="AH190" s="21">
        <f t="shared" si="17"/>
        <v>4.8417455456197006E-17</v>
      </c>
      <c r="AI190" s="21">
        <f t="shared" si="17"/>
        <v>4.6780150199224156E-17</v>
      </c>
      <c r="AJ190" s="21">
        <f t="shared" si="17"/>
        <v>4.5417621552644813E-17</v>
      </c>
      <c r="AK190" s="21">
        <f t="shared" si="17"/>
        <v>4.4094778206451277E-17</v>
      </c>
      <c r="AL190" s="21">
        <f t="shared" si="17"/>
        <v>4.2810464278108032E-17</v>
      </c>
      <c r="AM190" s="21">
        <f t="shared" si="17"/>
        <v>4.1563557551561192E-17</v>
      </c>
      <c r="AN190" s="21">
        <f t="shared" si="17"/>
        <v>4.0352968496661351E-17</v>
      </c>
      <c r="AO190" s="21">
        <f t="shared" si="17"/>
        <v>3.9177639317146947E-17</v>
      </c>
      <c r="AP190" s="21">
        <f t="shared" si="17"/>
        <v>3.8036543026356257E-17</v>
      </c>
      <c r="AQ190" s="21">
        <f t="shared" si="17"/>
        <v>3.6928682549860446E-17</v>
      </c>
      <c r="AR190" s="21">
        <f t="shared" si="17"/>
        <v>3.5853089854233442E-17</v>
      </c>
      <c r="AS190" s="21">
        <f t="shared" si="17"/>
        <v>3.4808825101197518E-17</v>
      </c>
      <c r="AT190" s="21">
        <f t="shared" si="17"/>
        <v>3.3794975826405354E-17</v>
      </c>
      <c r="AU190" s="21">
        <f t="shared" si="17"/>
        <v>3.2810656142141122E-17</v>
      </c>
      <c r="AV190" s="21">
        <f t="shared" si="17"/>
        <v>3.1855005963243811E-17</v>
      </c>
      <c r="AW190" s="21">
        <f t="shared" si="17"/>
        <v>3.092719025557651E-17</v>
      </c>
      <c r="AX190" s="21">
        <f t="shared" si="17"/>
        <v>3.0026398306384963E-17</v>
      </c>
      <c r="AY190" s="21">
        <f t="shared" si="17"/>
        <v>2.9151843015907727E-17</v>
      </c>
      <c r="AZ190" s="21">
        <f t="shared" si="17"/>
        <v>2.8302760209619153E-17</v>
      </c>
      <c r="BA190" s="21">
        <f t="shared" si="17"/>
        <v>2.7478407970504034E-17</v>
      </c>
      <c r="BB190" s="21">
        <f t="shared" si="17"/>
        <v>2.6678065990780614E-17</v>
      </c>
    </row>
    <row r="191" spans="1:54" outlineLevel="2">
      <c r="A191" s="425"/>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563</v>
      </c>
      <c r="C192" s="19"/>
      <c r="D192" s="135" t="s">
        <v>391</v>
      </c>
      <c r="E192" s="21">
        <f>E77*E186</f>
        <v>-0.86212766566576804</v>
      </c>
      <c r="F192" s="21">
        <f t="shared" ref="F192:BB192" si="19">F77*F186</f>
        <v>-0.8249598985169837</v>
      </c>
      <c r="G192" s="21">
        <f t="shared" si="19"/>
        <v>-0.78902248884249326</v>
      </c>
      <c r="H192" s="21">
        <f t="shared" si="19"/>
        <v>-0.7542767653574548</v>
      </c>
      <c r="I192" s="21">
        <f t="shared" si="19"/>
        <v>-0.72068520051984575</v>
      </c>
      <c r="J192" s="21">
        <f t="shared" si="19"/>
        <v>-0.68821137709259173</v>
      </c>
      <c r="K192" s="21">
        <f t="shared" si="19"/>
        <v>-0.67391101679154919</v>
      </c>
      <c r="L192" s="21">
        <f t="shared" si="19"/>
        <v>-0.65995076984729861</v>
      </c>
      <c r="M192" s="21">
        <f t="shared" si="19"/>
        <v>-0.64632260925212437</v>
      </c>
      <c r="N192" s="21">
        <f t="shared" si="19"/>
        <v>-0.63301870229370616</v>
      </c>
      <c r="O192" s="21">
        <f t="shared" si="19"/>
        <v>-0.6200314063669532</v>
      </c>
      <c r="P192" s="21">
        <f t="shared" si="19"/>
        <v>-0.60735326306090709</v>
      </c>
      <c r="Q192" s="21">
        <f t="shared" si="19"/>
        <v>-0.59497699689928341</v>
      </c>
      <c r="R192" s="21">
        <f t="shared" si="19"/>
        <v>-0.58289550759212161</v>
      </c>
      <c r="S192" s="21">
        <f t="shared" si="19"/>
        <v>-0.57110186887664316</v>
      </c>
      <c r="T192" s="21">
        <f t="shared" si="19"/>
        <v>-0.55958932082072843</v>
      </c>
      <c r="U192" s="21">
        <f t="shared" si="19"/>
        <v>-0.54835126964182368</v>
      </c>
      <c r="V192" s="21">
        <f t="shared" si="19"/>
        <v>-0.53738128038045974</v>
      </c>
      <c r="W192" s="21">
        <f t="shared" si="19"/>
        <v>-0.52667307617492221</v>
      </c>
      <c r="X192" s="21">
        <f t="shared" si="19"/>
        <v>-0.51622053133132362</v>
      </c>
      <c r="Y192" s="21">
        <f t="shared" si="19"/>
        <v>-0.50601767054444613</v>
      </c>
      <c r="Z192" s="21">
        <f t="shared" si="19"/>
        <v>-0.49605866304747293</v>
      </c>
      <c r="AA192" s="21">
        <f t="shared" si="19"/>
        <v>-0.48633782093947076</v>
      </c>
      <c r="AB192" s="21">
        <f t="shared" si="19"/>
        <v>-0.47684959463320337</v>
      </c>
      <c r="AC192" s="21">
        <f t="shared" si="19"/>
        <v>-0.46758857001879539</v>
      </c>
      <c r="AD192" s="21">
        <f t="shared" si="19"/>
        <v>-0.45854946506340383</v>
      </c>
      <c r="AE192" s="21">
        <f t="shared" si="19"/>
        <v>-0.44972712628304323</v>
      </c>
      <c r="AF192" s="21">
        <f t="shared" si="19"/>
        <v>-0.44111652661042683</v>
      </c>
      <c r="AG192" s="21">
        <f t="shared" si="19"/>
        <v>-0.43271276204895426</v>
      </c>
      <c r="AH192" s="21">
        <f t="shared" si="19"/>
        <v>-0.42451104793695382</v>
      </c>
      <c r="AI192" s="21">
        <f t="shared" si="19"/>
        <v>-0.4165067170676236</v>
      </c>
      <c r="AJ192" s="21">
        <f t="shared" si="19"/>
        <v>-0.41067917402460474</v>
      </c>
      <c r="AK192" s="21">
        <f t="shared" si="19"/>
        <v>-0.40497546035490822</v>
      </c>
      <c r="AL192" s="21">
        <f t="shared" si="19"/>
        <v>-0.39939344304225632</v>
      </c>
      <c r="AM192" s="21">
        <f t="shared" si="19"/>
        <v>-0.3939310361793919</v>
      </c>
      <c r="AN192" s="21">
        <f t="shared" si="19"/>
        <v>-0.38858619915548998</v>
      </c>
      <c r="AO192" s="21">
        <f t="shared" si="19"/>
        <v>-0.38335693655015263</v>
      </c>
      <c r="AP192" s="21">
        <f t="shared" si="19"/>
        <v>-0.37824129743559243</v>
      </c>
      <c r="AQ192" s="21">
        <f t="shared" si="19"/>
        <v>-0.37323737376382737</v>
      </c>
      <c r="AR192" s="21">
        <f t="shared" si="19"/>
        <v>-0.3683433008861941</v>
      </c>
      <c r="AS192" s="21">
        <f t="shared" si="19"/>
        <v>-0.36355725638958625</v>
      </c>
      <c r="AT192" s="21">
        <f t="shared" si="19"/>
        <v>-0.35887745833384638</v>
      </c>
      <c r="AU192" s="21">
        <f t="shared" si="19"/>
        <v>-0.35430216657604524</v>
      </c>
      <c r="AV192" s="21">
        <f t="shared" si="19"/>
        <v>-0.34982968018066468</v>
      </c>
      <c r="AW192" s="21">
        <f t="shared" si="19"/>
        <v>-0.34545833821476185</v>
      </c>
      <c r="AX192" s="21">
        <f t="shared" si="19"/>
        <v>-0.34118651827726193</v>
      </c>
      <c r="AY192" s="21">
        <f t="shared" si="19"/>
        <v>-0.33701263568924733</v>
      </c>
      <c r="AZ192" s="21">
        <f t="shared" si="19"/>
        <v>-0.33293514418410802</v>
      </c>
      <c r="BA192" s="21">
        <f t="shared" si="19"/>
        <v>-0.32895253385199136</v>
      </c>
      <c r="BB192" s="21">
        <f t="shared" si="19"/>
        <v>-0.32501756398479581</v>
      </c>
    </row>
    <row r="193" spans="1:54" outlineLevel="2">
      <c r="A193" s="425"/>
      <c r="B193" s="150" t="s">
        <v>496</v>
      </c>
      <c r="C193" s="19"/>
      <c r="D193" s="135" t="s">
        <v>391</v>
      </c>
      <c r="E193" s="21">
        <f t="shared" ref="E193:BB193" si="20">SUMIF($B$143:$B$154,"Environmental",E$143:E$154)*E186</f>
        <v>-5.1405199502536956</v>
      </c>
      <c r="F193" s="21">
        <f t="shared" si="20"/>
        <v>-4.8231456271113187</v>
      </c>
      <c r="G193" s="21">
        <f t="shared" si="20"/>
        <v>-4.4914247598240022</v>
      </c>
      <c r="H193" s="21">
        <f t="shared" si="20"/>
        <v>-4.1637641464462272</v>
      </c>
      <c r="I193" s="21">
        <f t="shared" si="20"/>
        <v>-3.853151454191575</v>
      </c>
      <c r="J193" s="21">
        <f t="shared" si="20"/>
        <v>-3.544333529938664</v>
      </c>
      <c r="K193" s="21">
        <f t="shared" si="20"/>
        <v>-3.5163499693741964</v>
      </c>
      <c r="L193" s="21">
        <f t="shared" si="20"/>
        <v>-3.499406533053687</v>
      </c>
      <c r="M193" s="21">
        <f t="shared" si="20"/>
        <v>-3.4818874327144624</v>
      </c>
      <c r="N193" s="21">
        <f t="shared" si="20"/>
        <v>-3.4531102377862166</v>
      </c>
      <c r="O193" s="21">
        <f t="shared" si="20"/>
        <v>-3.4347827954838208</v>
      </c>
      <c r="P193" s="21">
        <f t="shared" si="20"/>
        <v>-3.4159942677436144</v>
      </c>
      <c r="Q193" s="21">
        <f t="shared" si="20"/>
        <v>-3.3967816829920032</v>
      </c>
      <c r="R193" s="21">
        <f t="shared" si="20"/>
        <v>-3.3870554021526806</v>
      </c>
      <c r="S193" s="21">
        <f t="shared" si="20"/>
        <v>-3.3669002251678681</v>
      </c>
      <c r="T193" s="21">
        <f t="shared" si="20"/>
        <v>-3.3464283392541612</v>
      </c>
      <c r="U193" s="21">
        <f t="shared" si="20"/>
        <v>-3.3256711817466673</v>
      </c>
      <c r="V193" s="21">
        <f t="shared" si="20"/>
        <v>-3.3137626673585263</v>
      </c>
      <c r="W193" s="21">
        <f t="shared" si="20"/>
        <v>-3.2923428950859428</v>
      </c>
      <c r="X193" s="21">
        <f t="shared" si="20"/>
        <v>-3.279474412952164</v>
      </c>
      <c r="Y193" s="21">
        <f t="shared" si="20"/>
        <v>-3.2575204482775444</v>
      </c>
      <c r="Z193" s="21">
        <f t="shared" si="20"/>
        <v>-3.2438324601113648</v>
      </c>
      <c r="AA193" s="21">
        <f t="shared" si="20"/>
        <v>-3.2297017729199617</v>
      </c>
      <c r="AB193" s="21">
        <f t="shared" si="20"/>
        <v>-3.2151635847619553</v>
      </c>
      <c r="AC193" s="21">
        <f t="shared" si="20"/>
        <v>-3.1984411686067964</v>
      </c>
      <c r="AD193" s="21">
        <f t="shared" si="20"/>
        <v>-3.1818599176941791</v>
      </c>
      <c r="AE193" s="21">
        <f t="shared" si="20"/>
        <v>-3.1657687143177005</v>
      </c>
      <c r="AF193" s="21">
        <f t="shared" si="20"/>
        <v>-3.1491753215259681</v>
      </c>
      <c r="AG193" s="21">
        <f t="shared" si="20"/>
        <v>-3.1322084266830017</v>
      </c>
      <c r="AH193" s="21">
        <f t="shared" si="20"/>
        <v>-3.1150121819578733</v>
      </c>
      <c r="AI193" s="21">
        <f t="shared" si="20"/>
        <v>-3.0977680549382058</v>
      </c>
      <c r="AJ193" s="21">
        <f t="shared" si="20"/>
        <v>-3.0953516484524366</v>
      </c>
      <c r="AK193" s="21">
        <f t="shared" si="20"/>
        <v>-3.0926724681546829</v>
      </c>
      <c r="AL193" s="21">
        <f t="shared" si="20"/>
        <v>-3.0897954111211088</v>
      </c>
      <c r="AM193" s="21">
        <f t="shared" si="20"/>
        <v>-3.0867565683637497</v>
      </c>
      <c r="AN193" s="21">
        <f t="shared" si="20"/>
        <v>-3.0835708650357674</v>
      </c>
      <c r="AO193" s="21">
        <f t="shared" si="20"/>
        <v>-3.0802441370863018</v>
      </c>
      <c r="AP193" s="21">
        <f t="shared" si="20"/>
        <v>-3.0767973005612146</v>
      </c>
      <c r="AQ193" s="21">
        <f t="shared" si="20"/>
        <v>-3.0732542158891616</v>
      </c>
      <c r="AR193" s="21">
        <f t="shared" si="20"/>
        <v>-3.069631887811842</v>
      </c>
      <c r="AS193" s="21">
        <f t="shared" si="20"/>
        <v>-3.0659459872794788</v>
      </c>
      <c r="AT193" s="21">
        <f t="shared" si="20"/>
        <v>-3.0622132374138169</v>
      </c>
      <c r="AU193" s="21">
        <f t="shared" si="20"/>
        <v>-3.0584512425133688</v>
      </c>
      <c r="AV193" s="21">
        <f t="shared" si="20"/>
        <v>-3.0546765405958518</v>
      </c>
      <c r="AW193" s="21">
        <f t="shared" si="20"/>
        <v>-3.0509048252686273</v>
      </c>
      <c r="AX193" s="21">
        <f t="shared" si="20"/>
        <v>-3.0471517186740895</v>
      </c>
      <c r="AY193" s="21">
        <f t="shared" si="20"/>
        <v>-3.0434327257873481</v>
      </c>
      <c r="AZ193" s="21">
        <f t="shared" si="20"/>
        <v>-3.0397630536561127</v>
      </c>
      <c r="BA193" s="21">
        <f t="shared" si="20"/>
        <v>-3.0361575110854462</v>
      </c>
      <c r="BB193" s="21">
        <f t="shared" si="20"/>
        <v>-3.0322034209590765</v>
      </c>
    </row>
    <row r="194" spans="1:54" outlineLevel="2">
      <c r="A194" s="425"/>
      <c r="B194" s="150" t="s">
        <v>497</v>
      </c>
      <c r="C194" s="19"/>
      <c r="D194" s="135" t="s">
        <v>391</v>
      </c>
      <c r="E194" s="21">
        <f t="shared" ref="E194:BB194" si="21">SUM(E172:E174)*E186</f>
        <v>-2.5743277600318097</v>
      </c>
      <c r="F194" s="21">
        <f t="shared" si="21"/>
        <v>-2.5008570354623298</v>
      </c>
      <c r="G194" s="21">
        <f t="shared" si="21"/>
        <v>-2.4283382388454418</v>
      </c>
      <c r="H194" s="21">
        <f t="shared" si="21"/>
        <v>-2.3567542366004304</v>
      </c>
      <c r="I194" s="21">
        <f t="shared" si="21"/>
        <v>-2.2860879775292773</v>
      </c>
      <c r="J194" s="21">
        <f t="shared" si="21"/>
        <v>-2.2163224896496314</v>
      </c>
      <c r="K194" s="21">
        <f t="shared" si="21"/>
        <v>-2.2033192615009534</v>
      </c>
      <c r="L194" s="21">
        <f t="shared" si="21"/>
        <v>-2.1905349376589758</v>
      </c>
      <c r="M194" s="21">
        <f t="shared" si="21"/>
        <v>-2.1779693434047172</v>
      </c>
      <c r="N194" s="21">
        <f t="shared" si="21"/>
        <v>-2.1656223497347216</v>
      </c>
      <c r="O194" s="21">
        <f t="shared" si="21"/>
        <v>-2.1534938768922789</v>
      </c>
      <c r="P194" s="21">
        <f t="shared" si="21"/>
        <v>-2.1415838914448107</v>
      </c>
      <c r="Q194" s="21">
        <f t="shared" si="21"/>
        <v>-2.1298924165577837</v>
      </c>
      <c r="R194" s="21">
        <f t="shared" si="21"/>
        <v>-2.1184195207731067</v>
      </c>
      <c r="S194" s="21">
        <f t="shared" si="21"/>
        <v>-2.1066912194332024</v>
      </c>
      <c r="T194" s="21">
        <f t="shared" si="21"/>
        <v>-2.0951868703839134</v>
      </c>
      <c r="U194" s="21">
        <f t="shared" si="21"/>
        <v>-2.0839065587324486</v>
      </c>
      <c r="V194" s="21">
        <f t="shared" si="21"/>
        <v>-2.0728504221064767</v>
      </c>
      <c r="W194" s="21">
        <f t="shared" si="21"/>
        <v>-2.062018656192258</v>
      </c>
      <c r="X194" s="21">
        <f t="shared" si="21"/>
        <v>-2.0514115125331895</v>
      </c>
      <c r="Y194" s="21">
        <f t="shared" si="21"/>
        <v>-2.0410293046827799</v>
      </c>
      <c r="Z194" s="21">
        <f t="shared" si="21"/>
        <v>-2.0308724023498161</v>
      </c>
      <c r="AA194" s="21">
        <f t="shared" si="21"/>
        <v>-2.0209412394606647</v>
      </c>
      <c r="AB194" s="21">
        <f t="shared" si="21"/>
        <v>-2.0112363134850626</v>
      </c>
      <c r="AC194" s="21">
        <f t="shared" si="21"/>
        <v>-2.0004709425704013</v>
      </c>
      <c r="AD194" s="21">
        <f t="shared" si="21"/>
        <v>-1.9897834898179703</v>
      </c>
      <c r="AE194" s="21">
        <f t="shared" si="21"/>
        <v>-1.9790500388491679</v>
      </c>
      <c r="AF194" s="21">
        <f t="shared" si="21"/>
        <v>-1.9681906700616547</v>
      </c>
      <c r="AG194" s="21">
        <f t="shared" si="21"/>
        <v>-1.9571700625005741</v>
      </c>
      <c r="AH194" s="21">
        <f t="shared" si="21"/>
        <v>-1.9460085342602984</v>
      </c>
      <c r="AI194" s="21">
        <f t="shared" si="21"/>
        <v>-1.9348021737102592</v>
      </c>
      <c r="AJ194" s="21">
        <f t="shared" si="21"/>
        <v>-1.9328639489264956</v>
      </c>
      <c r="AK194" s="21">
        <f t="shared" si="21"/>
        <v>-1.9307951642329413</v>
      </c>
      <c r="AL194" s="21">
        <f t="shared" si="21"/>
        <v>-1.928611819606125</v>
      </c>
      <c r="AM194" s="21">
        <f t="shared" si="21"/>
        <v>-1.9263324342291737</v>
      </c>
      <c r="AN194" s="21">
        <f t="shared" si="21"/>
        <v>-1.9239702436918518</v>
      </c>
      <c r="AO194" s="21">
        <f t="shared" si="21"/>
        <v>-1.921531883726447</v>
      </c>
      <c r="AP194" s="21">
        <f t="shared" si="21"/>
        <v>-1.9190292372321507</v>
      </c>
      <c r="AQ194" s="21">
        <f t="shared" si="21"/>
        <v>-1.9164745413700801</v>
      </c>
      <c r="AR194" s="21">
        <f t="shared" si="21"/>
        <v>-1.913878837025476</v>
      </c>
      <c r="AS194" s="21">
        <f t="shared" si="21"/>
        <v>-1.9112522557254998</v>
      </c>
      <c r="AT194" s="21">
        <f t="shared" si="21"/>
        <v>-1.9086048892818148</v>
      </c>
      <c r="AU194" s="21">
        <f t="shared" si="21"/>
        <v>-1.9059471277452025</v>
      </c>
      <c r="AV194" s="21">
        <f t="shared" si="21"/>
        <v>-1.9032889712598793</v>
      </c>
      <c r="AW194" s="21">
        <f t="shared" si="21"/>
        <v>-1.9006400853369767</v>
      </c>
      <c r="AX194" s="21">
        <f t="shared" si="21"/>
        <v>-1.8980099613074679</v>
      </c>
      <c r="AY194" s="21">
        <f t="shared" si="21"/>
        <v>-1.8954079695726336</v>
      </c>
      <c r="AZ194" s="21">
        <f t="shared" si="21"/>
        <v>-1.8928433196681305</v>
      </c>
      <c r="BA194" s="21">
        <f t="shared" si="21"/>
        <v>-1.8903250176948743</v>
      </c>
      <c r="BB194" s="21">
        <f t="shared" si="21"/>
        <v>-1.8875961089250373</v>
      </c>
    </row>
    <row r="195" spans="1:54" outlineLevel="2">
      <c r="A195" s="425"/>
      <c r="B195" s="150" t="s">
        <v>498</v>
      </c>
      <c r="C195" s="19"/>
      <c r="D195" s="135" t="s">
        <v>391</v>
      </c>
      <c r="E195" s="21">
        <f>SUM(E176:E178)*E186</f>
        <v>-7.7229832782660628</v>
      </c>
      <c r="F195" s="21">
        <f t="shared" ref="F195:BB195" si="22">SUM(F176:F178)*F186</f>
        <v>-7.5025711046364902</v>
      </c>
      <c r="G195" s="21">
        <f t="shared" si="22"/>
        <v>-7.2850147165363257</v>
      </c>
      <c r="H195" s="21">
        <f t="shared" si="22"/>
        <v>-7.0702627098012911</v>
      </c>
      <c r="I195" s="21">
        <f t="shared" si="22"/>
        <v>-6.858263932587831</v>
      </c>
      <c r="J195" s="21">
        <f t="shared" si="22"/>
        <v>-6.6489674674885642</v>
      </c>
      <c r="K195" s="21">
        <f t="shared" si="22"/>
        <v>-6.6099577845028605</v>
      </c>
      <c r="L195" s="21">
        <f t="shared" si="22"/>
        <v>-6.5716048129769256</v>
      </c>
      <c r="M195" s="21">
        <f t="shared" si="22"/>
        <v>-6.5339080288427054</v>
      </c>
      <c r="N195" s="21">
        <f t="shared" si="22"/>
        <v>-6.496867047860948</v>
      </c>
      <c r="O195" s="21">
        <f t="shared" si="22"/>
        <v>-6.4604816306768367</v>
      </c>
      <c r="P195" s="21">
        <f t="shared" si="22"/>
        <v>-6.4247516756231855</v>
      </c>
      <c r="Q195" s="21">
        <f t="shared" si="22"/>
        <v>-6.3896772496733512</v>
      </c>
      <c r="R195" s="21">
        <f t="shared" si="22"/>
        <v>-6.3552585623193201</v>
      </c>
      <c r="S195" s="21">
        <f t="shared" si="22"/>
        <v>-6.3200736570877734</v>
      </c>
      <c r="T195" s="21">
        <f t="shared" si="22"/>
        <v>-6.2855606099643353</v>
      </c>
      <c r="U195" s="21">
        <f t="shared" si="22"/>
        <v>-6.2517196773609021</v>
      </c>
      <c r="V195" s="21">
        <f t="shared" si="22"/>
        <v>-6.2185512651791504</v>
      </c>
      <c r="W195" s="21">
        <f t="shared" si="22"/>
        <v>-6.1860559685767749</v>
      </c>
      <c r="X195" s="21">
        <f t="shared" si="22"/>
        <v>-6.1542345375995673</v>
      </c>
      <c r="Y195" s="21">
        <f t="shared" si="22"/>
        <v>-6.123087914048341</v>
      </c>
      <c r="Z195" s="21">
        <f t="shared" si="22"/>
        <v>-6.0926172059968522</v>
      </c>
      <c r="AA195" s="21">
        <f t="shared" si="22"/>
        <v>-6.0628237194139647</v>
      </c>
      <c r="AB195" s="21">
        <f t="shared" si="22"/>
        <v>-6.0337089404551874</v>
      </c>
      <c r="AC195" s="21">
        <f t="shared" si="22"/>
        <v>-6.0014128277678997</v>
      </c>
      <c r="AD195" s="21">
        <f t="shared" si="22"/>
        <v>-5.9693504695730537</v>
      </c>
      <c r="AE195" s="21">
        <f t="shared" si="22"/>
        <v>-5.9371501167402512</v>
      </c>
      <c r="AF195" s="21">
        <f t="shared" si="22"/>
        <v>-5.9045720104658699</v>
      </c>
      <c r="AG195" s="21">
        <f t="shared" si="22"/>
        <v>-5.8715101877030822</v>
      </c>
      <c r="AH195" s="21">
        <f t="shared" si="22"/>
        <v>-5.8380256030274644</v>
      </c>
      <c r="AI195" s="21">
        <f t="shared" si="22"/>
        <v>-5.804406521409855</v>
      </c>
      <c r="AJ195" s="21">
        <f t="shared" si="22"/>
        <v>-5.7985918470820748</v>
      </c>
      <c r="AK195" s="21">
        <f t="shared" si="22"/>
        <v>-5.7923854930175294</v>
      </c>
      <c r="AL195" s="21">
        <f t="shared" si="22"/>
        <v>-5.7858354591515653</v>
      </c>
      <c r="AM195" s="21">
        <f t="shared" si="22"/>
        <v>-5.778997303044628</v>
      </c>
      <c r="AN195" s="21">
        <f t="shared" si="22"/>
        <v>-5.7719107314519231</v>
      </c>
      <c r="AO195" s="21">
        <f t="shared" si="22"/>
        <v>-5.7645956515730861</v>
      </c>
      <c r="AP195" s="21">
        <f t="shared" si="22"/>
        <v>-5.7570877121072961</v>
      </c>
      <c r="AQ195" s="21">
        <f t="shared" si="22"/>
        <v>-5.7494236245384354</v>
      </c>
      <c r="AR195" s="21">
        <f t="shared" si="22"/>
        <v>-5.7416365115217678</v>
      </c>
      <c r="AS195" s="21">
        <f t="shared" si="22"/>
        <v>-5.7337567676379466</v>
      </c>
      <c r="AT195" s="21">
        <f t="shared" si="22"/>
        <v>-5.7258146683225917</v>
      </c>
      <c r="AU195" s="21">
        <f t="shared" si="22"/>
        <v>-5.7178413837281648</v>
      </c>
      <c r="AV195" s="21">
        <f t="shared" si="22"/>
        <v>-5.7098669142872369</v>
      </c>
      <c r="AW195" s="21">
        <f t="shared" si="22"/>
        <v>-5.7019202565331364</v>
      </c>
      <c r="AX195" s="21">
        <f t="shared" si="22"/>
        <v>-5.694029884458808</v>
      </c>
      <c r="AY195" s="21">
        <f t="shared" si="22"/>
        <v>-5.6862239092681728</v>
      </c>
      <c r="AZ195" s="21">
        <f t="shared" si="22"/>
        <v>-5.678529959568194</v>
      </c>
      <c r="BA195" s="21">
        <f t="shared" si="22"/>
        <v>-5.6709750536616275</v>
      </c>
      <c r="BB195" s="21">
        <f t="shared" si="22"/>
        <v>-5.6627883273649147</v>
      </c>
    </row>
    <row r="196" spans="1:54" outlineLevel="2">
      <c r="A196" s="425"/>
      <c r="B196" s="150" t="s">
        <v>292</v>
      </c>
      <c r="C196" s="19"/>
      <c r="D196" s="135" t="s">
        <v>391</v>
      </c>
      <c r="E196" s="21">
        <f t="shared" ref="E196:BB196" si="23">SUMIF($B$143:$B$154,"Safety",E$143:E$154)*E187</f>
        <v>-0.40373904286553491</v>
      </c>
      <c r="F196" s="21">
        <f t="shared" si="23"/>
        <v>-0.41071959537978681</v>
      </c>
      <c r="G196" s="21">
        <f t="shared" si="23"/>
        <v>-0.41763407314603174</v>
      </c>
      <c r="H196" s="21">
        <f t="shared" si="23"/>
        <v>-0.42441213994180255</v>
      </c>
      <c r="I196" s="21">
        <f t="shared" si="23"/>
        <v>-0.43097823160883236</v>
      </c>
      <c r="J196" s="21">
        <f t="shared" si="23"/>
        <v>-0.43725159495004551</v>
      </c>
      <c r="K196" s="21">
        <f t="shared" si="23"/>
        <v>-0.44540022745211016</v>
      </c>
      <c r="L196" s="21">
        <f t="shared" si="23"/>
        <v>-0.45374810916338326</v>
      </c>
      <c r="M196" s="21">
        <f t="shared" si="23"/>
        <v>-0.46230106274819721</v>
      </c>
      <c r="N196" s="21">
        <f t="shared" si="23"/>
        <v>-0.4710651738058213</v>
      </c>
      <c r="O196" s="21">
        <f t="shared" si="23"/>
        <v>-0.48004658029885688</v>
      </c>
      <c r="P196" s="21">
        <f t="shared" si="23"/>
        <v>-0.48925174207505867</v>
      </c>
      <c r="Q196" s="21">
        <f t="shared" si="23"/>
        <v>-0.49868733280868577</v>
      </c>
      <c r="R196" s="21">
        <f t="shared" si="23"/>
        <v>-0.50836013553324411</v>
      </c>
      <c r="S196" s="21">
        <f t="shared" si="23"/>
        <v>-0.51827731809213828</v>
      </c>
      <c r="T196" s="21">
        <f t="shared" si="23"/>
        <v>-0.52844603575457871</v>
      </c>
      <c r="U196" s="21">
        <f t="shared" si="23"/>
        <v>-0.53887395525287252</v>
      </c>
      <c r="V196" s="21">
        <f t="shared" si="23"/>
        <v>-0.54956885579211978</v>
      </c>
      <c r="W196" s="21">
        <f t="shared" si="23"/>
        <v>-0.56053879442637389</v>
      </c>
      <c r="X196" s="21">
        <f t="shared" si="23"/>
        <v>-0.57179212868621143</v>
      </c>
      <c r="Y196" s="21">
        <f t="shared" si="23"/>
        <v>-0.58333732327775634</v>
      </c>
      <c r="Z196" s="21">
        <f t="shared" si="23"/>
        <v>-0.59518343321192324</v>
      </c>
      <c r="AA196" s="21">
        <f t="shared" si="23"/>
        <v>-0.60733949581312896</v>
      </c>
      <c r="AB196" s="21">
        <f t="shared" si="23"/>
        <v>-0.6198150712078363</v>
      </c>
      <c r="AC196" s="21">
        <f t="shared" si="23"/>
        <v>-0.63261998062733005</v>
      </c>
      <c r="AD196" s="21">
        <f t="shared" si="23"/>
        <v>-0.64576428571854649</v>
      </c>
      <c r="AE196" s="21">
        <f t="shared" si="23"/>
        <v>-0.65925847517341307</v>
      </c>
      <c r="AF196" s="21">
        <f t="shared" si="23"/>
        <v>-0.67311335212567369</v>
      </c>
      <c r="AG196" s="21">
        <f t="shared" si="23"/>
        <v>-0.68734014721092795</v>
      </c>
      <c r="AH196" s="21">
        <f t="shared" si="23"/>
        <v>-0.70195032385162559</v>
      </c>
      <c r="AI196" s="21">
        <f t="shared" si="23"/>
        <v>-0.71695591001141556</v>
      </c>
      <c r="AJ196" s="21">
        <f t="shared" si="23"/>
        <v>-0.73391656855204779</v>
      </c>
      <c r="AK196" s="21">
        <f t="shared" si="23"/>
        <v>-0.75136788678725719</v>
      </c>
      <c r="AL196" s="21">
        <f t="shared" si="23"/>
        <v>-0.76932608925055501</v>
      </c>
      <c r="AM196" s="21">
        <f t="shared" si="23"/>
        <v>-0.78780787021492849</v>
      </c>
      <c r="AN196" s="21">
        <f t="shared" si="23"/>
        <v>-0.80683054437488388</v>
      </c>
      <c r="AO196" s="21">
        <f t="shared" si="23"/>
        <v>-0.82641206432946013</v>
      </c>
      <c r="AP196" s="21">
        <f t="shared" si="23"/>
        <v>-0.84657099554521398</v>
      </c>
      <c r="AQ196" s="21">
        <f t="shared" si="23"/>
        <v>-0.86732658104223403</v>
      </c>
      <c r="AR196" s="21">
        <f t="shared" si="23"/>
        <v>-0.88869871781225884</v>
      </c>
      <c r="AS196" s="21">
        <f t="shared" si="23"/>
        <v>-0.91070800434100363</v>
      </c>
      <c r="AT196" s="21">
        <f t="shared" si="23"/>
        <v>-0.93337582794815832</v>
      </c>
      <c r="AU196" s="21">
        <f t="shared" si="23"/>
        <v>-0.9567242876221268</v>
      </c>
      <c r="AV196" s="21">
        <f t="shared" si="23"/>
        <v>-0.98077635316650691</v>
      </c>
      <c r="AW196" s="21">
        <f t="shared" si="23"/>
        <v>-1.0055556889233064</v>
      </c>
      <c r="AX196" s="21">
        <f t="shared" si="23"/>
        <v>-1.0310869229571773</v>
      </c>
      <c r="AY196" s="21">
        <f t="shared" si="23"/>
        <v>-1.0573954872897493</v>
      </c>
      <c r="AZ196" s="21">
        <f t="shared" si="23"/>
        <v>-1.0845077738381568</v>
      </c>
      <c r="BA196" s="21">
        <f t="shared" si="23"/>
        <v>-1.1124511218634652</v>
      </c>
      <c r="BB196" s="21">
        <f t="shared" si="23"/>
        <v>-1.1411144561473108</v>
      </c>
    </row>
    <row r="197" spans="1:54" outlineLevel="2">
      <c r="A197" s="425"/>
      <c r="B197" s="150" t="s">
        <v>295</v>
      </c>
      <c r="C197" s="19"/>
      <c r="D197" s="135" t="s">
        <v>391</v>
      </c>
      <c r="E197" s="21">
        <f>SUMIF($B$143:$B$154,"Financial",E$143:E$154)*E186</f>
        <v>-15.484674133860002</v>
      </c>
      <c r="F197" s="21">
        <f t="shared" ref="F197:BB197" si="24">SUMIF($B$143:$B$154,"Financial",F$143:F$154)*F186</f>
        <v>-14.956978649007247</v>
      </c>
      <c r="G197" s="21">
        <f t="shared" si="24"/>
        <v>-14.414806526016477</v>
      </c>
      <c r="H197" s="21">
        <f t="shared" si="24"/>
        <v>-13.858312214874497</v>
      </c>
      <c r="I197" s="21">
        <f t="shared" si="24"/>
        <v>-13.287643355902521</v>
      </c>
      <c r="J197" s="21">
        <f t="shared" si="24"/>
        <v>-12.70294058691557</v>
      </c>
      <c r="K197" s="21">
        <f t="shared" si="24"/>
        <v>-12.643855996238081</v>
      </c>
      <c r="L197" s="21">
        <f t="shared" si="24"/>
        <v>-12.585720288059385</v>
      </c>
      <c r="M197" s="21">
        <f t="shared" si="24"/>
        <v>-12.528528078049789</v>
      </c>
      <c r="N197" s="21">
        <f t="shared" si="24"/>
        <v>-12.472274305061402</v>
      </c>
      <c r="O197" s="21">
        <f t="shared" si="24"/>
        <v>-12.416954194128085</v>
      </c>
      <c r="P197" s="21">
        <f t="shared" si="24"/>
        <v>-12.362563173504249</v>
      </c>
      <c r="Q197" s="21">
        <f t="shared" si="24"/>
        <v>-12.309096994323676</v>
      </c>
      <c r="R197" s="21">
        <f t="shared" si="24"/>
        <v>-12.256551624263555</v>
      </c>
      <c r="S197" s="21">
        <f t="shared" si="24"/>
        <v>-12.204923293705493</v>
      </c>
      <c r="T197" s="21">
        <f t="shared" si="24"/>
        <v>-12.154208506740709</v>
      </c>
      <c r="U197" s="21">
        <f t="shared" si="24"/>
        <v>-12.104403963074633</v>
      </c>
      <c r="V197" s="21">
        <f t="shared" si="24"/>
        <v>-12.055506651488821</v>
      </c>
      <c r="W197" s="21">
        <f t="shared" si="24"/>
        <v>-12.007513786480413</v>
      </c>
      <c r="X197" s="21">
        <f t="shared" si="24"/>
        <v>-11.960422792452926</v>
      </c>
      <c r="Y197" s="21">
        <f t="shared" si="24"/>
        <v>-11.914231347984904</v>
      </c>
      <c r="Z197" s="21">
        <f t="shared" si="24"/>
        <v>-11.868937355381133</v>
      </c>
      <c r="AA197" s="21">
        <f t="shared" si="24"/>
        <v>-11.824538979389466</v>
      </c>
      <c r="AB197" s="21">
        <f t="shared" si="24"/>
        <v>-11.781034529273178</v>
      </c>
      <c r="AC197" s="21">
        <f t="shared" si="24"/>
        <v>-11.738422609778326</v>
      </c>
      <c r="AD197" s="21">
        <f t="shared" si="24"/>
        <v>-11.696701986471465</v>
      </c>
      <c r="AE197" s="21">
        <f t="shared" si="24"/>
        <v>-11.655871680016787</v>
      </c>
      <c r="AF197" s="21">
        <f t="shared" si="24"/>
        <v>-11.615930924446085</v>
      </c>
      <c r="AG197" s="21">
        <f t="shared" si="24"/>
        <v>-11.576879120848579</v>
      </c>
      <c r="AH197" s="21">
        <f t="shared" si="24"/>
        <v>-11.538715954709328</v>
      </c>
      <c r="AI197" s="21">
        <f t="shared" si="24"/>
        <v>-11.501441246084099</v>
      </c>
      <c r="AJ197" s="21">
        <f t="shared" si="24"/>
        <v>-11.520710685887218</v>
      </c>
      <c r="AK197" s="21">
        <f t="shared" si="24"/>
        <v>-11.540793612336957</v>
      </c>
      <c r="AL197" s="21">
        <f t="shared" si="24"/>
        <v>-11.561702314817341</v>
      </c>
      <c r="AM197" s="21">
        <f t="shared" si="24"/>
        <v>-11.583449391716837</v>
      </c>
      <c r="AN197" s="21">
        <f t="shared" si="24"/>
        <v>-11.606047787864904</v>
      </c>
      <c r="AO197" s="21">
        <f t="shared" si="24"/>
        <v>-11.629510787483685</v>
      </c>
      <c r="AP197" s="21">
        <f t="shared" si="24"/>
        <v>-11.653852028271002</v>
      </c>
      <c r="AQ197" s="21">
        <f t="shared" si="24"/>
        <v>-11.679085487860267</v>
      </c>
      <c r="AR197" s="21">
        <f t="shared" si="24"/>
        <v>-11.705225515712527</v>
      </c>
      <c r="AS197" s="21">
        <f t="shared" si="24"/>
        <v>-11.732286804258004</v>
      </c>
      <c r="AT197" s="21">
        <f t="shared" si="24"/>
        <v>-11.760284431495979</v>
      </c>
      <c r="AU197" s="21">
        <f t="shared" si="24"/>
        <v>-11.789233849669872</v>
      </c>
      <c r="AV197" s="21">
        <f t="shared" si="24"/>
        <v>-11.819150884015103</v>
      </c>
      <c r="AW197" s="21">
        <f t="shared" si="24"/>
        <v>-11.850051750963139</v>
      </c>
      <c r="AX197" s="21">
        <f t="shared" si="24"/>
        <v>-11.881953062171165</v>
      </c>
      <c r="AY197" s="21">
        <f t="shared" si="24"/>
        <v>-11.914871812581401</v>
      </c>
      <c r="AZ197" s="21">
        <f t="shared" si="24"/>
        <v>-11.948825431358509</v>
      </c>
      <c r="BA197" s="21">
        <f t="shared" si="24"/>
        <v>-11.983831742065229</v>
      </c>
      <c r="BB197" s="21">
        <f t="shared" si="24"/>
        <v>-12.018947346806014</v>
      </c>
    </row>
    <row r="198" spans="1:54" outlineLevel="2">
      <c r="A198" s="426"/>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499</v>
      </c>
      <c r="B200" s="150" t="s">
        <v>500</v>
      </c>
      <c r="C200" s="19"/>
      <c r="D200" s="135" t="s">
        <v>391</v>
      </c>
      <c r="E200" s="21">
        <f>SUM(E190:E193,E196:E198)</f>
        <v>-22.079599145451802</v>
      </c>
      <c r="F200" s="21">
        <f t="shared" ref="F200:BB200" si="26">SUM(F190:F193,F196:F198)</f>
        <v>-22.369003879453643</v>
      </c>
      <c r="G200" s="21">
        <f t="shared" si="26"/>
        <v>-22.586024038515191</v>
      </c>
      <c r="H200" s="21">
        <f t="shared" si="26"/>
        <v>-22.758216294607088</v>
      </c>
      <c r="I200" s="21">
        <f t="shared" si="26"/>
        <v>-22.898521553359426</v>
      </c>
      <c r="J200" s="21">
        <f t="shared" si="26"/>
        <v>-22.779172167306101</v>
      </c>
      <c r="K200" s="21">
        <f t="shared" si="26"/>
        <v>-22.158519486092047</v>
      </c>
      <c r="L200" s="21">
        <f t="shared" si="26"/>
        <v>-21.587364803429409</v>
      </c>
      <c r="M200" s="21">
        <f t="shared" si="26"/>
        <v>-21.051934567455568</v>
      </c>
      <c r="N200" s="21">
        <f t="shared" si="26"/>
        <v>-20.539501064419635</v>
      </c>
      <c r="O200" s="21">
        <f t="shared" si="26"/>
        <v>-20.069833701987282</v>
      </c>
      <c r="P200" s="21">
        <f t="shared" si="26"/>
        <v>-19.630185088048737</v>
      </c>
      <c r="Q200" s="21">
        <f t="shared" si="26"/>
        <v>-19.218852689477139</v>
      </c>
      <c r="R200" s="21">
        <f t="shared" si="26"/>
        <v>-18.844099401292457</v>
      </c>
      <c r="S200" s="21">
        <f t="shared" si="26"/>
        <v>-18.484450510479771</v>
      </c>
      <c r="T200" s="21">
        <f t="shared" si="26"/>
        <v>-18.14854199265173</v>
      </c>
      <c r="U200" s="21">
        <f t="shared" si="26"/>
        <v>-17.835008759680711</v>
      </c>
      <c r="V200" s="21">
        <f t="shared" si="26"/>
        <v>-17.55166370097318</v>
      </c>
      <c r="W200" s="21">
        <f t="shared" si="26"/>
        <v>-17.278897798047652</v>
      </c>
      <c r="X200" s="21">
        <f t="shared" si="26"/>
        <v>-17.03359286709091</v>
      </c>
      <c r="Y200" s="21">
        <f t="shared" si="26"/>
        <v>-16.796996281252252</v>
      </c>
      <c r="Z200" s="21">
        <f t="shared" si="26"/>
        <v>-16.58540576835226</v>
      </c>
      <c r="AA200" s="21">
        <f t="shared" si="26"/>
        <v>-16.389117421695421</v>
      </c>
      <c r="AB200" s="21">
        <f t="shared" si="26"/>
        <v>-16.207227217265242</v>
      </c>
      <c r="AC200" s="21">
        <f t="shared" si="26"/>
        <v>-16.037072329031247</v>
      </c>
      <c r="AD200" s="21">
        <f t="shared" si="26"/>
        <v>-15.982875654947595</v>
      </c>
      <c r="AE200" s="21">
        <f t="shared" si="26"/>
        <v>-15.930625995790944</v>
      </c>
      <c r="AF200" s="21">
        <f t="shared" si="26"/>
        <v>-15.879336124708153</v>
      </c>
      <c r="AG200" s="21">
        <f t="shared" si="26"/>
        <v>-15.829140456791464</v>
      </c>
      <c r="AH200" s="21">
        <f t="shared" si="26"/>
        <v>-15.780189508455781</v>
      </c>
      <c r="AI200" s="21">
        <f t="shared" si="26"/>
        <v>-15.732671928101343</v>
      </c>
      <c r="AJ200" s="21">
        <f t="shared" si="26"/>
        <v>-15.760658076916307</v>
      </c>
      <c r="AK200" s="21">
        <f t="shared" si="26"/>
        <v>-15.789809427633806</v>
      </c>
      <c r="AL200" s="21">
        <f t="shared" si="26"/>
        <v>-15.82021725823126</v>
      </c>
      <c r="AM200" s="21">
        <f t="shared" si="26"/>
        <v>-15.851944866474906</v>
      </c>
      <c r="AN200" s="21">
        <f t="shared" si="26"/>
        <v>-15.885035396431046</v>
      </c>
      <c r="AO200" s="21">
        <f t="shared" si="26"/>
        <v>-15.919523925449599</v>
      </c>
      <c r="AP200" s="21">
        <f t="shared" si="26"/>
        <v>-15.955461621813022</v>
      </c>
      <c r="AQ200" s="21">
        <f t="shared" si="26"/>
        <v>-15.992903658555489</v>
      </c>
      <c r="AR200" s="21">
        <f t="shared" si="26"/>
        <v>-16.031899422222821</v>
      </c>
      <c r="AS200" s="21">
        <f t="shared" si="26"/>
        <v>-16.072498052268074</v>
      </c>
      <c r="AT200" s="21">
        <f t="shared" si="26"/>
        <v>-16.114750955191802</v>
      </c>
      <c r="AU200" s="21">
        <f t="shared" si="26"/>
        <v>-16.158711546381411</v>
      </c>
      <c r="AV200" s="21">
        <f t="shared" si="26"/>
        <v>-16.204433457958128</v>
      </c>
      <c r="AW200" s="21">
        <f t="shared" si="26"/>
        <v>-16.251970603369834</v>
      </c>
      <c r="AX200" s="21">
        <f t="shared" si="26"/>
        <v>-16.301378222079695</v>
      </c>
      <c r="AY200" s="21">
        <f t="shared" si="26"/>
        <v>-16.352712661347745</v>
      </c>
      <c r="AZ200" s="21">
        <f t="shared" si="26"/>
        <v>-16.406031403036884</v>
      </c>
      <c r="BA200" s="21">
        <f t="shared" si="26"/>
        <v>-16.461392908866131</v>
      </c>
      <c r="BB200" s="21">
        <f t="shared" si="26"/>
        <v>-16.517282787897198</v>
      </c>
    </row>
    <row r="201" spans="1:54" outlineLevel="2">
      <c r="A201" s="425"/>
      <c r="B201" s="150" t="s">
        <v>501</v>
      </c>
      <c r="C201" s="19"/>
      <c r="D201" s="135" t="s">
        <v>391</v>
      </c>
      <c r="E201" s="21">
        <f>SUM(E190:E192,E194,E196:E198)</f>
        <v>-19.513406955229918</v>
      </c>
      <c r="F201" s="21">
        <f t="shared" ref="F201:BB201" si="27">SUM(F190:F192,F194,F196:F198)</f>
        <v>-20.046715287804659</v>
      </c>
      <c r="G201" s="21">
        <f t="shared" si="27"/>
        <v>-20.522937517536633</v>
      </c>
      <c r="H201" s="21">
        <f t="shared" si="27"/>
        <v>-20.951206384761289</v>
      </c>
      <c r="I201" s="21">
        <f t="shared" si="27"/>
        <v>-21.331458076697128</v>
      </c>
      <c r="J201" s="21">
        <f t="shared" si="27"/>
        <v>-21.451161127017066</v>
      </c>
      <c r="K201" s="21">
        <f t="shared" si="27"/>
        <v>-20.845488778218801</v>
      </c>
      <c r="L201" s="21">
        <f t="shared" si="27"/>
        <v>-20.278493208034696</v>
      </c>
      <c r="M201" s="21">
        <f t="shared" si="27"/>
        <v>-19.748016478145821</v>
      </c>
      <c r="N201" s="21">
        <f t="shared" si="27"/>
        <v>-19.252013176368141</v>
      </c>
      <c r="O201" s="21">
        <f t="shared" si="27"/>
        <v>-18.788544783395739</v>
      </c>
      <c r="P201" s="21">
        <f t="shared" si="27"/>
        <v>-18.355774711749934</v>
      </c>
      <c r="Q201" s="21">
        <f t="shared" si="27"/>
        <v>-17.951963423042919</v>
      </c>
      <c r="R201" s="21">
        <f t="shared" si="27"/>
        <v>-17.575463519912883</v>
      </c>
      <c r="S201" s="21">
        <f t="shared" si="27"/>
        <v>-17.224241504745105</v>
      </c>
      <c r="T201" s="21">
        <f t="shared" si="27"/>
        <v>-16.897300523781482</v>
      </c>
      <c r="U201" s="21">
        <f t="shared" si="27"/>
        <v>-16.593244136666492</v>
      </c>
      <c r="V201" s="21">
        <f t="shared" si="27"/>
        <v>-16.310751455721128</v>
      </c>
      <c r="W201" s="21">
        <f t="shared" si="27"/>
        <v>-16.048573559153969</v>
      </c>
      <c r="X201" s="21">
        <f t="shared" si="27"/>
        <v>-15.805529966671935</v>
      </c>
      <c r="Y201" s="21">
        <f t="shared" si="27"/>
        <v>-15.580505137657486</v>
      </c>
      <c r="Z201" s="21">
        <f t="shared" si="27"/>
        <v>-15.372445710590712</v>
      </c>
      <c r="AA201" s="21">
        <f t="shared" si="27"/>
        <v>-15.180356888236123</v>
      </c>
      <c r="AB201" s="21">
        <f t="shared" si="27"/>
        <v>-15.003299945988349</v>
      </c>
      <c r="AC201" s="21">
        <f t="shared" si="27"/>
        <v>-14.839102102994852</v>
      </c>
      <c r="AD201" s="21">
        <f t="shared" si="27"/>
        <v>-14.790799227071386</v>
      </c>
      <c r="AE201" s="21">
        <f t="shared" si="27"/>
        <v>-14.74390732032241</v>
      </c>
      <c r="AF201" s="21">
        <f t="shared" si="27"/>
        <v>-14.698351473243839</v>
      </c>
      <c r="AG201" s="21">
        <f t="shared" si="27"/>
        <v>-14.654102092609035</v>
      </c>
      <c r="AH201" s="21">
        <f t="shared" si="27"/>
        <v>-14.611185860758205</v>
      </c>
      <c r="AI201" s="21">
        <f t="shared" si="27"/>
        <v>-14.569706046873398</v>
      </c>
      <c r="AJ201" s="21">
        <f t="shared" si="27"/>
        <v>-14.598170377390367</v>
      </c>
      <c r="AK201" s="21">
        <f t="shared" si="27"/>
        <v>-14.627932123712064</v>
      </c>
      <c r="AL201" s="21">
        <f t="shared" si="27"/>
        <v>-14.659033666716276</v>
      </c>
      <c r="AM201" s="21">
        <f t="shared" si="27"/>
        <v>-14.691520732340331</v>
      </c>
      <c r="AN201" s="21">
        <f t="shared" si="27"/>
        <v>-14.72543477508713</v>
      </c>
      <c r="AO201" s="21">
        <f t="shared" si="27"/>
        <v>-14.760811672089744</v>
      </c>
      <c r="AP201" s="21">
        <f t="shared" si="27"/>
        <v>-14.79769355848396</v>
      </c>
      <c r="AQ201" s="21">
        <f t="shared" si="27"/>
        <v>-14.836123984036409</v>
      </c>
      <c r="AR201" s="21">
        <f t="shared" si="27"/>
        <v>-14.876146371436455</v>
      </c>
      <c r="AS201" s="21">
        <f t="shared" si="27"/>
        <v>-14.917804320714094</v>
      </c>
      <c r="AT201" s="21">
        <f t="shared" si="27"/>
        <v>-14.961142607059799</v>
      </c>
      <c r="AU201" s="21">
        <f t="shared" si="27"/>
        <v>-15.006207431613246</v>
      </c>
      <c r="AV201" s="21">
        <f t="shared" si="27"/>
        <v>-15.053045888622155</v>
      </c>
      <c r="AW201" s="21">
        <f t="shared" si="27"/>
        <v>-15.101705863438184</v>
      </c>
      <c r="AX201" s="21">
        <f t="shared" si="27"/>
        <v>-15.152236464713074</v>
      </c>
      <c r="AY201" s="21">
        <f t="shared" si="27"/>
        <v>-15.204687905133031</v>
      </c>
      <c r="AZ201" s="21">
        <f t="shared" si="27"/>
        <v>-15.259111669048904</v>
      </c>
      <c r="BA201" s="21">
        <f t="shared" si="27"/>
        <v>-15.315560415475559</v>
      </c>
      <c r="BB201" s="21">
        <f t="shared" si="27"/>
        <v>-15.372675475863158</v>
      </c>
    </row>
    <row r="202" spans="1:54" outlineLevel="2">
      <c r="A202" s="426"/>
      <c r="B202" s="150" t="s">
        <v>502</v>
      </c>
      <c r="C202" s="19"/>
      <c r="D202" s="135" t="s">
        <v>391</v>
      </c>
      <c r="E202" s="21">
        <f>SUM(E190:E192,E195:E198)</f>
        <v>-24.662062473464168</v>
      </c>
      <c r="F202" s="21">
        <f t="shared" ref="F202:BB202" si="28">SUM(F190:F192,F195:F198)</f>
        <v>-25.048429356978815</v>
      </c>
      <c r="G202" s="21">
        <f t="shared" si="28"/>
        <v>-25.379613995227515</v>
      </c>
      <c r="H202" s="21">
        <f t="shared" si="28"/>
        <v>-25.664714857962149</v>
      </c>
      <c r="I202" s="21">
        <f t="shared" si="28"/>
        <v>-25.903634031755683</v>
      </c>
      <c r="J202" s="21">
        <f t="shared" si="28"/>
        <v>-25.883806104855999</v>
      </c>
      <c r="K202" s="21">
        <f t="shared" si="28"/>
        <v>-25.25212730122071</v>
      </c>
      <c r="L202" s="21">
        <f t="shared" si="28"/>
        <v>-24.659563083352644</v>
      </c>
      <c r="M202" s="21">
        <f t="shared" si="28"/>
        <v>-24.103955163583812</v>
      </c>
      <c r="N202" s="21">
        <f t="shared" si="28"/>
        <v>-23.583257874494368</v>
      </c>
      <c r="O202" s="21">
        <f t="shared" si="28"/>
        <v>-23.095532537180297</v>
      </c>
      <c r="P202" s="21">
        <f t="shared" si="28"/>
        <v>-22.638942495928308</v>
      </c>
      <c r="Q202" s="21">
        <f t="shared" si="28"/>
        <v>-22.211748256158486</v>
      </c>
      <c r="R202" s="21">
        <f t="shared" si="28"/>
        <v>-21.812302561459099</v>
      </c>
      <c r="S202" s="21">
        <f t="shared" si="28"/>
        <v>-21.437623942399675</v>
      </c>
      <c r="T202" s="21">
        <f t="shared" si="28"/>
        <v>-21.087674263361905</v>
      </c>
      <c r="U202" s="21">
        <f t="shared" si="28"/>
        <v>-20.761057255294944</v>
      </c>
      <c r="V202" s="21">
        <f t="shared" si="28"/>
        <v>-20.456452298793803</v>
      </c>
      <c r="W202" s="21">
        <f t="shared" si="28"/>
        <v>-20.172610871538485</v>
      </c>
      <c r="X202" s="21">
        <f t="shared" si="28"/>
        <v>-19.908352991738312</v>
      </c>
      <c r="Y202" s="21">
        <f t="shared" si="28"/>
        <v>-19.66256374702305</v>
      </c>
      <c r="Z202" s="21">
        <f t="shared" si="28"/>
        <v>-19.434190514237748</v>
      </c>
      <c r="AA202" s="21">
        <f t="shared" si="28"/>
        <v>-19.22223936818942</v>
      </c>
      <c r="AB202" s="21">
        <f t="shared" si="28"/>
        <v>-19.025772572958473</v>
      </c>
      <c r="AC202" s="21">
        <f t="shared" si="28"/>
        <v>-18.840043988192349</v>
      </c>
      <c r="AD202" s="21">
        <f t="shared" si="28"/>
        <v>-18.77036620682647</v>
      </c>
      <c r="AE202" s="21">
        <f t="shared" si="28"/>
        <v>-18.702007398213496</v>
      </c>
      <c r="AF202" s="21">
        <f t="shared" si="28"/>
        <v>-18.634732813648053</v>
      </c>
      <c r="AG202" s="21">
        <f t="shared" si="28"/>
        <v>-18.568442217811544</v>
      </c>
      <c r="AH202" s="21">
        <f t="shared" si="28"/>
        <v>-18.503202929525372</v>
      </c>
      <c r="AI202" s="21">
        <f t="shared" si="28"/>
        <v>-18.439310394572992</v>
      </c>
      <c r="AJ202" s="21">
        <f t="shared" si="28"/>
        <v>-18.463898275545944</v>
      </c>
      <c r="AK202" s="21">
        <f t="shared" si="28"/>
        <v>-18.489522452496651</v>
      </c>
      <c r="AL202" s="21">
        <f t="shared" si="28"/>
        <v>-18.516257306261718</v>
      </c>
      <c r="AM202" s="21">
        <f t="shared" si="28"/>
        <v>-18.544185601155785</v>
      </c>
      <c r="AN202" s="21">
        <f t="shared" si="28"/>
        <v>-18.5733752628472</v>
      </c>
      <c r="AO202" s="21">
        <f t="shared" si="28"/>
        <v>-18.603875439936385</v>
      </c>
      <c r="AP202" s="21">
        <f t="shared" si="28"/>
        <v>-18.635752033359104</v>
      </c>
      <c r="AQ202" s="21">
        <f t="shared" si="28"/>
        <v>-18.669073067204764</v>
      </c>
      <c r="AR202" s="21">
        <f t="shared" si="28"/>
        <v>-18.703904045932749</v>
      </c>
      <c r="AS202" s="21">
        <f t="shared" si="28"/>
        <v>-18.740308832626539</v>
      </c>
      <c r="AT202" s="21">
        <f t="shared" si="28"/>
        <v>-18.778352386100575</v>
      </c>
      <c r="AU202" s="21">
        <f t="shared" si="28"/>
        <v>-18.818101687596208</v>
      </c>
      <c r="AV202" s="21">
        <f t="shared" si="28"/>
        <v>-18.859623831649511</v>
      </c>
      <c r="AW202" s="21">
        <f t="shared" si="28"/>
        <v>-18.902986034634345</v>
      </c>
      <c r="AX202" s="21">
        <f t="shared" si="28"/>
        <v>-18.948256387864411</v>
      </c>
      <c r="AY202" s="21">
        <f t="shared" si="28"/>
        <v>-18.995503844828569</v>
      </c>
      <c r="AZ202" s="21">
        <f t="shared" si="28"/>
        <v>-19.04479830894897</v>
      </c>
      <c r="BA202" s="21">
        <f t="shared" si="28"/>
        <v>-19.096210451442314</v>
      </c>
      <c r="BB202" s="21">
        <f t="shared" si="28"/>
        <v>-19.147867694303034</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503</v>
      </c>
      <c r="B204" s="150" t="s">
        <v>504</v>
      </c>
      <c r="C204" s="19"/>
      <c r="D204" s="135" t="s">
        <v>391</v>
      </c>
      <c r="E204" s="21">
        <f>E200</f>
        <v>-22.079599145451802</v>
      </c>
      <c r="F204" s="21">
        <f>F200+E204</f>
        <v>-44.448603024905445</v>
      </c>
      <c r="G204" s="21">
        <f t="shared" ref="G204:BB206" si="29">G200+F204</f>
        <v>-67.034627063420629</v>
      </c>
      <c r="H204" s="21">
        <f t="shared" si="29"/>
        <v>-89.79284335802771</v>
      </c>
      <c r="I204" s="21">
        <f t="shared" si="29"/>
        <v>-112.69136491138714</v>
      </c>
      <c r="J204" s="21">
        <f t="shared" si="29"/>
        <v>-135.47053707869324</v>
      </c>
      <c r="K204" s="21">
        <f t="shared" si="29"/>
        <v>-157.62905656478529</v>
      </c>
      <c r="L204" s="21">
        <f t="shared" si="29"/>
        <v>-179.2164213682147</v>
      </c>
      <c r="M204" s="21">
        <f t="shared" si="29"/>
        <v>-200.26835593567026</v>
      </c>
      <c r="N204" s="21">
        <f t="shared" si="29"/>
        <v>-220.80785700008988</v>
      </c>
      <c r="O204" s="21">
        <f t="shared" si="29"/>
        <v>-240.87769070207716</v>
      </c>
      <c r="P204" s="21">
        <f t="shared" si="29"/>
        <v>-260.50787579012592</v>
      </c>
      <c r="Q204" s="21">
        <f t="shared" si="29"/>
        <v>-279.72672847960308</v>
      </c>
      <c r="R204" s="21">
        <f t="shared" si="29"/>
        <v>-298.57082788089554</v>
      </c>
      <c r="S204" s="21">
        <f t="shared" si="29"/>
        <v>-317.05527839137528</v>
      </c>
      <c r="T204" s="21">
        <f t="shared" si="29"/>
        <v>-335.20382038402704</v>
      </c>
      <c r="U204" s="21">
        <f t="shared" si="29"/>
        <v>-353.03882914370774</v>
      </c>
      <c r="V204" s="21">
        <f t="shared" si="29"/>
        <v>-370.59049284468091</v>
      </c>
      <c r="W204" s="21">
        <f t="shared" si="29"/>
        <v>-387.86939064272855</v>
      </c>
      <c r="X204" s="21">
        <f t="shared" si="29"/>
        <v>-404.90298350981948</v>
      </c>
      <c r="Y204" s="21">
        <f t="shared" si="29"/>
        <v>-421.69997979107171</v>
      </c>
      <c r="Z204" s="21">
        <f t="shared" si="29"/>
        <v>-438.28538555942396</v>
      </c>
      <c r="AA204" s="21">
        <f t="shared" si="29"/>
        <v>-454.67450298111936</v>
      </c>
      <c r="AB204" s="21">
        <f t="shared" si="29"/>
        <v>-470.88173019838462</v>
      </c>
      <c r="AC204" s="21">
        <f t="shared" si="29"/>
        <v>-486.91880252741589</v>
      </c>
      <c r="AD204" s="21">
        <f t="shared" si="29"/>
        <v>-502.90167818236347</v>
      </c>
      <c r="AE204" s="21">
        <f t="shared" si="29"/>
        <v>-518.83230417815446</v>
      </c>
      <c r="AF204" s="21">
        <f t="shared" si="29"/>
        <v>-534.71164030286263</v>
      </c>
      <c r="AG204" s="21">
        <f t="shared" si="29"/>
        <v>-550.54078075965413</v>
      </c>
      <c r="AH204" s="21">
        <f t="shared" si="29"/>
        <v>-566.32097026810993</v>
      </c>
      <c r="AI204" s="21">
        <f t="shared" si="29"/>
        <v>-582.05364219621129</v>
      </c>
      <c r="AJ204" s="21">
        <f t="shared" si="29"/>
        <v>-597.81430027312763</v>
      </c>
      <c r="AK204" s="21">
        <f t="shared" si="29"/>
        <v>-613.60410970076146</v>
      </c>
      <c r="AL204" s="21">
        <f t="shared" si="29"/>
        <v>-629.42432695899276</v>
      </c>
      <c r="AM204" s="21">
        <f t="shared" si="29"/>
        <v>-645.27627182546769</v>
      </c>
      <c r="AN204" s="21">
        <f t="shared" si="29"/>
        <v>-661.16130722189871</v>
      </c>
      <c r="AO204" s="21">
        <f t="shared" si="29"/>
        <v>-677.08083114734836</v>
      </c>
      <c r="AP204" s="21">
        <f t="shared" si="29"/>
        <v>-693.03629276916138</v>
      </c>
      <c r="AQ204" s="21">
        <f t="shared" si="29"/>
        <v>-709.0291964277169</v>
      </c>
      <c r="AR204" s="21">
        <f t="shared" si="29"/>
        <v>-725.06109584993976</v>
      </c>
      <c r="AS204" s="21">
        <f t="shared" si="29"/>
        <v>-741.13359390220785</v>
      </c>
      <c r="AT204" s="21">
        <f t="shared" si="29"/>
        <v>-757.24834485739962</v>
      </c>
      <c r="AU204" s="21">
        <f t="shared" si="29"/>
        <v>-773.40705640378098</v>
      </c>
      <c r="AV204" s="21">
        <f t="shared" si="29"/>
        <v>-789.61148986173907</v>
      </c>
      <c r="AW204" s="21">
        <f t="shared" si="29"/>
        <v>-805.86346046510891</v>
      </c>
      <c r="AX204" s="21">
        <f t="shared" si="29"/>
        <v>-822.16483868718865</v>
      </c>
      <c r="AY204" s="21">
        <f t="shared" si="29"/>
        <v>-838.51755134853636</v>
      </c>
      <c r="AZ204" s="21">
        <f t="shared" si="29"/>
        <v>-854.92358275157324</v>
      </c>
      <c r="BA204" s="21">
        <f t="shared" si="29"/>
        <v>-871.38497566043941</v>
      </c>
      <c r="BB204" s="21">
        <f t="shared" si="29"/>
        <v>-887.90225844833662</v>
      </c>
    </row>
    <row r="205" spans="1:54" outlineLevel="2">
      <c r="A205" s="425"/>
      <c r="B205" s="150" t="s">
        <v>505</v>
      </c>
      <c r="C205" s="19"/>
      <c r="D205" s="135" t="s">
        <v>391</v>
      </c>
      <c r="E205" s="21">
        <f>E201</f>
        <v>-19.513406955229918</v>
      </c>
      <c r="F205" s="21">
        <f t="shared" ref="F205:U206" si="30">F201+E205</f>
        <v>-39.560122243034577</v>
      </c>
      <c r="G205" s="21">
        <f t="shared" si="30"/>
        <v>-60.08305976057121</v>
      </c>
      <c r="H205" s="21">
        <f t="shared" si="30"/>
        <v>-81.034266145332495</v>
      </c>
      <c r="I205" s="21">
        <f t="shared" si="30"/>
        <v>-102.36572422202963</v>
      </c>
      <c r="J205" s="21">
        <f t="shared" si="30"/>
        <v>-123.81688534904669</v>
      </c>
      <c r="K205" s="21">
        <f t="shared" si="30"/>
        <v>-144.66237412726548</v>
      </c>
      <c r="L205" s="21">
        <f t="shared" si="30"/>
        <v>-164.94086733530017</v>
      </c>
      <c r="M205" s="21">
        <f t="shared" si="30"/>
        <v>-184.68888381344598</v>
      </c>
      <c r="N205" s="21">
        <f t="shared" si="30"/>
        <v>-203.94089698981412</v>
      </c>
      <c r="O205" s="21">
        <f t="shared" si="30"/>
        <v>-222.72944177320986</v>
      </c>
      <c r="P205" s="21">
        <f t="shared" si="30"/>
        <v>-241.0852164849598</v>
      </c>
      <c r="Q205" s="21">
        <f t="shared" si="30"/>
        <v>-259.03717990800271</v>
      </c>
      <c r="R205" s="21">
        <f t="shared" si="30"/>
        <v>-276.6126434279156</v>
      </c>
      <c r="S205" s="21">
        <f t="shared" si="30"/>
        <v>-293.83688493266072</v>
      </c>
      <c r="T205" s="21">
        <f t="shared" si="30"/>
        <v>-310.73418545644222</v>
      </c>
      <c r="U205" s="21">
        <f t="shared" si="30"/>
        <v>-327.32742959310872</v>
      </c>
      <c r="V205" s="21">
        <f t="shared" si="29"/>
        <v>-343.63818104882984</v>
      </c>
      <c r="W205" s="21">
        <f t="shared" si="29"/>
        <v>-359.6867546079838</v>
      </c>
      <c r="X205" s="21">
        <f t="shared" si="29"/>
        <v>-375.49228457465574</v>
      </c>
      <c r="Y205" s="21">
        <f t="shared" si="29"/>
        <v>-391.07278971231324</v>
      </c>
      <c r="Z205" s="21">
        <f t="shared" si="29"/>
        <v>-406.44523542290398</v>
      </c>
      <c r="AA205" s="21">
        <f t="shared" si="29"/>
        <v>-421.62559231114011</v>
      </c>
      <c r="AB205" s="21">
        <f t="shared" si="29"/>
        <v>-436.62889225712848</v>
      </c>
      <c r="AC205" s="21">
        <f t="shared" si="29"/>
        <v>-451.46799436012333</v>
      </c>
      <c r="AD205" s="21">
        <f t="shared" si="29"/>
        <v>-466.2587935871947</v>
      </c>
      <c r="AE205" s="21">
        <f t="shared" si="29"/>
        <v>-481.00270090751712</v>
      </c>
      <c r="AF205" s="21">
        <f t="shared" si="29"/>
        <v>-495.70105238076098</v>
      </c>
      <c r="AG205" s="21">
        <f t="shared" si="29"/>
        <v>-510.35515447337002</v>
      </c>
      <c r="AH205" s="21">
        <f t="shared" si="29"/>
        <v>-524.96634033412818</v>
      </c>
      <c r="AI205" s="21">
        <f t="shared" si="29"/>
        <v>-539.5360463810016</v>
      </c>
      <c r="AJ205" s="21">
        <f t="shared" si="29"/>
        <v>-554.13421675839197</v>
      </c>
      <c r="AK205" s="21">
        <f t="shared" si="29"/>
        <v>-568.76214888210404</v>
      </c>
      <c r="AL205" s="21">
        <f t="shared" si="29"/>
        <v>-583.4211825488203</v>
      </c>
      <c r="AM205" s="21">
        <f t="shared" si="29"/>
        <v>-598.11270328116063</v>
      </c>
      <c r="AN205" s="21">
        <f t="shared" si="29"/>
        <v>-612.83813805624777</v>
      </c>
      <c r="AO205" s="21">
        <f t="shared" si="29"/>
        <v>-627.59894972833752</v>
      </c>
      <c r="AP205" s="21">
        <f t="shared" si="29"/>
        <v>-642.39664328682147</v>
      </c>
      <c r="AQ205" s="21">
        <f t="shared" si="29"/>
        <v>-657.23276727085783</v>
      </c>
      <c r="AR205" s="21">
        <f t="shared" si="29"/>
        <v>-672.10891364229428</v>
      </c>
      <c r="AS205" s="21">
        <f t="shared" si="29"/>
        <v>-687.02671796300842</v>
      </c>
      <c r="AT205" s="21">
        <f t="shared" si="29"/>
        <v>-701.98786057006828</v>
      </c>
      <c r="AU205" s="21">
        <f t="shared" si="29"/>
        <v>-716.99406800168151</v>
      </c>
      <c r="AV205" s="21">
        <f t="shared" si="29"/>
        <v>-732.04711389030365</v>
      </c>
      <c r="AW205" s="21">
        <f t="shared" si="29"/>
        <v>-747.1488197537418</v>
      </c>
      <c r="AX205" s="21">
        <f t="shared" si="29"/>
        <v>-762.30105621845485</v>
      </c>
      <c r="AY205" s="21">
        <f t="shared" si="29"/>
        <v>-777.50574412358787</v>
      </c>
      <c r="AZ205" s="21">
        <f t="shared" si="29"/>
        <v>-792.76485579263681</v>
      </c>
      <c r="BA205" s="21">
        <f t="shared" si="29"/>
        <v>-808.08041620811241</v>
      </c>
      <c r="BB205" s="21">
        <f t="shared" si="29"/>
        <v>-823.45309168397557</v>
      </c>
    </row>
    <row r="206" spans="1:54" outlineLevel="2">
      <c r="A206" s="426"/>
      <c r="B206" s="150" t="s">
        <v>506</v>
      </c>
      <c r="C206" s="19"/>
      <c r="D206" s="135" t="s">
        <v>391</v>
      </c>
      <c r="E206" s="21">
        <f>E202</f>
        <v>-24.662062473464168</v>
      </c>
      <c r="F206" s="21">
        <f t="shared" si="30"/>
        <v>-49.710491830442983</v>
      </c>
      <c r="G206" s="21">
        <f t="shared" si="29"/>
        <v>-75.090105825670491</v>
      </c>
      <c r="H206" s="21">
        <f t="shared" si="29"/>
        <v>-100.75482068363264</v>
      </c>
      <c r="I206" s="21">
        <f t="shared" si="29"/>
        <v>-126.65845471538833</v>
      </c>
      <c r="J206" s="21">
        <f t="shared" si="29"/>
        <v>-152.54226082024434</v>
      </c>
      <c r="K206" s="21">
        <f t="shared" si="29"/>
        <v>-177.79438812146503</v>
      </c>
      <c r="L206" s="21">
        <f t="shared" si="29"/>
        <v>-202.45395120481768</v>
      </c>
      <c r="M206" s="21">
        <f t="shared" si="29"/>
        <v>-226.55790636840149</v>
      </c>
      <c r="N206" s="21">
        <f t="shared" si="29"/>
        <v>-250.14116424289585</v>
      </c>
      <c r="O206" s="21">
        <f t="shared" si="29"/>
        <v>-273.23669678007616</v>
      </c>
      <c r="P206" s="21">
        <f t="shared" si="29"/>
        <v>-295.87563927600445</v>
      </c>
      <c r="Q206" s="21">
        <f t="shared" si="29"/>
        <v>-318.08738753216295</v>
      </c>
      <c r="R206" s="21">
        <f t="shared" si="29"/>
        <v>-339.89969009362204</v>
      </c>
      <c r="S206" s="21">
        <f t="shared" si="29"/>
        <v>-361.33731403602172</v>
      </c>
      <c r="T206" s="21">
        <f t="shared" si="29"/>
        <v>-382.42498829938364</v>
      </c>
      <c r="U206" s="21">
        <f t="shared" si="29"/>
        <v>-403.18604555467857</v>
      </c>
      <c r="V206" s="21">
        <f t="shared" si="29"/>
        <v>-423.64249785347238</v>
      </c>
      <c r="W206" s="21">
        <f t="shared" si="29"/>
        <v>-443.81510872501087</v>
      </c>
      <c r="X206" s="21">
        <f t="shared" si="29"/>
        <v>-463.72346171674917</v>
      </c>
      <c r="Y206" s="21">
        <f t="shared" si="29"/>
        <v>-483.38602546377223</v>
      </c>
      <c r="Z206" s="21">
        <f t="shared" si="29"/>
        <v>-502.82021597800997</v>
      </c>
      <c r="AA206" s="21">
        <f t="shared" si="29"/>
        <v>-522.0424553461994</v>
      </c>
      <c r="AB206" s="21">
        <f t="shared" si="29"/>
        <v>-541.06822791915783</v>
      </c>
      <c r="AC206" s="21">
        <f t="shared" si="29"/>
        <v>-559.90827190735013</v>
      </c>
      <c r="AD206" s="21">
        <f t="shared" si="29"/>
        <v>-578.67863811417658</v>
      </c>
      <c r="AE206" s="21">
        <f t="shared" si="29"/>
        <v>-597.38064551239006</v>
      </c>
      <c r="AF206" s="21">
        <f t="shared" si="29"/>
        <v>-616.0153783260381</v>
      </c>
      <c r="AG206" s="21">
        <f t="shared" si="29"/>
        <v>-634.5838205438497</v>
      </c>
      <c r="AH206" s="21">
        <f t="shared" si="29"/>
        <v>-653.0870234733751</v>
      </c>
      <c r="AI206" s="21">
        <f t="shared" si="29"/>
        <v>-671.5263338679481</v>
      </c>
      <c r="AJ206" s="21">
        <f t="shared" si="29"/>
        <v>-689.99023214349404</v>
      </c>
      <c r="AK206" s="21">
        <f t="shared" si="29"/>
        <v>-708.4797545959907</v>
      </c>
      <c r="AL206" s="21">
        <f t="shared" si="29"/>
        <v>-726.99601190225246</v>
      </c>
      <c r="AM206" s="21">
        <f t="shared" si="29"/>
        <v>-745.54019750340819</v>
      </c>
      <c r="AN206" s="21">
        <f t="shared" si="29"/>
        <v>-764.1135727662554</v>
      </c>
      <c r="AO206" s="21">
        <f t="shared" si="29"/>
        <v>-782.71744820619176</v>
      </c>
      <c r="AP206" s="21">
        <f t="shared" si="29"/>
        <v>-801.35320023955092</v>
      </c>
      <c r="AQ206" s="21">
        <f t="shared" si="29"/>
        <v>-820.02227330675566</v>
      </c>
      <c r="AR206" s="21">
        <f t="shared" si="29"/>
        <v>-838.72617735268841</v>
      </c>
      <c r="AS206" s="21">
        <f t="shared" si="29"/>
        <v>-857.46648618531492</v>
      </c>
      <c r="AT206" s="21">
        <f t="shared" si="29"/>
        <v>-876.24483857141547</v>
      </c>
      <c r="AU206" s="21">
        <f t="shared" si="29"/>
        <v>-895.06294025901173</v>
      </c>
      <c r="AV206" s="21">
        <f t="shared" si="29"/>
        <v>-913.92256409066124</v>
      </c>
      <c r="AW206" s="21">
        <f t="shared" si="29"/>
        <v>-932.82555012529554</v>
      </c>
      <c r="AX206" s="21">
        <f t="shared" si="29"/>
        <v>-951.77380651315991</v>
      </c>
      <c r="AY206" s="21">
        <f t="shared" si="29"/>
        <v>-970.7693103579885</v>
      </c>
      <c r="AZ206" s="21">
        <f t="shared" si="29"/>
        <v>-989.8141086669375</v>
      </c>
      <c r="BA206" s="21">
        <f t="shared" si="29"/>
        <v>-1008.9103191183798</v>
      </c>
      <c r="BB206" s="21">
        <f t="shared" si="29"/>
        <v>-1028.0581868126828</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493</v>
      </c>
      <c r="B210" s="150" t="s">
        <v>565</v>
      </c>
      <c r="C210" s="19"/>
      <c r="D210" s="135" t="s">
        <v>391</v>
      </c>
      <c r="E210" s="21">
        <f>E190-Baseline!E190</f>
        <v>-0.18853835280680259</v>
      </c>
      <c r="F210" s="21">
        <f>F190-Baseline!F190</f>
        <v>-1.3532001094383093</v>
      </c>
      <c r="G210" s="21">
        <f>G190-Baseline!G190</f>
        <v>-2.4731361906861897</v>
      </c>
      <c r="H210" s="21">
        <f>H190-Baseline!H190</f>
        <v>-3.5574510279871054</v>
      </c>
      <c r="I210" s="21">
        <f>I190-Baseline!I190</f>
        <v>-4.6060633111366514</v>
      </c>
      <c r="J210" s="21">
        <f>J190-Baseline!J190</f>
        <v>-5.4064350784092277</v>
      </c>
      <c r="K210" s="21">
        <f>K190-Baseline!K190</f>
        <v>-4.8790022762361085</v>
      </c>
      <c r="L210" s="21">
        <f>L190-Baseline!L190</f>
        <v>-4.3885391033056536</v>
      </c>
      <c r="M210" s="21">
        <f>M190-Baseline!M190</f>
        <v>-3.9328953846909953</v>
      </c>
      <c r="N210" s="21">
        <f>N190-Baseline!N190</f>
        <v>-3.5100326454724899</v>
      </c>
      <c r="O210" s="21">
        <f>O190-Baseline!O190</f>
        <v>-3.118018725709566</v>
      </c>
      <c r="P210" s="21">
        <f>P190-Baseline!P190</f>
        <v>-2.7550226416649082</v>
      </c>
      <c r="Q210" s="21">
        <f>Q190-Baseline!Q190</f>
        <v>-2.4193096824534921</v>
      </c>
      <c r="R210" s="21">
        <f>R190-Baseline!R190</f>
        <v>-2.109236731750856</v>
      </c>
      <c r="S210" s="21">
        <f>S190-Baseline!S190</f>
        <v>-1.8232478046376277</v>
      </c>
      <c r="T210" s="21">
        <f>T190-Baseline!T190</f>
        <v>-1.5598697900815508</v>
      </c>
      <c r="U210" s="21">
        <f>U190-Baseline!U190</f>
        <v>-1.3177083899647137</v>
      </c>
      <c r="V210" s="21">
        <f>V190-Baseline!V190</f>
        <v>-1.0954442459532512</v>
      </c>
      <c r="W210" s="21">
        <f>W190-Baseline!W190</f>
        <v>-0.89182924588000101</v>
      </c>
      <c r="X210" s="21">
        <f>X190-Baseline!X190</f>
        <v>-0.7056830016682849</v>
      </c>
      <c r="Y210" s="21">
        <f>Y190-Baseline!Y190</f>
        <v>-0.53588949116759999</v>
      </c>
      <c r="Z210" s="21">
        <f>Z190-Baseline!Z190</f>
        <v>-0.38139385660036634</v>
      </c>
      <c r="AA210" s="21">
        <f>AA190-Baseline!AA190</f>
        <v>-0.24119935263339193</v>
      </c>
      <c r="AB210" s="21">
        <f>AB190-Baseline!AB190</f>
        <v>-0.11436443738906989</v>
      </c>
      <c r="AC210" s="21">
        <f>AC190-Baseline!AC190</f>
        <v>5.7504748799592732E-17</v>
      </c>
      <c r="AD210" s="21">
        <f>AD190-Baseline!AD190</f>
        <v>5.5560143767722459E-17</v>
      </c>
      <c r="AE210" s="21">
        <f>AE190-Baseline!AE190</f>
        <v>5.3681298326301888E-17</v>
      </c>
      <c r="AF210" s="21">
        <f>AF190-Baseline!AF190</f>
        <v>5.1865988721064625E-17</v>
      </c>
      <c r="AG210" s="21">
        <f>AG190-Baseline!AG190</f>
        <v>5.0112066397163888E-17</v>
      </c>
      <c r="AH210" s="21">
        <f>AH190-Baseline!AH190</f>
        <v>4.8417455456197006E-17</v>
      </c>
      <c r="AI210" s="21">
        <f>AI190-Baseline!AI190</f>
        <v>4.6780150199224156E-17</v>
      </c>
      <c r="AJ210" s="21">
        <f>AJ190-Baseline!AJ190</f>
        <v>4.5417621552644813E-17</v>
      </c>
      <c r="AK210" s="21">
        <f>AK190-Baseline!AK190</f>
        <v>4.4094778206451277E-17</v>
      </c>
      <c r="AL210" s="21">
        <f>AL190-Baseline!AL190</f>
        <v>4.2810464278108032E-17</v>
      </c>
      <c r="AM210" s="21">
        <f>AM190-Baseline!AM190</f>
        <v>4.1563557551561192E-17</v>
      </c>
      <c r="AN210" s="21">
        <f>AN190-Baseline!AN190</f>
        <v>4.0352968496661351E-17</v>
      </c>
      <c r="AO210" s="21">
        <f>AO190-Baseline!AO190</f>
        <v>3.9177639317146947E-17</v>
      </c>
      <c r="AP210" s="21">
        <f>AP190-Baseline!AP190</f>
        <v>3.8036543026356257E-17</v>
      </c>
      <c r="AQ210" s="21">
        <f>AQ190-Baseline!AQ190</f>
        <v>3.6928682549860446E-17</v>
      </c>
      <c r="AR210" s="21">
        <f>AR190-Baseline!AR190</f>
        <v>3.5853089854233442E-17</v>
      </c>
      <c r="AS210" s="21">
        <f>AS190-Baseline!AS190</f>
        <v>3.4808825101197518E-17</v>
      </c>
      <c r="AT210" s="21">
        <f>AT190-Baseline!AT190</f>
        <v>3.3794975826405354E-17</v>
      </c>
      <c r="AU210" s="21">
        <f>AU190-Baseline!AU190</f>
        <v>3.2810656142141122E-17</v>
      </c>
      <c r="AV210" s="21">
        <f>AV190-Baseline!AV190</f>
        <v>3.1855005963243811E-17</v>
      </c>
      <c r="AW210" s="21">
        <f>AW190-Baseline!AW190</f>
        <v>3.092719025557651E-17</v>
      </c>
      <c r="AX210" s="21">
        <f>AX190-Baseline!AX190</f>
        <v>3.0026398306384963E-17</v>
      </c>
      <c r="AY210" s="21">
        <f>AY190-Baseline!AY190</f>
        <v>2.9151843015907727E-17</v>
      </c>
      <c r="AZ210" s="21">
        <f>AZ190-Baseline!AZ190</f>
        <v>2.8302760209619153E-17</v>
      </c>
      <c r="BA210" s="21">
        <f>BA190-Baseline!BA190</f>
        <v>2.7478407970504034E-17</v>
      </c>
      <c r="BB210" s="21">
        <f>BB190-Baseline!BB190</f>
        <v>2.6678065990780614E-17</v>
      </c>
    </row>
    <row r="211" spans="1:54" outlineLevel="2">
      <c r="A211" s="474"/>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563</v>
      </c>
      <c r="C212" s="19"/>
      <c r="D212" s="135" t="s">
        <v>391</v>
      </c>
      <c r="E212" s="21">
        <f>E192-Baseline!E192</f>
        <v>0</v>
      </c>
      <c r="F212" s="21">
        <f>F77*F186-Baseline!F77*Baseline!F186</f>
        <v>1.8994575139547387E-2</v>
      </c>
      <c r="G212" s="21">
        <f>G77*G186-Baseline!G77*Baseline!G186</f>
        <v>3.7190698972313974E-2</v>
      </c>
      <c r="H212" s="21">
        <f>H77*H186-Baseline!H77*Baseline!H186</f>
        <v>5.4616818344507045E-2</v>
      </c>
      <c r="I212" s="21">
        <f>I77*I186-Baseline!I77*Baseline!I186</f>
        <v>7.1300485609200326E-2</v>
      </c>
      <c r="J212" s="21">
        <f>J77*J186-Baseline!J77*Baseline!J186</f>
        <v>8.7268382419423585E-2</v>
      </c>
      <c r="K212" s="21">
        <f>K77*K186-Baseline!K77*Baseline!K186</f>
        <v>8.5455289419178349E-2</v>
      </c>
      <c r="L212" s="21">
        <f>L77*L186-Baseline!L77*Baseline!L186</f>
        <v>8.3685288231341026E-2</v>
      </c>
      <c r="M212" s="21">
        <f>M77*M186-Baseline!M77*Baseline!M186</f>
        <v>8.1957360918689659E-2</v>
      </c>
      <c r="N212" s="21">
        <f>N77*N186-Baseline!N77*Baseline!N186</f>
        <v>8.0270517196705859E-2</v>
      </c>
      <c r="O212" s="21">
        <f>O77*O186-Baseline!O77*Baseline!O186</f>
        <v>7.8623789002301381E-2</v>
      </c>
      <c r="P212" s="21">
        <f>P77*P186-Baseline!P77*Baseline!P186</f>
        <v>7.7016233186995686E-2</v>
      </c>
      <c r="Q212" s="21">
        <f>Q77*Q186-Baseline!Q77*Baseline!Q186</f>
        <v>7.5446928095893706E-2</v>
      </c>
      <c r="R212" s="21">
        <f>R77*R186-Baseline!R77*Baseline!R186</f>
        <v>7.3914975493296176E-2</v>
      </c>
      <c r="S212" s="21">
        <f>S77*S186-Baseline!S77*Baseline!S186</f>
        <v>7.2419498283474382E-2</v>
      </c>
      <c r="T212" s="21">
        <f>T77*T186-Baseline!T77*Baseline!T186</f>
        <v>7.0959640795660639E-2</v>
      </c>
      <c r="U212" s="21">
        <f>U77*U186-Baseline!U77*Baseline!U186</f>
        <v>6.9534568035419131E-2</v>
      </c>
      <c r="V212" s="21">
        <f>V77*V186-Baseline!V77*Baseline!V186</f>
        <v>6.8143465804519243E-2</v>
      </c>
      <c r="W212" s="21">
        <f>W77*W186-Baseline!W77*Baseline!W186</f>
        <v>6.6785538659472676E-2</v>
      </c>
      <c r="X212" s="21">
        <f>X77*X186-Baseline!X77*Baseline!X186</f>
        <v>6.5460011677957675E-2</v>
      </c>
      <c r="Y212" s="21">
        <f>Y77*Y186-Baseline!Y77*Baseline!Y186</f>
        <v>6.4166127995897493E-2</v>
      </c>
      <c r="Z212" s="21">
        <f>Z77*Z186-Baseline!Z77*Baseline!Z186</f>
        <v>6.2903149631511002E-2</v>
      </c>
      <c r="AA212" s="21">
        <f>AA77*AA186-Baseline!AA77*Baseline!AA186</f>
        <v>6.1670355931333409E-2</v>
      </c>
      <c r="AB212" s="21">
        <f>AB77*AB186-Baseline!AB77*Baseline!AB186</f>
        <v>6.0467044599674946E-2</v>
      </c>
      <c r="AC212" s="21">
        <f>AC77*AC186-Baseline!AC77*Baseline!AC186</f>
        <v>5.9292529462605548E-2</v>
      </c>
      <c r="AD212" s="21">
        <f>AD77*AD186-Baseline!AD77*Baseline!AD186</f>
        <v>5.8146141746304558E-2</v>
      </c>
      <c r="AE212" s="21">
        <f>AE77*AE186-Baseline!AE77*Baseline!AE186</f>
        <v>5.7027229166810134E-2</v>
      </c>
      <c r="AF212" s="21">
        <f>AF77*AF186-Baseline!AF77*Baseline!AF186</f>
        <v>5.5935155091407729E-2</v>
      </c>
      <c r="AG212" s="21">
        <f>AG77*AG186-Baseline!AG77*Baseline!AG186</f>
        <v>5.4869298053481008E-2</v>
      </c>
      <c r="AH212" s="21">
        <f>AH77*AH186-Baseline!AH77*Baseline!AH186</f>
        <v>5.3829052102393193E-2</v>
      </c>
      <c r="AI212" s="21">
        <f>AI77*AI186-Baseline!AI77*Baseline!AI186</f>
        <v>5.2813826455843427E-2</v>
      </c>
      <c r="AJ212" s="21">
        <f>AJ77*AJ186-Baseline!AJ77*Baseline!AJ186</f>
        <v>5.2074612261464204E-2</v>
      </c>
      <c r="AK212" s="21">
        <f>AK77*AK186-Baseline!AK77*Baseline!AK186</f>
        <v>5.1351090120125231E-2</v>
      </c>
      <c r="AL212" s="21">
        <f>AL77*AL186-Baseline!AL77*Baseline!AL186</f>
        <v>5.0642989906134306E-2</v>
      </c>
      <c r="AM212" s="21">
        <f>AM77*AM186-Baseline!AM77*Baseline!AM186</f>
        <v>4.9950047406764952E-2</v>
      </c>
      <c r="AN212" s="21">
        <f>AN77*AN186-Baseline!AN77*Baseline!AN186</f>
        <v>4.9272004351873122E-2</v>
      </c>
      <c r="AO212" s="21">
        <f>AO77*AO186-Baseline!AO77*Baseline!AO186</f>
        <v>4.8608608163750011E-2</v>
      </c>
      <c r="AP212" s="21">
        <f>AP77*AP186-Baseline!AP77*Baseline!AP186</f>
        <v>4.7959611698357552E-2</v>
      </c>
      <c r="AQ212" s="21">
        <f>AQ77*AQ186-Baseline!AQ77*Baseline!AQ186</f>
        <v>4.7324773614949023E-2</v>
      </c>
      <c r="AR212" s="21">
        <f>AR77*AR186-Baseline!AR77*Baseline!AR186</f>
        <v>4.6703858016729438E-2</v>
      </c>
      <c r="AS212" s="21">
        <f>AS77*AS186-Baseline!AS77*Baseline!AS186</f>
        <v>4.6096633302596113E-2</v>
      </c>
      <c r="AT212" s="21">
        <f>AT77*AT186-Baseline!AT77*Baseline!AT186</f>
        <v>4.550287484140797E-2</v>
      </c>
      <c r="AU212" s="21">
        <f>AU77*AU186-Baseline!AU77*Baseline!AU186</f>
        <v>4.4922361507883757E-2</v>
      </c>
      <c r="AV212" s="21">
        <f>AV77*AV186-Baseline!AV77*Baseline!AV186</f>
        <v>4.4354878582437973E-2</v>
      </c>
      <c r="AW212" s="21">
        <f>AW77*AW186-Baseline!AW77*Baseline!AW186</f>
        <v>4.3800215157223432E-2</v>
      </c>
      <c r="AX212" s="21">
        <f>AX77*AX186-Baseline!AX77*Baseline!AX186</f>
        <v>4.3258165705422347E-2</v>
      </c>
      <c r="AY212" s="21">
        <f>AY77*AY186-Baseline!AY77*Baseline!AY186</f>
        <v>4.2728530169845236E-2</v>
      </c>
      <c r="AZ212" s="21">
        <f>AZ77*AZ186-Baseline!AZ77*Baseline!AZ186</f>
        <v>4.2211112195008171E-2</v>
      </c>
      <c r="BA212" s="21">
        <f>BA77*BA186-Baseline!BA77*Baseline!BA186</f>
        <v>4.1705720592961015E-2</v>
      </c>
      <c r="BB212" s="21">
        <f>BB77*BB186-Baseline!BB77*Baseline!BB186</f>
        <v>4.1206380015694488E-2</v>
      </c>
    </row>
    <row r="213" spans="1:54" outlineLevel="2">
      <c r="A213" s="474"/>
      <c r="B213" s="150" t="s">
        <v>496</v>
      </c>
      <c r="C213" s="19"/>
      <c r="D213" s="135" t="s">
        <v>391</v>
      </c>
      <c r="E213" s="21">
        <f>E193-Baseline!E193</f>
        <v>0</v>
      </c>
      <c r="F213" s="21">
        <f>F193-Baseline!F193</f>
        <v>0.29855512342574198</v>
      </c>
      <c r="G213" s="21">
        <f>G193-Baseline!G193</f>
        <v>0.59273592475866543</v>
      </c>
      <c r="H213" s="21">
        <f>H193-Baseline!H193</f>
        <v>0.88247546310684744</v>
      </c>
      <c r="I213" s="21">
        <f>I193-Baseline!I193</f>
        <v>1.1716356760585662</v>
      </c>
      <c r="J213" s="21">
        <f>J193-Baseline!J193</f>
        <v>1.4580063687243112</v>
      </c>
      <c r="K213" s="21">
        <f>K193-Baseline!K193</f>
        <v>1.4465004637248522</v>
      </c>
      <c r="L213" s="21">
        <f>L193-Baseline!L193</f>
        <v>1.4395354529013744</v>
      </c>
      <c r="M213" s="21">
        <f>M193-Baseline!M193</f>
        <v>1.4323329960614983</v>
      </c>
      <c r="N213" s="21">
        <f>N193-Baseline!N193</f>
        <v>1.4204987119133645</v>
      </c>
      <c r="O213" s="21">
        <f>O193-Baseline!O193</f>
        <v>1.4129624917741226</v>
      </c>
      <c r="P213" s="21">
        <f>P193-Baseline!P193</f>
        <v>1.4052360050563877</v>
      </c>
      <c r="Q213" s="21">
        <f>Q193-Baseline!Q193</f>
        <v>1.3973344743955405</v>
      </c>
      <c r="R213" s="21">
        <f>R193-Baseline!R193</f>
        <v>1.3933347499994189</v>
      </c>
      <c r="S213" s="21">
        <f>S193-Baseline!S193</f>
        <v>1.3850443085536823</v>
      </c>
      <c r="T213" s="21">
        <f>T193-Baseline!T193</f>
        <v>1.3766230121529013</v>
      </c>
      <c r="U213" s="21">
        <f>U193-Baseline!U193</f>
        <v>1.3680837960820282</v>
      </c>
      <c r="V213" s="21">
        <f>V193-Baseline!V193</f>
        <v>1.3631841039897363</v>
      </c>
      <c r="W213" s="21">
        <f>W193-Baseline!W193</f>
        <v>1.3543712014600287</v>
      </c>
      <c r="X213" s="21">
        <f>X193-Baseline!X193</f>
        <v>1.3490755068083229</v>
      </c>
      <c r="Y213" s="21">
        <f>Y193-Baseline!Y193</f>
        <v>1.3400417866227006</v>
      </c>
      <c r="Z213" s="21">
        <f>Z193-Baseline!Z193</f>
        <v>1.3344079097805452</v>
      </c>
      <c r="AA213" s="21">
        <f>AA193-Baseline!AA193</f>
        <v>1.3285913890036762</v>
      </c>
      <c r="AB213" s="21">
        <f>AB193-Baseline!AB193</f>
        <v>1.3226067227099132</v>
      </c>
      <c r="AC213" s="21">
        <f>AC193-Baseline!AC193</f>
        <v>1.3157230218030729</v>
      </c>
      <c r="AD213" s="21">
        <f>AD193-Baseline!AD193</f>
        <v>1.3088968852498515</v>
      </c>
      <c r="AE213" s="21">
        <f>AE193-Baseline!AE193</f>
        <v>1.3022718460717617</v>
      </c>
      <c r="AF213" s="21">
        <f>AF193-Baseline!AF193</f>
        <v>1.295439744573498</v>
      </c>
      <c r="AG213" s="21">
        <f>AG193-Baseline!AG193</f>
        <v>1.2884535166796156</v>
      </c>
      <c r="AH213" s="21">
        <f>AH193-Baseline!AH193</f>
        <v>1.2813724712033836</v>
      </c>
      <c r="AI213" s="21">
        <f>AI193-Baseline!AI193</f>
        <v>1.2742712752195486</v>
      </c>
      <c r="AJ213" s="21">
        <f>AJ193-Baseline!AJ193</f>
        <v>1.2732689866658546</v>
      </c>
      <c r="AK213" s="21">
        <f>AK193-Baseline!AK193</f>
        <v>1.2721580843406133</v>
      </c>
      <c r="AL213" s="21">
        <f>AL193-Baseline!AL193</f>
        <v>1.2709652628019774</v>
      </c>
      <c r="AM213" s="21">
        <f>AM193-Baseline!AM193</f>
        <v>1.2697053656378681</v>
      </c>
      <c r="AN213" s="21">
        <f>AN193-Baseline!AN193</f>
        <v>1.2683845368035946</v>
      </c>
      <c r="AO213" s="21">
        <f>AO193-Baseline!AO193</f>
        <v>1.2670051811595471</v>
      </c>
      <c r="AP213" s="21">
        <f>AP193-Baseline!AP193</f>
        <v>1.2655759004702252</v>
      </c>
      <c r="AQ213" s="21">
        <f>AQ193-Baseline!AQ193</f>
        <v>1.2641065201886081</v>
      </c>
      <c r="AR213" s="21">
        <f>AR193-Baseline!AR193</f>
        <v>1.2626040447519342</v>
      </c>
      <c r="AS213" s="21">
        <f>AS193-Baseline!AS193</f>
        <v>1.2610748945492087</v>
      </c>
      <c r="AT213" s="21">
        <f>AT193-Baseline!AT193</f>
        <v>1.2595259856410546</v>
      </c>
      <c r="AU213" s="21">
        <f>AU193-Baseline!AU193</f>
        <v>1.2579645357268174</v>
      </c>
      <c r="AV213" s="21">
        <f>AV193-Baseline!AV193</f>
        <v>1.2563973740250227</v>
      </c>
      <c r="AW213" s="21">
        <f>AW193-Baseline!AW193</f>
        <v>1.254830938749492</v>
      </c>
      <c r="AX213" s="21">
        <f>AX193-Baseline!AX193</f>
        <v>1.2532716561927009</v>
      </c>
      <c r="AY213" s="21">
        <f>AY193-Baseline!AY193</f>
        <v>1.2517259299430434</v>
      </c>
      <c r="AZ213" s="21">
        <f>AZ193-Baseline!AZ193</f>
        <v>1.2501999990969552</v>
      </c>
      <c r="BA213" s="21">
        <f>BA193-Baseline!BA193</f>
        <v>1.2486999593815566</v>
      </c>
      <c r="BB213" s="21">
        <f>BB193-Baseline!BB193</f>
        <v>1.247056613083056</v>
      </c>
    </row>
    <row r="214" spans="1:54" outlineLevel="2">
      <c r="A214" s="474"/>
      <c r="B214" s="150" t="s">
        <v>497</v>
      </c>
      <c r="C214" s="19"/>
      <c r="D214" s="135" t="s">
        <v>391</v>
      </c>
      <c r="E214" s="21">
        <f>E194-Baseline!E194</f>
        <v>0</v>
      </c>
      <c r="F214" s="21">
        <f>F194-Baseline!F194</f>
        <v>5.7581849685966358E-2</v>
      </c>
      <c r="G214" s="21">
        <f>G194-Baseline!G194</f>
        <v>0.11446010439619814</v>
      </c>
      <c r="H214" s="21">
        <f>H194-Baseline!H194</f>
        <v>0.17065144246098241</v>
      </c>
      <c r="I214" s="21">
        <f>I194-Baseline!I194</f>
        <v>0.2261725130828518</v>
      </c>
      <c r="J214" s="21">
        <f>J194-Baseline!J194</f>
        <v>0.28103993195900179</v>
      </c>
      <c r="K214" s="21">
        <f>K194-Baseline!K194</f>
        <v>0.27939190855022566</v>
      </c>
      <c r="L214" s="21">
        <f>L194-Baseline!L194</f>
        <v>0.27777154905240842</v>
      </c>
      <c r="M214" s="21">
        <f>M194-Baseline!M194</f>
        <v>0.27617882616517075</v>
      </c>
      <c r="N214" s="21">
        <f>N194-Baseline!N194</f>
        <v>0.27461372852977117</v>
      </c>
      <c r="O214" s="21">
        <f>O194-Baseline!O194</f>
        <v>0.27307624493834215</v>
      </c>
      <c r="P214" s="21">
        <f>P194-Baseline!P194</f>
        <v>0.27156637562427433</v>
      </c>
      <c r="Q214" s="21">
        <f>Q194-Baseline!Q194</f>
        <v>0.27008412231309631</v>
      </c>
      <c r="R214" s="21">
        <f>R194-Baseline!R194</f>
        <v>0.26862949692182703</v>
      </c>
      <c r="S214" s="21">
        <f>S194-Baseline!S194</f>
        <v>0.26714239519063376</v>
      </c>
      <c r="T214" s="21">
        <f>T194-Baseline!T194</f>
        <v>0.26568360436931249</v>
      </c>
      <c r="U214" s="21">
        <f>U194-Baseline!U194</f>
        <v>0.26425313555357777</v>
      </c>
      <c r="V214" s="21">
        <f>V194-Baseline!V194</f>
        <v>0.26285100916930304</v>
      </c>
      <c r="W214" s="21">
        <f>W194-Baseline!W194</f>
        <v>0.26147724823879859</v>
      </c>
      <c r="X214" s="21">
        <f>X194-Baseline!X194</f>
        <v>0.26013188824628797</v>
      </c>
      <c r="Y214" s="21">
        <f>Y194-Baseline!Y194</f>
        <v>0.25881496878704358</v>
      </c>
      <c r="Z214" s="21">
        <f>Z194-Baseline!Z194</f>
        <v>0.25752653894342181</v>
      </c>
      <c r="AA214" s="21">
        <f>AA194-Baseline!AA194</f>
        <v>0.25626665290619277</v>
      </c>
      <c r="AB214" s="21">
        <f>AB194-Baseline!AB194</f>
        <v>0.25503537643045071</v>
      </c>
      <c r="AC214" s="21">
        <f>AC194-Baseline!AC194</f>
        <v>0.25366955034139105</v>
      </c>
      <c r="AD214" s="21">
        <f>AD194-Baseline!AD194</f>
        <v>0.25231352702028476</v>
      </c>
      <c r="AE214" s="21">
        <f>AE194-Baseline!AE194</f>
        <v>0.25095159598401873</v>
      </c>
      <c r="AF214" s="21">
        <f>AF194-Baseline!AF194</f>
        <v>0.2495736245143847</v>
      </c>
      <c r="AG214" s="21">
        <f>AG194-Baseline!AG194</f>
        <v>0.24817513352782727</v>
      </c>
      <c r="AH214" s="21">
        <f>AH194-Baseline!AH194</f>
        <v>0.24675870107850861</v>
      </c>
      <c r="AI214" s="21">
        <f>AI194-Baseline!AI194</f>
        <v>0.24533651449403071</v>
      </c>
      <c r="AJ214" s="21">
        <f>AJ194-Baseline!AJ194</f>
        <v>0.2450894690084271</v>
      </c>
      <c r="AK214" s="21">
        <f>AK194-Baseline!AK194</f>
        <v>0.24482578869133675</v>
      </c>
      <c r="AL214" s="21">
        <f>AL194-Baseline!AL194</f>
        <v>0.24454750225539024</v>
      </c>
      <c r="AM214" s="21">
        <f>AM194-Baseline!AM194</f>
        <v>0.24425695762422417</v>
      </c>
      <c r="AN214" s="21">
        <f>AN194-Baseline!AN194</f>
        <v>0.24395583380491281</v>
      </c>
      <c r="AO214" s="21">
        <f>AO194-Baseline!AO194</f>
        <v>0.24364497288284159</v>
      </c>
      <c r="AP214" s="21">
        <f>AP194-Baseline!AP194</f>
        <v>0.24332588133404731</v>
      </c>
      <c r="AQ214" s="21">
        <f>AQ194-Baseline!AQ194</f>
        <v>0.24300011248750741</v>
      </c>
      <c r="AR214" s="21">
        <f>AR194-Baseline!AR194</f>
        <v>0.24266906782506803</v>
      </c>
      <c r="AS214" s="21">
        <f>AS194-Baseline!AS194</f>
        <v>0.24233402808642546</v>
      </c>
      <c r="AT214" s="21">
        <f>AT194-Baseline!AT194</f>
        <v>0.24199627862360718</v>
      </c>
      <c r="AU214" s="21">
        <f>AU194-Baseline!AU194</f>
        <v>0.24165713327385441</v>
      </c>
      <c r="AV214" s="21">
        <f>AV194-Baseline!AV194</f>
        <v>0.2413178641215572</v>
      </c>
      <c r="AW214" s="21">
        <f>AW194-Baseline!AW194</f>
        <v>0.24097969412001863</v>
      </c>
      <c r="AX214" s="21">
        <f>AX194-Baseline!AX194</f>
        <v>0.24064382681750418</v>
      </c>
      <c r="AY214" s="21">
        <f>AY194-Baseline!AY194</f>
        <v>0.24031145433587464</v>
      </c>
      <c r="AZ214" s="21">
        <f>AZ194-Baseline!AZ194</f>
        <v>0.23998374196837635</v>
      </c>
      <c r="BA214" s="21">
        <f>BA194-Baseline!BA194</f>
        <v>0.23966183234611638</v>
      </c>
      <c r="BB214" s="21">
        <f>BB194-Baseline!BB194</f>
        <v>0.23931322857416459</v>
      </c>
    </row>
    <row r="215" spans="1:54" outlineLevel="2">
      <c r="A215" s="474"/>
      <c r="B215" s="150" t="s">
        <v>498</v>
      </c>
      <c r="C215" s="19"/>
      <c r="D215" s="135" t="s">
        <v>391</v>
      </c>
      <c r="E215" s="21">
        <f>E195-Baseline!E195</f>
        <v>0</v>
      </c>
      <c r="F215" s="21">
        <f>F195-Baseline!F195</f>
        <v>0.17274554901759398</v>
      </c>
      <c r="G215" s="21">
        <f>G195-Baseline!G195</f>
        <v>0.34338031318859574</v>
      </c>
      <c r="H215" s="21">
        <f>H195-Baseline!H195</f>
        <v>0.51195432738294677</v>
      </c>
      <c r="I215" s="21">
        <f>I195-Baseline!I195</f>
        <v>0.67851753924855451</v>
      </c>
      <c r="J215" s="21">
        <f>J195-Baseline!J195</f>
        <v>0.8431197956918286</v>
      </c>
      <c r="K215" s="21">
        <f>K195-Baseline!K195</f>
        <v>0.83817572565067788</v>
      </c>
      <c r="L215" s="21">
        <f>L195-Baseline!L195</f>
        <v>0.83331464715722436</v>
      </c>
      <c r="M215" s="21">
        <f>M195-Baseline!M195</f>
        <v>0.82853647832160604</v>
      </c>
      <c r="N215" s="21">
        <f>N195-Baseline!N195</f>
        <v>0.82384118541898577</v>
      </c>
      <c r="O215" s="21">
        <f>O195-Baseline!O195</f>
        <v>0.81922873481502734</v>
      </c>
      <c r="P215" s="21">
        <f>P195-Baseline!P195</f>
        <v>0.81469912703624559</v>
      </c>
      <c r="Q215" s="21">
        <f>Q195-Baseline!Q195</f>
        <v>0.81025236693928893</v>
      </c>
      <c r="R215" s="21">
        <f>R195-Baseline!R195</f>
        <v>0.80588849076548019</v>
      </c>
      <c r="S215" s="21">
        <f>S195-Baseline!S195</f>
        <v>0.8014271854182331</v>
      </c>
      <c r="T215" s="21">
        <f>T195-Baseline!T195</f>
        <v>0.79705081295736591</v>
      </c>
      <c r="U215" s="21">
        <f>U195-Baseline!U195</f>
        <v>0.79275940680827972</v>
      </c>
      <c r="V215" s="21">
        <f>V195-Baseline!V195</f>
        <v>0.78855302736331456</v>
      </c>
      <c r="W215" s="21">
        <f>W195-Baseline!W195</f>
        <v>0.78443174471639665</v>
      </c>
      <c r="X215" s="21">
        <f>X195-Baseline!X195</f>
        <v>0.78039566473886524</v>
      </c>
      <c r="Y215" s="21">
        <f>Y195-Baseline!Y195</f>
        <v>0.77644490636112895</v>
      </c>
      <c r="Z215" s="21">
        <f>Z195-Baseline!Z195</f>
        <v>0.7725796166967891</v>
      </c>
      <c r="AA215" s="21">
        <f>AA195-Baseline!AA195</f>
        <v>0.76879995884943764</v>
      </c>
      <c r="AB215" s="21">
        <f>AB195-Baseline!AB195</f>
        <v>0.76510612929135302</v>
      </c>
      <c r="AC215" s="21">
        <f>AC195-Baseline!AC195</f>
        <v>0.76100865103136339</v>
      </c>
      <c r="AD215" s="21">
        <f>AD195-Baseline!AD195</f>
        <v>0.75694058107596263</v>
      </c>
      <c r="AE215" s="21">
        <f>AE195-Baseline!AE195</f>
        <v>0.7528547879764993</v>
      </c>
      <c r="AF215" s="21">
        <f>AF195-Baseline!AF195</f>
        <v>0.74872087357877515</v>
      </c>
      <c r="AG215" s="21">
        <f>AG195-Baseline!AG195</f>
        <v>0.74452540060901473</v>
      </c>
      <c r="AH215" s="21">
        <f>AH195-Baseline!AH195</f>
        <v>0.74027610326679127</v>
      </c>
      <c r="AI215" s="21">
        <f>AI195-Baseline!AI195</f>
        <v>0.73600954351747916</v>
      </c>
      <c r="AJ215" s="21">
        <f>AJ195-Baseline!AJ195</f>
        <v>0.73526840706364904</v>
      </c>
      <c r="AK215" s="21">
        <f>AK195-Baseline!AK195</f>
        <v>0.73447736611442327</v>
      </c>
      <c r="AL215" s="21">
        <f>AL195-Baseline!AL195</f>
        <v>0.73364250680842158</v>
      </c>
      <c r="AM215" s="21">
        <f>AM195-Baseline!AM195</f>
        <v>0.73277087291795251</v>
      </c>
      <c r="AN215" s="21">
        <f>AN195-Baseline!AN195</f>
        <v>0.73186750146246116</v>
      </c>
      <c r="AO215" s="21">
        <f>AO195-Baseline!AO195</f>
        <v>0.73093491869844929</v>
      </c>
      <c r="AP215" s="21">
        <f>AP195-Baseline!AP195</f>
        <v>0.72997764405423649</v>
      </c>
      <c r="AQ215" s="21">
        <f>AQ195-Baseline!AQ195</f>
        <v>0.72900033751681637</v>
      </c>
      <c r="AR215" s="21">
        <f>AR195-Baseline!AR195</f>
        <v>0.72800720353167048</v>
      </c>
      <c r="AS215" s="21">
        <f>AS195-Baseline!AS195</f>
        <v>0.72700208431778623</v>
      </c>
      <c r="AT215" s="21">
        <f>AT195-Baseline!AT195</f>
        <v>0.72598883593131891</v>
      </c>
      <c r="AU215" s="21">
        <f>AU195-Baseline!AU195</f>
        <v>0.72497139988401393</v>
      </c>
      <c r="AV215" s="21">
        <f>AV195-Baseline!AV195</f>
        <v>0.72395359242902924</v>
      </c>
      <c r="AW215" s="21">
        <f>AW195-Baseline!AW195</f>
        <v>0.72293908242626603</v>
      </c>
      <c r="AX215" s="21">
        <f>AX195-Baseline!AX195</f>
        <v>0.7219314805205217</v>
      </c>
      <c r="AY215" s="21">
        <f>AY195-Baseline!AY195</f>
        <v>0.720934363077391</v>
      </c>
      <c r="AZ215" s="21">
        <f>AZ195-Baseline!AZ195</f>
        <v>0.71995122597661254</v>
      </c>
      <c r="BA215" s="21">
        <f>BA195-Baseline!BA195</f>
        <v>0.71898549711150483</v>
      </c>
      <c r="BB215" s="21">
        <f>BB195-Baseline!BB195</f>
        <v>0.71793968579726997</v>
      </c>
    </row>
    <row r="216" spans="1:54" outlineLevel="2">
      <c r="A216" s="474"/>
      <c r="B216" s="150" t="s">
        <v>292</v>
      </c>
      <c r="C216" s="19"/>
      <c r="D216" s="135" t="s">
        <v>391</v>
      </c>
      <c r="E216" s="21">
        <f>E196-Baseline!E196</f>
        <v>0</v>
      </c>
      <c r="F216" s="21">
        <f>F196-Baseline!F196</f>
        <v>3.3533762117510246E-4</v>
      </c>
      <c r="G216" s="21">
        <f>G196-Baseline!G196</f>
        <v>9.11464548494334E-4</v>
      </c>
      <c r="H216" s="21">
        <f>H196-Baseline!H196</f>
        <v>1.8037049579562314E-3</v>
      </c>
      <c r="I216" s="21">
        <f>I196-Baseline!I196</f>
        <v>3.0928714197984708E-3</v>
      </c>
      <c r="J216" s="21">
        <f>J196-Baseline!J196</f>
        <v>4.8650228173804932E-3</v>
      </c>
      <c r="K216" s="21">
        <f>K196-Baseline!K196</f>
        <v>4.9577063384698694E-3</v>
      </c>
      <c r="L216" s="21">
        <f>L196-Baseline!L196</f>
        <v>5.0526887998064152E-3</v>
      </c>
      <c r="M216" s="21">
        <f>M196-Baseline!M196</f>
        <v>5.1500023729272315E-3</v>
      </c>
      <c r="N216" s="21">
        <f>N196-Baseline!N196</f>
        <v>5.2496715212557166E-3</v>
      </c>
      <c r="O216" s="21">
        <f>O196-Baseline!O196</f>
        <v>5.3518653987660314E-3</v>
      </c>
      <c r="P216" s="21">
        <f>P196-Baseline!P196</f>
        <v>5.4565911423243851E-3</v>
      </c>
      <c r="Q216" s="21">
        <f>Q196-Baseline!Q196</f>
        <v>5.5638994796332608E-3</v>
      </c>
      <c r="R216" s="21">
        <f>R196-Baseline!R196</f>
        <v>5.6739285505842396E-3</v>
      </c>
      <c r="S216" s="21">
        <f>S196-Baseline!S196</f>
        <v>5.7866626610267868E-3</v>
      </c>
      <c r="T216" s="21">
        <f>T196-Baseline!T196</f>
        <v>5.9023602774977979E-3</v>
      </c>
      <c r="U216" s="21">
        <f>U196-Baseline!U196</f>
        <v>6.020985028263981E-3</v>
      </c>
      <c r="V216" s="21">
        <f>V196-Baseline!V196</f>
        <v>6.1426322196106442E-3</v>
      </c>
      <c r="W216" s="21">
        <f>W196-Baseline!W196</f>
        <v>6.2673877095583697E-3</v>
      </c>
      <c r="X216" s="21">
        <f>X196-Baseline!X196</f>
        <v>6.3953241544704165E-3</v>
      </c>
      <c r="Y216" s="21">
        <f>Y196-Baseline!Y196</f>
        <v>6.5266791946378966E-3</v>
      </c>
      <c r="Z216" s="21">
        <f>Z196-Baseline!Z196</f>
        <v>6.6613706915075177E-3</v>
      </c>
      <c r="AA216" s="21">
        <f>AA196-Baseline!AA196</f>
        <v>6.7996522578951391E-3</v>
      </c>
      <c r="AB216" s="21">
        <f>AB196-Baseline!AB196</f>
        <v>6.9415490520254863E-3</v>
      </c>
      <c r="AC216" s="21">
        <f>AC196-Baseline!AC196</f>
        <v>7.0871597112436291E-3</v>
      </c>
      <c r="AD216" s="21">
        <f>AD196-Baseline!AD196</f>
        <v>7.236649908107684E-3</v>
      </c>
      <c r="AE216" s="21">
        <f>AE196-Baseline!AE196</f>
        <v>7.3901301620670212E-3</v>
      </c>
      <c r="AF216" s="21">
        <f>AF196-Baseline!AF196</f>
        <v>7.5477357181300553E-3</v>
      </c>
      <c r="AG216" s="21">
        <f>AG196-Baseline!AG196</f>
        <v>7.7095106198523666E-3</v>
      </c>
      <c r="AH216" s="21">
        <f>AH196-Baseline!AH196</f>
        <v>7.8757143758337866E-3</v>
      </c>
      <c r="AI216" s="21">
        <f>AI196-Baseline!AI196</f>
        <v>8.0463610891596815E-3</v>
      </c>
      <c r="AJ216" s="21">
        <f>AJ196-Baseline!AJ196</f>
        <v>8.2390102852614167E-3</v>
      </c>
      <c r="AK216" s="21">
        <f>AK196-Baseline!AK196</f>
        <v>8.437294078475599E-3</v>
      </c>
      <c r="AL216" s="21">
        <f>AL196-Baseline!AL196</f>
        <v>8.6413245720659004E-3</v>
      </c>
      <c r="AM216" s="21">
        <f>AM196-Baseline!AM196</f>
        <v>8.8513072221927391E-3</v>
      </c>
      <c r="AN216" s="21">
        <f>AN196-Baseline!AN196</f>
        <v>9.0674642419776852E-3</v>
      </c>
      <c r="AO216" s="21">
        <f>AO196-Baseline!AO196</f>
        <v>9.2899649951695418E-3</v>
      </c>
      <c r="AP216" s="21">
        <f>AP196-Baseline!AP196</f>
        <v>9.5190306707564343E-3</v>
      </c>
      <c r="AQ216" s="21">
        <f>AQ196-Baseline!AQ196</f>
        <v>9.7548637647771885E-3</v>
      </c>
      <c r="AR216" s="21">
        <f>AR196-Baseline!AR196</f>
        <v>9.997714254992629E-3</v>
      </c>
      <c r="AS216" s="21">
        <f>AS196-Baseline!AS196</f>
        <v>1.0247844086585745E-2</v>
      </c>
      <c r="AT216" s="21">
        <f>AT196-Baseline!AT196</f>
        <v>1.0505461117853887E-2</v>
      </c>
      <c r="AU216" s="21">
        <f>AU196-Baseline!AU196</f>
        <v>1.0770848680328293E-2</v>
      </c>
      <c r="AV216" s="21">
        <f>AV196-Baseline!AV196</f>
        <v>1.1044205405164154E-2</v>
      </c>
      <c r="AW216" s="21">
        <f>AW196-Baseline!AW196</f>
        <v>1.1325863467699371E-2</v>
      </c>
      <c r="AX216" s="21">
        <f>AX196-Baseline!AX196</f>
        <v>1.1616068791127754E-2</v>
      </c>
      <c r="AY216" s="21">
        <f>AY196-Baseline!AY196</f>
        <v>1.1915135028294221E-2</v>
      </c>
      <c r="AZ216" s="21">
        <f>AZ196-Baseline!AZ196</f>
        <v>1.2223349444169918E-2</v>
      </c>
      <c r="BA216" s="21">
        <f>BA196-Baseline!BA196</f>
        <v>1.2541003957453833E-2</v>
      </c>
      <c r="BB216" s="21">
        <f>BB196-Baseline!BB196</f>
        <v>1.2866912933678476E-2</v>
      </c>
    </row>
    <row r="217" spans="1:54" outlineLevel="2">
      <c r="A217" s="474"/>
      <c r="B217" s="150" t="s">
        <v>295</v>
      </c>
      <c r="C217" s="19"/>
      <c r="D217" s="135"/>
      <c r="E217" s="21">
        <f>E197-Baseline!E197</f>
        <v>0</v>
      </c>
      <c r="F217" s="21">
        <f>F197-Baseline!F197</f>
        <v>0.45201167783333318</v>
      </c>
      <c r="G217" s="21">
        <f>G197-Baseline!G197</f>
        <v>0.91963007284930676</v>
      </c>
      <c r="H217" s="21">
        <f>H197-Baseline!H197</f>
        <v>1.4026936475862346</v>
      </c>
      <c r="I217" s="21">
        <f>I197-Baseline!I197</f>
        <v>1.9010479974272805</v>
      </c>
      <c r="J217" s="21">
        <f>J197-Baseline!J197</f>
        <v>2.4145460384613955</v>
      </c>
      <c r="K217" s="21">
        <f>K197-Baseline!K197</f>
        <v>2.4035295513482726</v>
      </c>
      <c r="L217" s="21">
        <f>L197-Baseline!L197</f>
        <v>2.3926619946174625</v>
      </c>
      <c r="M217" s="21">
        <f>M197-Baseline!M197</f>
        <v>2.3819432264129254</v>
      </c>
      <c r="N217" s="21">
        <f>N197-Baseline!N197</f>
        <v>2.3713730827205417</v>
      </c>
      <c r="O217" s="21">
        <f>O197-Baseline!O197</f>
        <v>2.3609513802402979</v>
      </c>
      <c r="P217" s="21">
        <f>P197-Baseline!P197</f>
        <v>2.350678054283998</v>
      </c>
      <c r="Q217" s="21">
        <f>Q197-Baseline!Q197</f>
        <v>2.3405529635974247</v>
      </c>
      <c r="R217" s="21">
        <f>R197-Baseline!R197</f>
        <v>2.3305760539614351</v>
      </c>
      <c r="S217" s="21">
        <f>S197-Baseline!S197</f>
        <v>2.3207472733894079</v>
      </c>
      <c r="T217" s="21">
        <f>T197-Baseline!T197</f>
        <v>2.3110665584645549</v>
      </c>
      <c r="U217" s="21">
        <f>U197-Baseline!U197</f>
        <v>2.3015339298687501</v>
      </c>
      <c r="V217" s="21">
        <f>V197-Baseline!V197</f>
        <v>2.2921493821381258</v>
      </c>
      <c r="W217" s="21">
        <f>W197-Baseline!W197</f>
        <v>2.2829129239353101</v>
      </c>
      <c r="X217" s="21">
        <f>X197-Baseline!X197</f>
        <v>2.2738246240859503</v>
      </c>
      <c r="Y217" s="21">
        <f>Y197-Baseline!Y197</f>
        <v>2.2648845581908947</v>
      </c>
      <c r="Z217" s="21">
        <f>Z197-Baseline!Z197</f>
        <v>2.2560928224469929</v>
      </c>
      <c r="AA217" s="21">
        <f>AA197-Baseline!AA197</f>
        <v>2.2474494812193289</v>
      </c>
      <c r="AB217" s="21">
        <f>AB197-Baseline!AB197</f>
        <v>2.2389547307514412</v>
      </c>
      <c r="AC217" s="21">
        <f>AC197-Baseline!AC197</f>
        <v>2.230608685587459</v>
      </c>
      <c r="AD217" s="21">
        <f>AD197-Baseline!AD197</f>
        <v>2.2224115645098603</v>
      </c>
      <c r="AE217" s="21">
        <f>AE197-Baseline!AE197</f>
        <v>2.2143635501352836</v>
      </c>
      <c r="AF217" s="21">
        <f>AF197-Baseline!AF197</f>
        <v>2.206464853950866</v>
      </c>
      <c r="AG217" s="21">
        <f>AG197-Baseline!AG197</f>
        <v>2.1987157663614258</v>
      </c>
      <c r="AH217" s="21">
        <f>AH197-Baseline!AH197</f>
        <v>2.1911165002105726</v>
      </c>
      <c r="AI217" s="21">
        <f>AI197-Baseline!AI197</f>
        <v>2.1836673916273366</v>
      </c>
      <c r="AJ217" s="21">
        <f>AJ197-Baseline!AJ197</f>
        <v>2.1869336258495142</v>
      </c>
      <c r="AK217" s="21">
        <f>AK197-Baseline!AK197</f>
        <v>2.1903323819509612</v>
      </c>
      <c r="AL217" s="21">
        <f>AL197-Baseline!AL197</f>
        <v>2.1938659658861859</v>
      </c>
      <c r="AM217" s="21">
        <f>AM197-Baseline!AM197</f>
        <v>2.1975367497697693</v>
      </c>
      <c r="AN217" s="21">
        <f>AN197-Baseline!AN197</f>
        <v>2.2013471490408207</v>
      </c>
      <c r="AO217" s="21">
        <f>AO197-Baseline!AO197</f>
        <v>2.2052996353247742</v>
      </c>
      <c r="AP217" s="21">
        <f>AP197-Baseline!AP197</f>
        <v>2.2093967281501659</v>
      </c>
      <c r="AQ217" s="21">
        <f>AQ197-Baseline!AQ197</f>
        <v>2.2136410046493182</v>
      </c>
      <c r="AR217" s="21">
        <f>AR197-Baseline!AR197</f>
        <v>2.2180350949276466</v>
      </c>
      <c r="AS217" s="21">
        <f>AS197-Baseline!AS197</f>
        <v>2.2225817010611326</v>
      </c>
      <c r="AT217" s="21">
        <f>AT197-Baseline!AT197</f>
        <v>2.2272835667599473</v>
      </c>
      <c r="AU217" s="21">
        <f>AU197-Baseline!AU197</f>
        <v>2.2321434923602723</v>
      </c>
      <c r="AV217" s="21">
        <f>AV197-Baseline!AV197</f>
        <v>2.2371643480519268</v>
      </c>
      <c r="AW217" s="21">
        <f>AW197-Baseline!AW197</f>
        <v>2.2423490606826029</v>
      </c>
      <c r="AX217" s="21">
        <f>AX197-Baseline!AX197</f>
        <v>2.2477006212772057</v>
      </c>
      <c r="AY217" s="21">
        <f>AY197-Baseline!AY197</f>
        <v>2.2532220960872777</v>
      </c>
      <c r="AZ217" s="21">
        <f>AZ197-Baseline!AZ197</f>
        <v>2.2589165913280738</v>
      </c>
      <c r="BA217" s="21">
        <f>BA197-Baseline!BA197</f>
        <v>2.264787298912383</v>
      </c>
      <c r="BB217" s="21">
        <f>BB197-Baseline!BB197</f>
        <v>2.2706736453181939</v>
      </c>
    </row>
    <row r="218" spans="1:54" outlineLevel="2">
      <c r="A218" s="475"/>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499</v>
      </c>
      <c r="B220" s="150" t="s">
        <v>500</v>
      </c>
      <c r="C220" s="19"/>
      <c r="D220" s="135" t="s">
        <v>391</v>
      </c>
      <c r="E220" s="21">
        <f>E200-Baseline!E200</f>
        <v>-0.18853835280680187</v>
      </c>
      <c r="F220" s="21">
        <f>F200-Baseline!F200</f>
        <v>-0.58330339541851117</v>
      </c>
      <c r="G220" s="21">
        <f>G200-Baseline!G200</f>
        <v>-0.92266802955740701</v>
      </c>
      <c r="H220" s="21">
        <f>H200-Baseline!H200</f>
        <v>-1.2158613939915597</v>
      </c>
      <c r="I220" s="21">
        <f>I200-Baseline!I200</f>
        <v>-1.4589862806218044</v>
      </c>
      <c r="J220" s="21">
        <f>J200-Baseline!J200</f>
        <v>-1.4417492659867186</v>
      </c>
      <c r="K220" s="21">
        <f>K200-Baseline!K200</f>
        <v>-0.93855926540533829</v>
      </c>
      <c r="L220" s="21">
        <f>L200-Baseline!L200</f>
        <v>-0.46760367875567255</v>
      </c>
      <c r="M220" s="21">
        <f>M200-Baseline!M200</f>
        <v>-3.151179892495648E-2</v>
      </c>
      <c r="N220" s="21">
        <f>N200-Baseline!N200</f>
        <v>0.36735933787937824</v>
      </c>
      <c r="O220" s="21">
        <f>O200-Baseline!O200</f>
        <v>0.7398708007059227</v>
      </c>
      <c r="P220" s="21">
        <f>P200-Baseline!P200</f>
        <v>1.083364242004798</v>
      </c>
      <c r="Q220" s="21">
        <f>Q200-Baseline!Q200</f>
        <v>1.3995885831150012</v>
      </c>
      <c r="R220" s="21">
        <f>R200-Baseline!R200</f>
        <v>1.6942629762538779</v>
      </c>
      <c r="S220" s="21">
        <f>S200-Baseline!S200</f>
        <v>1.9607499382499611</v>
      </c>
      <c r="T220" s="21">
        <f>T200-Baseline!T200</f>
        <v>2.2046817816090609</v>
      </c>
      <c r="U220" s="21">
        <f>U200-Baseline!U200</f>
        <v>2.4274648890497446</v>
      </c>
      <c r="V220" s="21">
        <f>V200-Baseline!V200</f>
        <v>2.6341753381987374</v>
      </c>
      <c r="W220" s="21">
        <f>W200-Baseline!W200</f>
        <v>2.8185078058843693</v>
      </c>
      <c r="X220" s="21">
        <f>X200-Baseline!X200</f>
        <v>2.9890724650584168</v>
      </c>
      <c r="Y220" s="21">
        <f>Y200-Baseline!Y200</f>
        <v>3.1397296608365295</v>
      </c>
      <c r="Z220" s="21">
        <f>Z200-Baseline!Z200</f>
        <v>3.278671395950191</v>
      </c>
      <c r="AA220" s="21">
        <f>AA200-Baseline!AA200</f>
        <v>3.4033115257788431</v>
      </c>
      <c r="AB220" s="21">
        <f>AB200-Baseline!AB200</f>
        <v>3.5146056097239864</v>
      </c>
      <c r="AC220" s="21">
        <f>AC200-Baseline!AC200</f>
        <v>3.6127113965643822</v>
      </c>
      <c r="AD220" s="21">
        <f>AD200-Baseline!AD200</f>
        <v>3.5966912414141241</v>
      </c>
      <c r="AE220" s="21">
        <f>AE200-Baseline!AE200</f>
        <v>3.5810527555359215</v>
      </c>
      <c r="AF220" s="21">
        <f>AF200-Baseline!AF200</f>
        <v>3.5653874893339008</v>
      </c>
      <c r="AG220" s="21">
        <f>AG200-Baseline!AG200</f>
        <v>3.549748091714374</v>
      </c>
      <c r="AH220" s="21">
        <f>AH200-Baseline!AH200</f>
        <v>3.5341937378921848</v>
      </c>
      <c r="AI220" s="21">
        <f>AI200-Baseline!AI200</f>
        <v>3.5187988543918891</v>
      </c>
      <c r="AJ220" s="21">
        <f>AJ200-Baseline!AJ200</f>
        <v>3.5205162350620967</v>
      </c>
      <c r="AK220" s="21">
        <f>AK200-Baseline!AK200</f>
        <v>3.5222788504901743</v>
      </c>
      <c r="AL220" s="21">
        <f>AL200-Baseline!AL200</f>
        <v>3.5241155431663636</v>
      </c>
      <c r="AM220" s="21">
        <f>AM200-Baseline!AM200</f>
        <v>3.5260434700365941</v>
      </c>
      <c r="AN220" s="21">
        <f>AN200-Baseline!AN200</f>
        <v>3.5280711544382655</v>
      </c>
      <c r="AO220" s="21">
        <f>AO200-Baseline!AO200</f>
        <v>3.5302033896432405</v>
      </c>
      <c r="AP220" s="21">
        <f>AP200-Baseline!AP200</f>
        <v>3.5324512709895046</v>
      </c>
      <c r="AQ220" s="21">
        <f>AQ200-Baseline!AQ200</f>
        <v>3.5348271622176544</v>
      </c>
      <c r="AR220" s="21">
        <f>AR200-Baseline!AR200</f>
        <v>3.5373407119513018</v>
      </c>
      <c r="AS220" s="21">
        <f>AS200-Baseline!AS200</f>
        <v>3.540001072999523</v>
      </c>
      <c r="AT220" s="21">
        <f>AT200-Baseline!AT200</f>
        <v>3.5428178883602612</v>
      </c>
      <c r="AU220" s="21">
        <f>AU200-Baseline!AU200</f>
        <v>3.5458012382753026</v>
      </c>
      <c r="AV220" s="21">
        <f>AV200-Baseline!AV200</f>
        <v>3.5489608060645494</v>
      </c>
      <c r="AW220" s="21">
        <f>AW200-Baseline!AW200</f>
        <v>3.5523060780570184</v>
      </c>
      <c r="AX220" s="21">
        <f>AX200-Baseline!AX200</f>
        <v>3.555846511966454</v>
      </c>
      <c r="AY220" s="21">
        <f>AY200-Baseline!AY200</f>
        <v>3.5595916912284622</v>
      </c>
      <c r="AZ220" s="21">
        <f>AZ200-Baseline!AZ200</f>
        <v>3.5635510520642093</v>
      </c>
      <c r="BA220" s="21">
        <f>BA200-Baseline!BA200</f>
        <v>3.5677339828443557</v>
      </c>
      <c r="BB220" s="21">
        <f>BB200-Baseline!BB200</f>
        <v>3.571803551350623</v>
      </c>
    </row>
    <row r="221" spans="1:54" outlineLevel="2">
      <c r="A221" s="474"/>
      <c r="B221" s="150" t="s">
        <v>501</v>
      </c>
      <c r="C221" s="19"/>
      <c r="D221" s="135" t="s">
        <v>391</v>
      </c>
      <c r="E221" s="21">
        <f>E201-Baseline!E201</f>
        <v>-0.18853835280680187</v>
      </c>
      <c r="F221" s="21">
        <f>F201-Baseline!F201</f>
        <v>-0.82427666915829079</v>
      </c>
      <c r="G221" s="21">
        <f>G201-Baseline!G201</f>
        <v>-1.4009438499198765</v>
      </c>
      <c r="H221" s="21">
        <f>H201-Baseline!H201</f>
        <v>-1.9276854146374234</v>
      </c>
      <c r="I221" s="21">
        <f>I201-Baseline!I201</f>
        <v>-2.404449443597521</v>
      </c>
      <c r="J221" s="21">
        <f>J201-Baseline!J201</f>
        <v>-2.6187157027520271</v>
      </c>
      <c r="K221" s="21">
        <f>K201-Baseline!K201</f>
        <v>-2.1056678205799599</v>
      </c>
      <c r="L221" s="21">
        <f>L201-Baseline!L201</f>
        <v>-1.6293675826046368</v>
      </c>
      <c r="M221" s="21">
        <f>M201-Baseline!M201</f>
        <v>-1.1876659688212818</v>
      </c>
      <c r="N221" s="21">
        <f>N201-Baseline!N201</f>
        <v>-0.77852564550421377</v>
      </c>
      <c r="O221" s="21">
        <f>O201-Baseline!O201</f>
        <v>-0.40001544612985995</v>
      </c>
      <c r="P221" s="21">
        <f>P201-Baseline!P201</f>
        <v>-5.030538742731494E-2</v>
      </c>
      <c r="Q221" s="21">
        <f>Q201-Baseline!Q201</f>
        <v>0.27233823103255617</v>
      </c>
      <c r="R221" s="21">
        <f>R201-Baseline!R201</f>
        <v>0.56955772317628472</v>
      </c>
      <c r="S221" s="21">
        <f>S201-Baseline!S201</f>
        <v>0.84284802488691568</v>
      </c>
      <c r="T221" s="21">
        <f>T201-Baseline!T201</f>
        <v>1.0937423738254743</v>
      </c>
      <c r="U221" s="21">
        <f>U201-Baseline!U201</f>
        <v>1.3236342285212963</v>
      </c>
      <c r="V221" s="21">
        <f>V201-Baseline!V201</f>
        <v>1.5338422433783094</v>
      </c>
      <c r="W221" s="21">
        <f>W201-Baseline!W201</f>
        <v>1.7256138526631375</v>
      </c>
      <c r="X221" s="21">
        <f>X201-Baseline!X201</f>
        <v>1.900128846496381</v>
      </c>
      <c r="Y221" s="21">
        <f>Y201-Baseline!Y201</f>
        <v>2.0585028430008734</v>
      </c>
      <c r="Z221" s="21">
        <f>Z201-Baseline!Z201</f>
        <v>2.201790025113068</v>
      </c>
      <c r="AA221" s="21">
        <f>AA201-Baseline!AA201</f>
        <v>2.3309867896813579</v>
      </c>
      <c r="AB221" s="21">
        <f>AB201-Baseline!AB201</f>
        <v>2.4470342634445252</v>
      </c>
      <c r="AC221" s="21">
        <f>AC201-Baseline!AC201</f>
        <v>2.5506579251026995</v>
      </c>
      <c r="AD221" s="21">
        <f>AD201-Baseline!AD201</f>
        <v>2.5401078831845574</v>
      </c>
      <c r="AE221" s="21">
        <f>AE201-Baseline!AE201</f>
        <v>2.5297325054481803</v>
      </c>
      <c r="AF221" s="21">
        <f>AF201-Baseline!AF201</f>
        <v>2.5195213692747878</v>
      </c>
      <c r="AG221" s="21">
        <f>AG201-Baseline!AG201</f>
        <v>2.5094697085625857</v>
      </c>
      <c r="AH221" s="21">
        <f>AH201-Baseline!AH201</f>
        <v>2.4995799677673105</v>
      </c>
      <c r="AI221" s="21">
        <f>AI201-Baseline!AI201</f>
        <v>2.4898640936663714</v>
      </c>
      <c r="AJ221" s="21">
        <f>AJ201-Baseline!AJ201</f>
        <v>2.4923367174046653</v>
      </c>
      <c r="AK221" s="21">
        <f>AK201-Baseline!AK201</f>
        <v>2.4949465548408973</v>
      </c>
      <c r="AL221" s="21">
        <f>AL201-Baseline!AL201</f>
        <v>2.4976977826197775</v>
      </c>
      <c r="AM221" s="21">
        <f>AM201-Baseline!AM201</f>
        <v>2.5005950620229509</v>
      </c>
      <c r="AN221" s="21">
        <f>AN201-Baseline!AN201</f>
        <v>2.5036424514395854</v>
      </c>
      <c r="AO221" s="21">
        <f>AO201-Baseline!AO201</f>
        <v>2.5068431813665377</v>
      </c>
      <c r="AP221" s="21">
        <f>AP201-Baseline!AP201</f>
        <v>2.5102012518533279</v>
      </c>
      <c r="AQ221" s="21">
        <f>AQ201-Baseline!AQ201</f>
        <v>2.5137207545165516</v>
      </c>
      <c r="AR221" s="21">
        <f>AR201-Baseline!AR201</f>
        <v>2.5174057350244397</v>
      </c>
      <c r="AS221" s="21">
        <f>AS201-Baseline!AS201</f>
        <v>2.5212602065367413</v>
      </c>
      <c r="AT221" s="21">
        <f>AT201-Baseline!AT201</f>
        <v>2.5252881813428161</v>
      </c>
      <c r="AU221" s="21">
        <f>AU201-Baseline!AU201</f>
        <v>2.529493835822338</v>
      </c>
      <c r="AV221" s="21">
        <f>AV201-Baseline!AV201</f>
        <v>2.5338812961610877</v>
      </c>
      <c r="AW221" s="21">
        <f>AW201-Baseline!AW201</f>
        <v>2.5384548334275436</v>
      </c>
      <c r="AX221" s="21">
        <f>AX201-Baseline!AX201</f>
        <v>2.5432186825912595</v>
      </c>
      <c r="AY221" s="21">
        <f>AY201-Baseline!AY201</f>
        <v>2.5481772156212905</v>
      </c>
      <c r="AZ221" s="21">
        <f>AZ201-Baseline!AZ201</f>
        <v>2.553334794935628</v>
      </c>
      <c r="BA221" s="21">
        <f>BA201-Baseline!BA201</f>
        <v>2.5586958558089137</v>
      </c>
      <c r="BB221" s="21">
        <f>BB201-Baseline!BB201</f>
        <v>2.5640601668417311</v>
      </c>
    </row>
    <row r="222" spans="1:54" outlineLevel="2">
      <c r="A222" s="475"/>
      <c r="B222" s="150" t="s">
        <v>502</v>
      </c>
      <c r="C222" s="19"/>
      <c r="D222" s="135" t="s">
        <v>391</v>
      </c>
      <c r="E222" s="21">
        <f>E202-Baseline!E202</f>
        <v>-0.18853835280680187</v>
      </c>
      <c r="F222" s="21">
        <f>F202-Baseline!F202</f>
        <v>-0.70911296982665561</v>
      </c>
      <c r="G222" s="21">
        <f>G202-Baseline!G202</f>
        <v>-1.1720236411274776</v>
      </c>
      <c r="H222" s="21">
        <f>H202-Baseline!H202</f>
        <v>-1.5863825297154612</v>
      </c>
      <c r="I222" s="21">
        <f>I202-Baseline!I202</f>
        <v>-1.9521044174318192</v>
      </c>
      <c r="J222" s="21">
        <f>J202-Baseline!J202</f>
        <v>-2.0566358390192008</v>
      </c>
      <c r="K222" s="21">
        <f>K202-Baseline!K202</f>
        <v>-1.5468840034795122</v>
      </c>
      <c r="L222" s="21">
        <f>L202-Baseline!L202</f>
        <v>-1.0738244844998164</v>
      </c>
      <c r="M222" s="21">
        <f>M202-Baseline!M202</f>
        <v>-0.63530831666484744</v>
      </c>
      <c r="N222" s="21">
        <f>N202-Baseline!N202</f>
        <v>-0.22929818861500095</v>
      </c>
      <c r="O222" s="21">
        <f>O202-Baseline!O202</f>
        <v>0.14613704374682612</v>
      </c>
      <c r="P222" s="21">
        <f>P202-Baseline!P202</f>
        <v>0.49282736398465588</v>
      </c>
      <c r="Q222" s="21">
        <f>Q202-Baseline!Q202</f>
        <v>0.81250647565875056</v>
      </c>
      <c r="R222" s="21">
        <f>R202-Baseline!R202</f>
        <v>1.1068167170199388</v>
      </c>
      <c r="S222" s="21">
        <f>S202-Baseline!S202</f>
        <v>1.3771328151145141</v>
      </c>
      <c r="T222" s="21">
        <f>T202-Baseline!T202</f>
        <v>1.6251095824135255</v>
      </c>
      <c r="U222" s="21">
        <f>U202-Baseline!U202</f>
        <v>1.8521404997759987</v>
      </c>
      <c r="V222" s="21">
        <f>V202-Baseline!V202</f>
        <v>2.0595442615723165</v>
      </c>
      <c r="W222" s="21">
        <f>W202-Baseline!W202</f>
        <v>2.2485683491407364</v>
      </c>
      <c r="X222" s="21">
        <f>X202-Baseline!X202</f>
        <v>2.4203926229889596</v>
      </c>
      <c r="Y222" s="21">
        <f>Y202-Baseline!Y202</f>
        <v>2.5761327805749552</v>
      </c>
      <c r="Z222" s="21">
        <f>Z202-Baseline!Z202</f>
        <v>2.7168431028664344</v>
      </c>
      <c r="AA222" s="21">
        <f>AA202-Baseline!AA202</f>
        <v>2.8435200956246049</v>
      </c>
      <c r="AB222" s="21">
        <f>AB202-Baseline!AB202</f>
        <v>2.9571050163054267</v>
      </c>
      <c r="AC222" s="21">
        <f>AC202-Baseline!AC202</f>
        <v>3.0579970257926732</v>
      </c>
      <c r="AD222" s="21">
        <f>AD202-Baseline!AD202</f>
        <v>3.0447349372402357</v>
      </c>
      <c r="AE222" s="21">
        <f>AE202-Baseline!AE202</f>
        <v>3.0316356974406595</v>
      </c>
      <c r="AF222" s="21">
        <f>AF202-Baseline!AF202</f>
        <v>3.0186686183391807</v>
      </c>
      <c r="AG222" s="21">
        <f>AG202-Baseline!AG202</f>
        <v>3.0058199756437745</v>
      </c>
      <c r="AH222" s="21">
        <f>AH202-Baseline!AH202</f>
        <v>2.9930973699555921</v>
      </c>
      <c r="AI222" s="21">
        <f>AI202-Baseline!AI202</f>
        <v>2.9805371226898174</v>
      </c>
      <c r="AJ222" s="21">
        <f>AJ202-Baseline!AJ202</f>
        <v>2.9825156554598919</v>
      </c>
      <c r="AK222" s="21">
        <f>AK202-Baseline!AK202</f>
        <v>2.9845981322639865</v>
      </c>
      <c r="AL222" s="21">
        <f>AL202-Baseline!AL202</f>
        <v>2.9867927871728064</v>
      </c>
      <c r="AM222" s="21">
        <f>AM202-Baseline!AM202</f>
        <v>2.989108977316679</v>
      </c>
      <c r="AN222" s="21">
        <f>AN202-Baseline!AN202</f>
        <v>2.9915541190971346</v>
      </c>
      <c r="AO222" s="21">
        <f>AO202-Baseline!AO202</f>
        <v>2.9941331271821419</v>
      </c>
      <c r="AP222" s="21">
        <f>AP202-Baseline!AP202</f>
        <v>2.9968530145735173</v>
      </c>
      <c r="AQ222" s="21">
        <f>AQ202-Baseline!AQ202</f>
        <v>2.9997209795458595</v>
      </c>
      <c r="AR222" s="21">
        <f>AR202-Baseline!AR202</f>
        <v>3.0027438707310381</v>
      </c>
      <c r="AS222" s="21">
        <f>AS202-Baseline!AS202</f>
        <v>3.0059282627681014</v>
      </c>
      <c r="AT222" s="21">
        <f>AT202-Baseline!AT202</f>
        <v>3.0092807386505278</v>
      </c>
      <c r="AU222" s="21">
        <f>AU202-Baseline!AU202</f>
        <v>3.0128081024324977</v>
      </c>
      <c r="AV222" s="21">
        <f>AV202-Baseline!AV202</f>
        <v>3.0165170244685591</v>
      </c>
      <c r="AW222" s="21">
        <f>AW202-Baseline!AW202</f>
        <v>3.020414221733791</v>
      </c>
      <c r="AX222" s="21">
        <f>AX202-Baseline!AX202</f>
        <v>3.0245063362942801</v>
      </c>
      <c r="AY222" s="21">
        <f>AY202-Baseline!AY202</f>
        <v>3.0288001243628102</v>
      </c>
      <c r="AZ222" s="21">
        <f>AZ202-Baseline!AZ202</f>
        <v>3.0333022789438644</v>
      </c>
      <c r="BA222" s="21">
        <f>BA202-Baseline!BA202</f>
        <v>3.0380195205743021</v>
      </c>
      <c r="BB222" s="21">
        <f>BB202-Baseline!BB202</f>
        <v>3.0426866240648387</v>
      </c>
    </row>
    <row r="223" spans="1:54" outlineLevel="2">
      <c r="B223" s="19"/>
      <c r="C223" s="19"/>
      <c r="D223" s="19"/>
      <c r="E223" s="15"/>
    </row>
    <row r="224" spans="1:54" outlineLevel="2">
      <c r="A224" s="473" t="s">
        <v>503</v>
      </c>
      <c r="B224" s="150" t="s">
        <v>500</v>
      </c>
      <c r="C224" s="19"/>
      <c r="D224" s="135" t="s">
        <v>391</v>
      </c>
      <c r="E224" s="21">
        <f>E204-Baseline!E204</f>
        <v>-0.18853835280680187</v>
      </c>
      <c r="F224" s="21">
        <f>F204-Baseline!F204</f>
        <v>-0.77184174822531304</v>
      </c>
      <c r="G224" s="21">
        <f>G204-Baseline!G204</f>
        <v>-1.6945097777827129</v>
      </c>
      <c r="H224" s="21">
        <f>H204-Baseline!H204</f>
        <v>-2.9103711717742726</v>
      </c>
      <c r="I224" s="21">
        <f>I204-Baseline!I204</f>
        <v>-4.3693574523960734</v>
      </c>
      <c r="J224" s="21">
        <f>J204-Baseline!J204</f>
        <v>-5.8111067183828027</v>
      </c>
      <c r="K224" s="21">
        <f>K204-Baseline!K204</f>
        <v>-6.7496659837881339</v>
      </c>
      <c r="L224" s="21">
        <f>L204-Baseline!L204</f>
        <v>-7.2172696625437993</v>
      </c>
      <c r="M224" s="21">
        <f>M204-Baseline!M204</f>
        <v>-7.2487814614687522</v>
      </c>
      <c r="N224" s="21">
        <f>N204-Baseline!N204</f>
        <v>-6.881422123589374</v>
      </c>
      <c r="O224" s="21">
        <f>O204-Baseline!O204</f>
        <v>-6.1415513228834584</v>
      </c>
      <c r="P224" s="21">
        <f>P204-Baseline!P204</f>
        <v>-5.058187080878696</v>
      </c>
      <c r="Q224" s="21">
        <f>Q204-Baseline!Q204</f>
        <v>-3.6585984977637054</v>
      </c>
      <c r="R224" s="21">
        <f>R204-Baseline!R204</f>
        <v>-1.9643355215098381</v>
      </c>
      <c r="S224" s="21">
        <f>S204-Baseline!S204</f>
        <v>-3.5855832598485904E-3</v>
      </c>
      <c r="T224" s="21">
        <f>T204-Baseline!T204</f>
        <v>2.2010961983492052</v>
      </c>
      <c r="U224" s="21">
        <f>U204-Baseline!U204</f>
        <v>4.628561087398964</v>
      </c>
      <c r="V224" s="21">
        <f>V204-Baseline!V204</f>
        <v>7.2627364255977227</v>
      </c>
      <c r="W224" s="21">
        <f>W204-Baseline!W204</f>
        <v>10.081244231482117</v>
      </c>
      <c r="X224" s="21">
        <f>X204-Baseline!X204</f>
        <v>13.070316696540488</v>
      </c>
      <c r="Y224" s="21">
        <f>Y204-Baseline!Y204</f>
        <v>16.210046357377053</v>
      </c>
      <c r="Z224" s="21">
        <f>Z204-Baseline!Z204</f>
        <v>19.488717753327251</v>
      </c>
      <c r="AA224" s="21">
        <f>AA204-Baseline!AA204</f>
        <v>22.892029279106112</v>
      </c>
      <c r="AB224" s="21">
        <f>AB204-Baseline!AB204</f>
        <v>26.406634888830069</v>
      </c>
      <c r="AC224" s="21">
        <f>AC204-Baseline!AC204</f>
        <v>30.019346285394477</v>
      </c>
      <c r="AD224" s="21">
        <f>AD204-Baseline!AD204</f>
        <v>33.616037526808611</v>
      </c>
      <c r="AE224" s="21">
        <f>AE204-Baseline!AE204</f>
        <v>37.197090282344448</v>
      </c>
      <c r="AF224" s="21">
        <f>AF204-Baseline!AF204</f>
        <v>40.762477771678277</v>
      </c>
      <c r="AG224" s="21">
        <f>AG204-Baseline!AG204</f>
        <v>44.312225863392655</v>
      </c>
      <c r="AH224" s="21">
        <f>AH204-Baseline!AH204</f>
        <v>47.846419601284765</v>
      </c>
      <c r="AI224" s="21">
        <f>AI204-Baseline!AI204</f>
        <v>51.365218455676654</v>
      </c>
      <c r="AJ224" s="21">
        <f>AJ204-Baseline!AJ204</f>
        <v>54.885734690738673</v>
      </c>
      <c r="AK224" s="21">
        <f>AK204-Baseline!AK204</f>
        <v>58.408013541228797</v>
      </c>
      <c r="AL224" s="21">
        <f>AL204-Baseline!AL204</f>
        <v>61.932129084395115</v>
      </c>
      <c r="AM224" s="21">
        <f>AM204-Baseline!AM204</f>
        <v>65.458172554431712</v>
      </c>
      <c r="AN224" s="21">
        <f>AN204-Baseline!AN204</f>
        <v>68.986243708870006</v>
      </c>
      <c r="AO224" s="21">
        <f>AO204-Baseline!AO204</f>
        <v>72.51644709851314</v>
      </c>
      <c r="AP224" s="21">
        <f>AP204-Baseline!AP204</f>
        <v>76.048898369502695</v>
      </c>
      <c r="AQ224" s="21">
        <f>AQ204-Baseline!AQ204</f>
        <v>79.583725531720347</v>
      </c>
      <c r="AR224" s="21">
        <f>AR204-Baseline!AR204</f>
        <v>83.121066243671635</v>
      </c>
      <c r="AS224" s="21">
        <f>AS204-Baseline!AS204</f>
        <v>86.661067316671165</v>
      </c>
      <c r="AT224" s="21">
        <f>AT204-Baseline!AT204</f>
        <v>90.203885205031497</v>
      </c>
      <c r="AU224" s="21">
        <f>AU204-Baseline!AU204</f>
        <v>93.749686443306814</v>
      </c>
      <c r="AV224" s="21">
        <f>AV204-Baseline!AV204</f>
        <v>97.298647249371356</v>
      </c>
      <c r="AW224" s="21">
        <f>AW204-Baseline!AW204</f>
        <v>100.85095332742833</v>
      </c>
      <c r="AX224" s="21">
        <f>AX204-Baseline!AX204</f>
        <v>104.40679983939469</v>
      </c>
      <c r="AY224" s="21">
        <f>AY204-Baseline!AY204</f>
        <v>107.96639153062324</v>
      </c>
      <c r="AZ224" s="21">
        <f>AZ204-Baseline!AZ204</f>
        <v>111.52994258268745</v>
      </c>
      <c r="BA224" s="21">
        <f>BA204-Baseline!BA204</f>
        <v>115.09767656553174</v>
      </c>
      <c r="BB224" s="21">
        <f>BB204-Baseline!BB204</f>
        <v>118.66948011688237</v>
      </c>
    </row>
    <row r="225" spans="1:54" outlineLevel="2">
      <c r="A225" s="474"/>
      <c r="B225" s="150" t="s">
        <v>501</v>
      </c>
      <c r="C225" s="19"/>
      <c r="D225" s="135" t="s">
        <v>391</v>
      </c>
      <c r="E225" s="21">
        <f>E205-Baseline!E205</f>
        <v>-0.18853835280680187</v>
      </c>
      <c r="F225" s="21">
        <f>F205-Baseline!F205</f>
        <v>-1.0128150219650891</v>
      </c>
      <c r="G225" s="21">
        <f>G205-Baseline!G205</f>
        <v>-2.4137588718849656</v>
      </c>
      <c r="H225" s="21">
        <f>H205-Baseline!H205</f>
        <v>-4.341444286522389</v>
      </c>
      <c r="I225" s="21">
        <f>I205-Baseline!I205</f>
        <v>-6.7458937301199171</v>
      </c>
      <c r="J225" s="21">
        <f>J205-Baseline!J205</f>
        <v>-9.36460943287193</v>
      </c>
      <c r="K225" s="21">
        <f>K205-Baseline!K205</f>
        <v>-11.470277253451883</v>
      </c>
      <c r="L225" s="21">
        <f>L205-Baseline!L205</f>
        <v>-13.099644836056513</v>
      </c>
      <c r="M225" s="21">
        <f>M205-Baseline!M205</f>
        <v>-14.287310804877791</v>
      </c>
      <c r="N225" s="21">
        <f>N205-Baseline!N205</f>
        <v>-15.065836450381994</v>
      </c>
      <c r="O225" s="21">
        <f>O205-Baseline!O205</f>
        <v>-15.46585189651185</v>
      </c>
      <c r="P225" s="21">
        <f>P205-Baseline!P205</f>
        <v>-15.516157283939179</v>
      </c>
      <c r="Q225" s="21">
        <f>Q205-Baseline!Q205</f>
        <v>-15.243819052906616</v>
      </c>
      <c r="R225" s="21">
        <f>R205-Baseline!R205</f>
        <v>-14.674261329730314</v>
      </c>
      <c r="S225" s="21">
        <f>S205-Baseline!S205</f>
        <v>-13.831413304843409</v>
      </c>
      <c r="T225" s="21">
        <f>T205-Baseline!T205</f>
        <v>-12.737670931017931</v>
      </c>
      <c r="U225" s="21">
        <f>U205-Baseline!U205</f>
        <v>-11.414036702496617</v>
      </c>
      <c r="V225" s="21">
        <f>V205-Baseline!V205</f>
        <v>-9.880194459118286</v>
      </c>
      <c r="W225" s="21">
        <f>W205-Baseline!W205</f>
        <v>-8.1545806064551698</v>
      </c>
      <c r="X225" s="21">
        <f>X205-Baseline!X205</f>
        <v>-6.2544517599587834</v>
      </c>
      <c r="Y225" s="21">
        <f>Y205-Baseline!Y205</f>
        <v>-4.1959489169579456</v>
      </c>
      <c r="Z225" s="21">
        <f>Z205-Baseline!Z205</f>
        <v>-1.9941588918449042</v>
      </c>
      <c r="AA225" s="21">
        <f>AA205-Baseline!AA205</f>
        <v>0.33682789783642875</v>
      </c>
      <c r="AB225" s="21">
        <f>AB205-Baseline!AB205</f>
        <v>2.783862161280922</v>
      </c>
      <c r="AC225" s="21">
        <f>AC205-Baseline!AC205</f>
        <v>5.334520086383634</v>
      </c>
      <c r="AD225" s="21">
        <f>AD205-Baseline!AD205</f>
        <v>7.8746279695682233</v>
      </c>
      <c r="AE225" s="21">
        <f>AE205-Baseline!AE205</f>
        <v>10.404360475016404</v>
      </c>
      <c r="AF225" s="21">
        <f>AF205-Baseline!AF205</f>
        <v>12.923881844291145</v>
      </c>
      <c r="AG225" s="21">
        <f>AG205-Baseline!AG205</f>
        <v>15.433351552853765</v>
      </c>
      <c r="AH225" s="21">
        <f>AH205-Baseline!AH205</f>
        <v>17.932931520621082</v>
      </c>
      <c r="AI225" s="21">
        <f>AI205-Baseline!AI205</f>
        <v>20.422795614287452</v>
      </c>
      <c r="AJ225" s="21">
        <f>AJ205-Baseline!AJ205</f>
        <v>22.915132331692121</v>
      </c>
      <c r="AK225" s="21">
        <f>AK205-Baseline!AK205</f>
        <v>25.410078886533029</v>
      </c>
      <c r="AL225" s="21">
        <f>AL205-Baseline!AL205</f>
        <v>27.907776669152781</v>
      </c>
      <c r="AM225" s="21">
        <f>AM205-Baseline!AM205</f>
        <v>30.408371731175748</v>
      </c>
      <c r="AN225" s="21">
        <f>AN205-Baseline!AN205</f>
        <v>32.91201418261528</v>
      </c>
      <c r="AO225" s="21">
        <f>AO205-Baseline!AO205</f>
        <v>35.418857363981829</v>
      </c>
      <c r="AP225" s="21">
        <f>AP205-Baseline!AP205</f>
        <v>37.929058615835174</v>
      </c>
      <c r="AQ225" s="21">
        <f>AQ205-Baseline!AQ205</f>
        <v>40.442779370351786</v>
      </c>
      <c r="AR225" s="21">
        <f>AR205-Baseline!AR205</f>
        <v>42.96018510537624</v>
      </c>
      <c r="AS225" s="21">
        <f>AS205-Baseline!AS205</f>
        <v>45.481445311912921</v>
      </c>
      <c r="AT225" s="21">
        <f>AT205-Baseline!AT205</f>
        <v>48.006733493255638</v>
      </c>
      <c r="AU225" s="21">
        <f>AU205-Baseline!AU205</f>
        <v>50.536227329077974</v>
      </c>
      <c r="AV225" s="21">
        <f>AV205-Baseline!AV205</f>
        <v>53.070108625239072</v>
      </c>
      <c r="AW225" s="21">
        <f>AW205-Baseline!AW205</f>
        <v>55.608563458666595</v>
      </c>
      <c r="AX225" s="21">
        <f>AX205-Baseline!AX205</f>
        <v>58.151782141257854</v>
      </c>
      <c r="AY225" s="21">
        <f>AY205-Baseline!AY205</f>
        <v>60.699959356879162</v>
      </c>
      <c r="AZ225" s="21">
        <f>AZ205-Baseline!AZ205</f>
        <v>63.253294151814771</v>
      </c>
      <c r="BA225" s="21">
        <f>BA205-Baseline!BA205</f>
        <v>65.811990007623649</v>
      </c>
      <c r="BB225" s="21">
        <f>BB205-Baseline!BB205</f>
        <v>68.376050174465377</v>
      </c>
    </row>
    <row r="226" spans="1:54" outlineLevel="2">
      <c r="A226" s="475"/>
      <c r="B226" s="150" t="s">
        <v>502</v>
      </c>
      <c r="C226" s="19"/>
      <c r="D226" s="135" t="s">
        <v>391</v>
      </c>
      <c r="E226" s="21">
        <f>E206-Baseline!E206</f>
        <v>-0.18853835280680187</v>
      </c>
      <c r="F226" s="21">
        <f>F206-Baseline!F206</f>
        <v>-0.89765132263345748</v>
      </c>
      <c r="G226" s="21">
        <f>G206-Baseline!G206</f>
        <v>-2.0696749637609315</v>
      </c>
      <c r="H226" s="21">
        <f>H206-Baseline!H206</f>
        <v>-3.6560574934763963</v>
      </c>
      <c r="I226" s="21">
        <f>I206-Baseline!I206</f>
        <v>-5.6081619109082226</v>
      </c>
      <c r="J226" s="21">
        <f>J206-Baseline!J206</f>
        <v>-7.6647977499274305</v>
      </c>
      <c r="K226" s="21">
        <f>K206-Baseline!K206</f>
        <v>-9.2116817534069355</v>
      </c>
      <c r="L226" s="21">
        <f>L206-Baseline!L206</f>
        <v>-10.285506237906759</v>
      </c>
      <c r="M226" s="21">
        <f>M206-Baseline!M206</f>
        <v>-10.920814554571592</v>
      </c>
      <c r="N226" s="21">
        <f>N206-Baseline!N206</f>
        <v>-11.150112743186583</v>
      </c>
      <c r="O226" s="21">
        <f>O206-Baseline!O206</f>
        <v>-11.003975699439764</v>
      </c>
      <c r="P226" s="21">
        <f>P206-Baseline!P206</f>
        <v>-10.511148335455118</v>
      </c>
      <c r="Q226" s="21">
        <f>Q206-Baseline!Q206</f>
        <v>-9.6986418597963961</v>
      </c>
      <c r="R226" s="21">
        <f>R206-Baseline!R206</f>
        <v>-8.5918251427764289</v>
      </c>
      <c r="S226" s="21">
        <f>S206-Baseline!S206</f>
        <v>-7.2146923276619077</v>
      </c>
      <c r="T226" s="21">
        <f>T206-Baseline!T206</f>
        <v>-5.5895827452483786</v>
      </c>
      <c r="U226" s="21">
        <f>U206-Baseline!U206</f>
        <v>-3.7374422454723799</v>
      </c>
      <c r="V226" s="21">
        <f>V206-Baseline!V206</f>
        <v>-1.6778979839000385</v>
      </c>
      <c r="W226" s="21">
        <f>W206-Baseline!W206</f>
        <v>0.57067036524068726</v>
      </c>
      <c r="X226" s="21">
        <f>X206-Baseline!X206</f>
        <v>2.9910629882296575</v>
      </c>
      <c r="Y226" s="21">
        <f>Y206-Baseline!Y206</f>
        <v>5.567195768804595</v>
      </c>
      <c r="Z226" s="21">
        <f>Z206-Baseline!Z206</f>
        <v>8.2840388716710436</v>
      </c>
      <c r="AA226" s="21">
        <f>AA206-Baseline!AA206</f>
        <v>11.127558967295613</v>
      </c>
      <c r="AB226" s="21">
        <f>AB206-Baseline!AB206</f>
        <v>14.084663983601104</v>
      </c>
      <c r="AC226" s="21">
        <f>AC206-Baseline!AC206</f>
        <v>17.142661009393805</v>
      </c>
      <c r="AD226" s="21">
        <f>AD206-Baseline!AD206</f>
        <v>20.187395946634069</v>
      </c>
      <c r="AE226" s="21">
        <f>AE206-Baseline!AE206</f>
        <v>23.219031644074789</v>
      </c>
      <c r="AF226" s="21">
        <f>AF206-Baseline!AF206</f>
        <v>26.237700262414023</v>
      </c>
      <c r="AG226" s="21">
        <f>AG206-Baseline!AG206</f>
        <v>29.243520238057727</v>
      </c>
      <c r="AH226" s="21">
        <f>AH206-Baseline!AH206</f>
        <v>32.236617608013262</v>
      </c>
      <c r="AI226" s="21">
        <f>AI206-Baseline!AI206</f>
        <v>35.217154730703101</v>
      </c>
      <c r="AJ226" s="21">
        <f>AJ206-Baseline!AJ206</f>
        <v>38.199670386163007</v>
      </c>
      <c r="AK226" s="21">
        <f>AK206-Baseline!AK206</f>
        <v>41.184268518426961</v>
      </c>
      <c r="AL226" s="21">
        <f>AL206-Baseline!AL206</f>
        <v>44.171061305599665</v>
      </c>
      <c r="AM226" s="21">
        <f>AM206-Baseline!AM206</f>
        <v>47.160170282916397</v>
      </c>
      <c r="AN226" s="21">
        <f>AN206-Baseline!AN206</f>
        <v>50.151724402013542</v>
      </c>
      <c r="AO226" s="21">
        <f>AO206-Baseline!AO206</f>
        <v>53.145857529195723</v>
      </c>
      <c r="AP226" s="21">
        <f>AP206-Baseline!AP206</f>
        <v>56.142710543769226</v>
      </c>
      <c r="AQ226" s="21">
        <f>AQ206-Baseline!AQ206</f>
        <v>59.142431523315054</v>
      </c>
      <c r="AR226" s="21">
        <f>AR206-Baseline!AR206</f>
        <v>62.145175394046078</v>
      </c>
      <c r="AS226" s="21">
        <f>AS206-Baseline!AS206</f>
        <v>65.151103656814257</v>
      </c>
      <c r="AT226" s="21">
        <f>AT206-Baseline!AT206</f>
        <v>68.160384395464803</v>
      </c>
      <c r="AU226" s="21">
        <f>AU206-Baseline!AU206</f>
        <v>71.173192497897276</v>
      </c>
      <c r="AV226" s="21">
        <f>AV206-Baseline!AV206</f>
        <v>74.189709522365888</v>
      </c>
      <c r="AW226" s="21">
        <f>AW206-Baseline!AW206</f>
        <v>77.210123744099747</v>
      </c>
      <c r="AX226" s="21">
        <f>AX206-Baseline!AX206</f>
        <v>80.23463008039414</v>
      </c>
      <c r="AY226" s="21">
        <f>AY206-Baseline!AY206</f>
        <v>83.263430204756901</v>
      </c>
      <c r="AZ226" s="21">
        <f>AZ206-Baseline!AZ206</f>
        <v>86.29673248370068</v>
      </c>
      <c r="BA226" s="21">
        <f>BA206-Baseline!BA206</f>
        <v>89.334752004274947</v>
      </c>
      <c r="BB226" s="21">
        <f>BB206-Baseline!BB206</f>
        <v>92.37743862833986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7">
    <mergeCell ref="AS51:AW51"/>
    <mergeCell ref="AX51:BB51"/>
    <mergeCell ref="E51:I51"/>
    <mergeCell ref="J51:N51"/>
    <mergeCell ref="O51:S51"/>
    <mergeCell ref="T51:X51"/>
    <mergeCell ref="Y51:AC51"/>
    <mergeCell ref="AD51:AH51"/>
    <mergeCell ref="AI51:AM51"/>
    <mergeCell ref="AN51:AR51"/>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143:A154"/>
    <mergeCell ref="A158:A169"/>
    <mergeCell ref="A172:A174"/>
    <mergeCell ref="A176:A178"/>
    <mergeCell ref="A186:A187"/>
    <mergeCell ref="A204:A206"/>
    <mergeCell ref="A210:A218"/>
    <mergeCell ref="A54:A64"/>
    <mergeCell ref="A66:A71"/>
    <mergeCell ref="A75:A77"/>
  </mergeCells>
  <dataValidations count="1">
    <dataValidation type="list" allowBlank="1" showInputMessage="1" showErrorMessage="1" sqref="B7" xr:uid="{7EE71102-D524-46CF-96A3-7DD205E312B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B154 B143 B145:B147 B149:B152 B158 B160:B162 B164:B169</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C56:C63</xm:sqref>
        </x14:dataValidation>
        <x14:dataValidation type="list" allowBlank="1" showInputMessage="1" showErrorMessage="1" xr:uid="{0096F467-43C8-43D6-AAB6-58DEABB2423A}">
          <x14:formula1>
            <xm:f>'Fixed Data'!$A$55:$A$78</xm:f>
          </x14:formula1>
          <xm:sqref>B56:B63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5"/>
  <sheetViews>
    <sheetView topLeftCell="B1" workbookViewId="0">
      <selection activeCell="M15" sqref="G15:M15"/>
    </sheetView>
  </sheetViews>
  <sheetFormatPr defaultRowHeight="13.5"/>
  <cols>
    <col min="1" max="1" width="22" customWidth="1"/>
  </cols>
  <sheetData>
    <row r="1" spans="1:19">
      <c r="A1" s="4" t="s">
        <v>509</v>
      </c>
    </row>
    <row r="2" spans="1:19">
      <c r="A2" s="472" t="s">
        <v>510</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5" spans="1:19" ht="14" thickBot="1"/>
    <row r="6" spans="1:19" ht="23.25" customHeight="1" thickBot="1">
      <c r="F6" s="4" t="s">
        <v>575</v>
      </c>
      <c r="G6" s="476" t="s">
        <v>566</v>
      </c>
      <c r="H6" s="476"/>
      <c r="I6" s="476"/>
      <c r="J6" s="476"/>
      <c r="K6" s="476"/>
      <c r="L6" s="476" t="s">
        <v>576</v>
      </c>
      <c r="M6" s="476"/>
      <c r="N6" s="476"/>
      <c r="O6" s="476"/>
      <c r="P6" s="476"/>
    </row>
    <row r="7" spans="1:19" ht="14.5">
      <c r="G7" s="316">
        <v>2027</v>
      </c>
      <c r="H7" s="317">
        <v>2028</v>
      </c>
      <c r="I7" s="317">
        <v>2029</v>
      </c>
      <c r="J7" s="317">
        <v>2030</v>
      </c>
      <c r="K7" s="319">
        <v>2031</v>
      </c>
      <c r="L7" s="316">
        <v>2027</v>
      </c>
      <c r="M7" s="317">
        <v>2028</v>
      </c>
      <c r="N7" s="317">
        <v>2029</v>
      </c>
      <c r="O7" s="317">
        <v>2030</v>
      </c>
      <c r="P7" s="319">
        <v>2031</v>
      </c>
    </row>
    <row r="8" spans="1:19">
      <c r="B8" s="318" t="s">
        <v>567</v>
      </c>
      <c r="C8" s="318" t="s">
        <v>568</v>
      </c>
      <c r="D8" s="318" t="s">
        <v>569</v>
      </c>
      <c r="E8" s="318" t="s">
        <v>570</v>
      </c>
      <c r="F8" s="318" t="s">
        <v>391</v>
      </c>
      <c r="G8" s="318">
        <v>9.607569918337191</v>
      </c>
      <c r="H8" s="318">
        <v>10.128289462466707</v>
      </c>
      <c r="I8" s="318">
        <v>10.728497601207346</v>
      </c>
      <c r="J8" s="318">
        <v>11.339217145336862</v>
      </c>
      <c r="K8" s="318">
        <v>11.874724867950476</v>
      </c>
      <c r="L8" s="329">
        <f t="shared" ref="L8:P9" si="0">SUM(G8)/SUM(G10)</f>
        <v>1.6507086300699423</v>
      </c>
      <c r="M8" s="329">
        <f t="shared" si="0"/>
        <v>1.7401751916091006</v>
      </c>
      <c r="N8" s="329">
        <f t="shared" si="0"/>
        <v>1.8432989536924131</v>
      </c>
      <c r="O8" s="329">
        <f t="shared" si="0"/>
        <v>1.9482287153923885</v>
      </c>
      <c r="P8" s="329">
        <f t="shared" si="0"/>
        <v>2.0402360831972515</v>
      </c>
    </row>
    <row r="9" spans="1:19">
      <c r="B9" s="318" t="s">
        <v>308</v>
      </c>
      <c r="C9" s="318" t="s">
        <v>568</v>
      </c>
      <c r="D9" s="318" t="s">
        <v>569</v>
      </c>
      <c r="E9" s="318" t="s">
        <v>570</v>
      </c>
      <c r="F9" s="318" t="s">
        <v>391</v>
      </c>
      <c r="G9" s="318">
        <v>1.9944298632769777E-2</v>
      </c>
      <c r="H9" s="318">
        <v>2.2062277942339285E-2</v>
      </c>
      <c r="I9" s="318">
        <v>2.4427710508908893E-2</v>
      </c>
      <c r="J9" s="318">
        <v>2.6799054138852172E-2</v>
      </c>
      <c r="K9" s="318">
        <v>2.9034108616030153E-2</v>
      </c>
      <c r="L9" s="329">
        <f t="shared" si="0"/>
        <v>4.7761444312199256E-4</v>
      </c>
      <c r="M9" s="329">
        <f t="shared" si="0"/>
        <v>5.283345775879822E-4</v>
      </c>
      <c r="N9" s="329">
        <f t="shared" si="0"/>
        <v>5.8498057847409472E-4</v>
      </c>
      <c r="O9" s="329">
        <f t="shared" si="0"/>
        <v>6.4176813406180172E-4</v>
      </c>
      <c r="P9" s="329">
        <f t="shared" si="0"/>
        <v>6.9529191642789159E-4</v>
      </c>
    </row>
    <row r="10" spans="1:19">
      <c r="B10" s="318" t="s">
        <v>567</v>
      </c>
      <c r="C10" s="318" t="s">
        <v>571</v>
      </c>
      <c r="D10" s="318" t="s">
        <v>572</v>
      </c>
      <c r="E10" s="318"/>
      <c r="F10" s="318" t="s">
        <v>573</v>
      </c>
      <c r="G10" s="320">
        <v>5.8202700000000052</v>
      </c>
      <c r="H10" s="320">
        <v>5.8202700000000043</v>
      </c>
      <c r="I10" s="320">
        <v>5.8202700000000025</v>
      </c>
      <c r="J10" s="320">
        <v>5.8202700000000025</v>
      </c>
      <c r="K10" s="320">
        <v>5.8202700000000043</v>
      </c>
    </row>
    <row r="11" spans="1:19">
      <c r="B11" s="318" t="s">
        <v>308</v>
      </c>
      <c r="C11" s="318" t="s">
        <v>571</v>
      </c>
      <c r="D11" s="318" t="s">
        <v>572</v>
      </c>
      <c r="E11" s="318"/>
      <c r="F11" s="318" t="s">
        <v>573</v>
      </c>
      <c r="G11" s="320">
        <v>41.758156437651095</v>
      </c>
      <c r="H11" s="320">
        <v>41.758156437651117</v>
      </c>
      <c r="I11" s="320">
        <v>41.758156437651117</v>
      </c>
      <c r="J11" s="320">
        <v>41.758156437651117</v>
      </c>
      <c r="K11" s="320">
        <v>41.758156437651131</v>
      </c>
    </row>
    <row r="12" spans="1:19" ht="14" thickBot="1"/>
    <row r="13" spans="1:19" ht="16" thickBot="1">
      <c r="F13" s="4" t="s">
        <v>578</v>
      </c>
      <c r="G13" s="476" t="s">
        <v>566</v>
      </c>
      <c r="H13" s="476"/>
      <c r="I13" s="476"/>
      <c r="J13" s="476"/>
      <c r="K13" s="476"/>
    </row>
    <row r="14" spans="1:19" ht="14.5">
      <c r="G14" s="316">
        <v>2027</v>
      </c>
      <c r="H14" s="317">
        <v>2028</v>
      </c>
      <c r="I14" s="317">
        <v>2029</v>
      </c>
      <c r="J14" s="317">
        <v>2030</v>
      </c>
      <c r="K14" s="319">
        <v>2031</v>
      </c>
    </row>
    <row r="15" spans="1:19">
      <c r="B15" s="318" t="s">
        <v>567</v>
      </c>
      <c r="C15" s="318" t="s">
        <v>571</v>
      </c>
      <c r="D15" s="318" t="s">
        <v>569</v>
      </c>
      <c r="E15" s="318" t="s">
        <v>570</v>
      </c>
      <c r="F15" s="318" t="s">
        <v>391</v>
      </c>
      <c r="G15" s="330">
        <f>G17*L8*1.154</f>
        <v>9.9784221171850014</v>
      </c>
      <c r="H15" s="330">
        <f>H17*M8*1.154</f>
        <v>10.51924143571792</v>
      </c>
      <c r="I15" s="330">
        <f>I17*N8*1.154</f>
        <v>11.14261760861395</v>
      </c>
      <c r="J15" s="330">
        <f>J17*O8*1.154</f>
        <v>11.776910927146863</v>
      </c>
      <c r="K15" s="330">
        <f>K17*P8*1.154</f>
        <v>12.333089247853358</v>
      </c>
      <c r="M15" s="331" t="s">
        <v>579</v>
      </c>
    </row>
    <row r="16" spans="1:19">
      <c r="B16" s="318" t="s">
        <v>308</v>
      </c>
      <c r="C16" s="318" t="s">
        <v>571</v>
      </c>
      <c r="D16" s="318" t="s">
        <v>569</v>
      </c>
      <c r="E16" s="318" t="s">
        <v>570</v>
      </c>
      <c r="F16" s="318" t="s">
        <v>391</v>
      </c>
      <c r="G16" s="321">
        <f>G18*L9</f>
        <v>1.7958303061386922E-2</v>
      </c>
      <c r="H16" s="321">
        <f>H18*M9</f>
        <v>1.986538011730813E-2</v>
      </c>
      <c r="I16" s="321">
        <f>I18*N9</f>
        <v>2.1995269750625962E-2</v>
      </c>
      <c r="J16" s="321">
        <f>J18*O9</f>
        <v>2.4130481840723746E-2</v>
      </c>
      <c r="K16" s="321">
        <f>K18*P9</f>
        <v>2.6142976057688724E-2</v>
      </c>
    </row>
    <row r="17" spans="1:19">
      <c r="B17" s="318" t="s">
        <v>567</v>
      </c>
      <c r="C17" s="318" t="s">
        <v>571</v>
      </c>
      <c r="D17" s="318" t="s">
        <v>572</v>
      </c>
      <c r="E17" s="318"/>
      <c r="F17" s="318" t="s">
        <v>573</v>
      </c>
      <c r="G17" s="322">
        <v>5.2382430000000024</v>
      </c>
      <c r="H17" s="322">
        <v>5.2382430000000024</v>
      </c>
      <c r="I17" s="322">
        <v>5.2382430000000024</v>
      </c>
      <c r="J17" s="322">
        <v>5.2382430000000024</v>
      </c>
      <c r="K17" s="322">
        <v>5.2382430000000024</v>
      </c>
    </row>
    <row r="18" spans="1:19">
      <c r="B18" s="318" t="s">
        <v>308</v>
      </c>
      <c r="C18" s="318" t="s">
        <v>571</v>
      </c>
      <c r="D18" s="318" t="s">
        <v>572</v>
      </c>
      <c r="E18" s="318"/>
      <c r="F18" s="318" t="s">
        <v>573</v>
      </c>
      <c r="G18" s="322">
        <f>188/5</f>
        <v>37.6</v>
      </c>
      <c r="H18" s="322">
        <f>188/5</f>
        <v>37.6</v>
      </c>
      <c r="I18" s="322">
        <f>188/5</f>
        <v>37.6</v>
      </c>
      <c r="J18" s="322">
        <f>188/5</f>
        <v>37.6</v>
      </c>
      <c r="K18" s="322">
        <f>188/5</f>
        <v>37.6</v>
      </c>
    </row>
    <row r="20" spans="1:19">
      <c r="A20" s="4" t="s">
        <v>511</v>
      </c>
    </row>
    <row r="22" spans="1:19">
      <c r="A22" s="4" t="s">
        <v>512</v>
      </c>
    </row>
    <row r="23" spans="1:19">
      <c r="A23" s="472" t="s">
        <v>513</v>
      </c>
      <c r="B23" s="472"/>
      <c r="C23" s="472"/>
      <c r="D23" s="472"/>
      <c r="E23" s="472"/>
      <c r="F23" s="472"/>
      <c r="G23" s="472"/>
      <c r="H23" s="472"/>
      <c r="I23" s="472"/>
      <c r="J23" s="472"/>
      <c r="K23" s="472"/>
      <c r="L23" s="472"/>
      <c r="M23" s="472"/>
      <c r="N23" s="472"/>
      <c r="O23" s="472"/>
      <c r="P23" s="472"/>
      <c r="Q23" s="472"/>
      <c r="R23" s="472"/>
      <c r="S23" s="472"/>
    </row>
    <row r="24" spans="1:19" ht="25.5" customHeight="1">
      <c r="A24" s="472"/>
      <c r="B24" s="472"/>
      <c r="C24" s="472"/>
      <c r="D24" s="472"/>
      <c r="E24" s="472"/>
      <c r="F24" s="472"/>
      <c r="G24" s="472"/>
      <c r="H24" s="472"/>
      <c r="I24" s="472"/>
      <c r="J24" s="472"/>
      <c r="K24" s="472"/>
      <c r="L24" s="472"/>
      <c r="M24" s="472"/>
      <c r="N24" s="472"/>
      <c r="O24" s="472"/>
      <c r="P24" s="472"/>
      <c r="Q24" s="472"/>
      <c r="R24" s="472"/>
      <c r="S24" s="472"/>
    </row>
    <row r="26" spans="1:19">
      <c r="A26" s="158" t="s">
        <v>494</v>
      </c>
      <c r="B26" s="406"/>
      <c r="C26" s="406"/>
      <c r="D26" s="406"/>
      <c r="E26" s="406"/>
      <c r="F26" s="406"/>
      <c r="G26" s="406"/>
      <c r="H26" s="406"/>
      <c r="I26" s="406"/>
      <c r="J26" s="406"/>
      <c r="K26" s="406"/>
      <c r="L26" s="406"/>
      <c r="M26" s="406"/>
      <c r="N26" s="406"/>
      <c r="O26" s="406"/>
      <c r="P26" s="406"/>
      <c r="Q26" s="406"/>
      <c r="R26" s="406"/>
      <c r="S26" s="406"/>
    </row>
    <row r="27" spans="1:19">
      <c r="A27" s="158" t="s">
        <v>495</v>
      </c>
      <c r="B27" s="406"/>
      <c r="C27" s="406"/>
      <c r="D27" s="406"/>
      <c r="E27" s="406"/>
      <c r="F27" s="406"/>
      <c r="G27" s="406"/>
      <c r="H27" s="406"/>
      <c r="I27" s="406"/>
      <c r="J27" s="406"/>
      <c r="K27" s="406"/>
      <c r="L27" s="406"/>
      <c r="M27" s="406"/>
      <c r="N27" s="406"/>
      <c r="O27" s="406"/>
      <c r="P27" s="406"/>
      <c r="Q27" s="406"/>
      <c r="R27" s="406"/>
      <c r="S27" s="406"/>
    </row>
    <row r="28" spans="1:19">
      <c r="A28" s="159" t="s">
        <v>397</v>
      </c>
      <c r="B28" s="406"/>
      <c r="C28" s="406"/>
      <c r="D28" s="406"/>
      <c r="E28" s="406"/>
      <c r="F28" s="406"/>
      <c r="G28" s="406"/>
      <c r="H28" s="406"/>
      <c r="I28" s="406"/>
      <c r="J28" s="406"/>
      <c r="K28" s="406"/>
      <c r="L28" s="406"/>
      <c r="M28" s="406"/>
      <c r="N28" s="406"/>
      <c r="O28" s="406"/>
      <c r="P28" s="406"/>
      <c r="Q28" s="406"/>
      <c r="R28" s="406"/>
      <c r="S28" s="406"/>
    </row>
    <row r="29" spans="1:19">
      <c r="A29" s="159" t="s">
        <v>473</v>
      </c>
      <c r="B29" s="406"/>
      <c r="C29" s="406"/>
      <c r="D29" s="406"/>
      <c r="E29" s="406"/>
      <c r="F29" s="406"/>
      <c r="G29" s="406"/>
      <c r="H29" s="406"/>
      <c r="I29" s="406"/>
      <c r="J29" s="406"/>
      <c r="K29" s="406"/>
      <c r="L29" s="406"/>
      <c r="M29" s="406"/>
      <c r="N29" s="406"/>
      <c r="O29" s="406"/>
      <c r="P29" s="406"/>
      <c r="Q29" s="406"/>
      <c r="R29" s="406"/>
      <c r="S29" s="406"/>
    </row>
    <row r="30" spans="1:19">
      <c r="A30" s="159" t="s">
        <v>474</v>
      </c>
      <c r="B30" s="406"/>
      <c r="C30" s="406"/>
      <c r="D30" s="406"/>
      <c r="E30" s="406"/>
      <c r="F30" s="406"/>
      <c r="G30" s="406"/>
      <c r="H30" s="406"/>
      <c r="I30" s="406"/>
      <c r="J30" s="406"/>
      <c r="K30" s="406"/>
      <c r="L30" s="406"/>
      <c r="M30" s="406"/>
      <c r="N30" s="406"/>
      <c r="O30" s="406"/>
      <c r="P30" s="406"/>
      <c r="Q30" s="406"/>
      <c r="R30" s="406"/>
      <c r="S30" s="406"/>
    </row>
    <row r="34" spans="1:1">
      <c r="A34" s="4" t="s">
        <v>514</v>
      </c>
    </row>
    <row r="35" spans="1:1">
      <c r="A35" t="s">
        <v>515</v>
      </c>
    </row>
  </sheetData>
  <mergeCells count="10">
    <mergeCell ref="B29:S29"/>
    <mergeCell ref="B30:S30"/>
    <mergeCell ref="A2:S4"/>
    <mergeCell ref="A23:S24"/>
    <mergeCell ref="B26:S26"/>
    <mergeCell ref="B27:S27"/>
    <mergeCell ref="B28:S28"/>
    <mergeCell ref="G6:K6"/>
    <mergeCell ref="L6:P6"/>
    <mergeCell ref="G13:K1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topLeftCell="A78" zoomScale="55" zoomScaleNormal="55" workbookViewId="0">
      <selection activeCell="C143" sqref="C143:C163"/>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344</v>
      </c>
      <c r="J2" s="438"/>
      <c r="K2" s="438"/>
      <c r="L2" s="438"/>
      <c r="M2" s="438"/>
      <c r="N2" s="438"/>
      <c r="O2" s="438"/>
      <c r="P2" s="438"/>
      <c r="Q2" s="438"/>
      <c r="R2" s="438"/>
      <c r="S2" s="438"/>
      <c r="T2" s="438"/>
      <c r="U2" s="439"/>
    </row>
    <row r="3" spans="1:21" ht="13.5" customHeight="1" outlineLevel="1" thickBot="1">
      <c r="A3" s="3"/>
      <c r="B3" s="7"/>
      <c r="F3" s="24"/>
      <c r="G3" s="10"/>
      <c r="I3" s="440" t="s">
        <v>345</v>
      </c>
      <c r="J3" s="441"/>
      <c r="K3" s="441"/>
      <c r="L3" s="441"/>
      <c r="M3" s="441"/>
      <c r="N3" s="442"/>
      <c r="O3" s="1"/>
      <c r="P3" s="446" t="s">
        <v>346</v>
      </c>
      <c r="Q3" s="447"/>
      <c r="R3" s="447"/>
      <c r="S3" s="447"/>
      <c r="T3" s="447"/>
      <c r="U3" s="448"/>
    </row>
    <row r="4" spans="1:21" ht="56.25" customHeight="1" outlineLevel="1">
      <c r="A4" s="31" t="s">
        <v>163</v>
      </c>
      <c r="B4" s="325" t="s">
        <v>179</v>
      </c>
      <c r="E4" s="53" t="s">
        <v>347</v>
      </c>
      <c r="F4" s="91">
        <v>45632</v>
      </c>
      <c r="G4" s="28"/>
      <c r="H4" s="10"/>
      <c r="I4" s="443"/>
      <c r="J4" s="444"/>
      <c r="K4" s="444"/>
      <c r="L4" s="444"/>
      <c r="M4" s="444"/>
      <c r="N4" s="445"/>
      <c r="P4" s="449"/>
      <c r="Q4" s="450"/>
      <c r="R4" s="450"/>
      <c r="S4" s="450"/>
      <c r="T4" s="450"/>
      <c r="U4" s="451"/>
    </row>
    <row r="5" spans="1:21" outlineLevel="1">
      <c r="A5" s="13" t="s">
        <v>348</v>
      </c>
      <c r="B5" s="88" t="s">
        <v>349</v>
      </c>
      <c r="E5" s="14"/>
      <c r="H5" s="10"/>
      <c r="I5" s="452" t="s">
        <v>180</v>
      </c>
      <c r="J5" s="453"/>
      <c r="K5" s="453"/>
      <c r="L5" s="453"/>
      <c r="M5" s="453"/>
      <c r="N5" s="454"/>
      <c r="P5" s="452" t="s">
        <v>574</v>
      </c>
      <c r="Q5" s="464"/>
      <c r="R5" s="464"/>
      <c r="S5" s="464"/>
      <c r="T5" s="464"/>
      <c r="U5" s="465"/>
    </row>
    <row r="6" spans="1:21" outlineLevel="1">
      <c r="A6" s="13" t="s">
        <v>351</v>
      </c>
      <c r="B6" s="88" t="s">
        <v>352</v>
      </c>
      <c r="E6" s="53" t="s">
        <v>353</v>
      </c>
      <c r="F6" s="90" t="s">
        <v>354</v>
      </c>
      <c r="H6" s="10"/>
      <c r="I6" s="455"/>
      <c r="J6" s="456"/>
      <c r="K6" s="456"/>
      <c r="L6" s="456"/>
      <c r="M6" s="456"/>
      <c r="N6" s="457"/>
      <c r="P6" s="466"/>
      <c r="Q6" s="467"/>
      <c r="R6" s="467"/>
      <c r="S6" s="467"/>
      <c r="T6" s="467"/>
      <c r="U6" s="468"/>
    </row>
    <row r="7" spans="1:21" outlineLevel="1">
      <c r="A7" s="13" t="s">
        <v>355</v>
      </c>
      <c r="B7" s="88" t="s">
        <v>356</v>
      </c>
      <c r="E7" s="14"/>
      <c r="H7" s="10"/>
      <c r="I7" s="455"/>
      <c r="J7" s="456"/>
      <c r="K7" s="456"/>
      <c r="L7" s="456"/>
      <c r="M7" s="456"/>
      <c r="N7" s="457"/>
      <c r="P7" s="466"/>
      <c r="Q7" s="467"/>
      <c r="R7" s="467"/>
      <c r="S7" s="467"/>
      <c r="T7" s="467"/>
      <c r="U7" s="468"/>
    </row>
    <row r="8" spans="1:21" ht="41" outlineLevel="1" thickBot="1">
      <c r="A8" s="34" t="s">
        <v>357</v>
      </c>
      <c r="B8" s="89" t="s">
        <v>358</v>
      </c>
      <c r="E8" s="14"/>
      <c r="H8" s="10"/>
      <c r="I8" s="455"/>
      <c r="J8" s="456"/>
      <c r="K8" s="456"/>
      <c r="L8" s="456"/>
      <c r="M8" s="456"/>
      <c r="N8" s="457"/>
      <c r="P8" s="466"/>
      <c r="Q8" s="467"/>
      <c r="R8" s="467"/>
      <c r="S8" s="467"/>
      <c r="T8" s="467"/>
      <c r="U8" s="468"/>
    </row>
    <row r="9" spans="1:21" outlineLevel="1">
      <c r="E9" s="14"/>
      <c r="H9" s="10"/>
      <c r="I9" s="455"/>
      <c r="J9" s="456"/>
      <c r="K9" s="456"/>
      <c r="L9" s="456"/>
      <c r="M9" s="456"/>
      <c r="N9" s="457"/>
      <c r="P9" s="466"/>
      <c r="Q9" s="467"/>
      <c r="R9" s="467"/>
      <c r="S9" s="467"/>
      <c r="T9" s="467"/>
      <c r="U9" s="468"/>
    </row>
    <row r="10" spans="1:21" ht="14" outlineLevel="1" thickBot="1">
      <c r="A10" s="32" t="s">
        <v>359</v>
      </c>
      <c r="B10" s="35">
        <f>Baseline!B10</f>
        <v>2027</v>
      </c>
      <c r="E10" s="14"/>
      <c r="H10" s="10"/>
      <c r="I10" s="455"/>
      <c r="J10" s="456"/>
      <c r="K10" s="456"/>
      <c r="L10" s="456"/>
      <c r="M10" s="456"/>
      <c r="N10" s="457"/>
      <c r="P10" s="466"/>
      <c r="Q10" s="467"/>
      <c r="R10" s="467"/>
      <c r="S10" s="467"/>
      <c r="T10" s="467"/>
      <c r="U10" s="468"/>
    </row>
    <row r="11" spans="1:21" outlineLevel="1">
      <c r="A11" s="16"/>
      <c r="H11" s="10"/>
      <c r="I11" s="455"/>
      <c r="J11" s="456"/>
      <c r="K11" s="456"/>
      <c r="L11" s="456"/>
      <c r="M11" s="456"/>
      <c r="N11" s="457"/>
      <c r="P11" s="466"/>
      <c r="Q11" s="467"/>
      <c r="R11" s="467"/>
      <c r="S11" s="467"/>
      <c r="T11" s="467"/>
      <c r="U11" s="468"/>
    </row>
    <row r="12" spans="1:21" ht="40.5" outlineLevel="1">
      <c r="A12" s="26" t="s">
        <v>360</v>
      </c>
      <c r="B12" s="26" t="s">
        <v>361</v>
      </c>
      <c r="C12" s="26" t="s">
        <v>362</v>
      </c>
      <c r="D12" s="26" t="s">
        <v>363</v>
      </c>
      <c r="E12" s="26" t="s">
        <v>364</v>
      </c>
      <c r="F12" s="26" t="s">
        <v>365</v>
      </c>
      <c r="G12" s="26" t="s">
        <v>366</v>
      </c>
      <c r="I12" s="455"/>
      <c r="J12" s="456"/>
      <c r="K12" s="456"/>
      <c r="L12" s="456"/>
      <c r="M12" s="456"/>
      <c r="N12" s="457"/>
      <c r="P12" s="466"/>
      <c r="Q12" s="467"/>
      <c r="R12" s="467"/>
      <c r="S12" s="467"/>
      <c r="T12" s="467"/>
      <c r="U12" s="468"/>
    </row>
    <row r="13" spans="1:21" outlineLevel="1">
      <c r="A13" s="58">
        <v>2035</v>
      </c>
      <c r="B13" s="21">
        <f t="shared" ref="B13:B18" si="0">INDEX($E$204:$AW$204,1,MATCH($A13,$E$53:$BB$53,0))</f>
        <v>-196.76077409061898</v>
      </c>
      <c r="C13" s="21">
        <f>B13-Baseline!B13</f>
        <v>-3.7411996164174752</v>
      </c>
      <c r="D13" s="21">
        <f t="shared" ref="D13:D18" si="1">INDEX($E$205:$AW$205,1,MATCH($A13,$E$53:$BB$53,0))</f>
        <v>-184.65072345385533</v>
      </c>
      <c r="E13" s="21">
        <f>D13-Baseline!D13</f>
        <v>-14.249150445287142</v>
      </c>
      <c r="F13" s="21">
        <f t="shared" ref="F13:F18" si="2">INDEX($E$206:$AW$206,1,MATCH($A13,$E$53:$BB$53,0))</f>
        <v>-224.86033765065514</v>
      </c>
      <c r="G13" s="21">
        <f>F13-Baseline!F13</f>
        <v>-9.2232458368252423</v>
      </c>
      <c r="I13" s="455"/>
      <c r="J13" s="456"/>
      <c r="K13" s="456"/>
      <c r="L13" s="456"/>
      <c r="M13" s="456"/>
      <c r="N13" s="457"/>
      <c r="P13" s="466"/>
      <c r="Q13" s="467"/>
      <c r="R13" s="467"/>
      <c r="S13" s="467"/>
      <c r="T13" s="467"/>
      <c r="U13" s="468"/>
    </row>
    <row r="14" spans="1:21" outlineLevel="1">
      <c r="A14" s="58">
        <v>2040</v>
      </c>
      <c r="B14" s="21">
        <f t="shared" si="0"/>
        <v>-288.78525194390693</v>
      </c>
      <c r="C14" s="21">
        <f>B14-Baseline!B14</f>
        <v>7.8212404154787691</v>
      </c>
      <c r="D14" s="21">
        <f t="shared" si="1"/>
        <v>-273.09202532818097</v>
      </c>
      <c r="E14" s="21">
        <f>D14-Baseline!D14</f>
        <v>-11.15364322999568</v>
      </c>
      <c r="F14" s="21">
        <f t="shared" si="2"/>
        <v>-333.38092654173568</v>
      </c>
      <c r="G14" s="21">
        <f>F14-Baseline!F14</f>
        <v>-2.0730615908900631</v>
      </c>
      <c r="I14" s="455"/>
      <c r="J14" s="456"/>
      <c r="K14" s="456"/>
      <c r="L14" s="456"/>
      <c r="M14" s="456"/>
      <c r="N14" s="457"/>
      <c r="P14" s="466"/>
      <c r="Q14" s="467"/>
      <c r="R14" s="467"/>
      <c r="S14" s="467"/>
      <c r="T14" s="467"/>
      <c r="U14" s="468"/>
    </row>
    <row r="15" spans="1:21" outlineLevel="1">
      <c r="A15" s="58">
        <v>2045</v>
      </c>
      <c r="B15" s="21">
        <f t="shared" si="0"/>
        <v>-369.92327244313788</v>
      </c>
      <c r="C15" s="21">
        <f>B15-Baseline!B15</f>
        <v>28.027362431072788</v>
      </c>
      <c r="D15" s="21">
        <f t="shared" si="1"/>
        <v>-350.72941223890592</v>
      </c>
      <c r="E15" s="21">
        <f>D15-Baseline!D15</f>
        <v>0.80276176262270837</v>
      </c>
      <c r="F15" s="21">
        <f t="shared" si="2"/>
        <v>-430.55692854099271</v>
      </c>
      <c r="G15" s="21">
        <f>F15-Baseline!F15</f>
        <v>13.828850549258846</v>
      </c>
      <c r="I15" s="455"/>
      <c r="J15" s="456"/>
      <c r="K15" s="456"/>
      <c r="L15" s="456"/>
      <c r="M15" s="456"/>
      <c r="N15" s="457"/>
      <c r="P15" s="466"/>
      <c r="Q15" s="467"/>
      <c r="R15" s="467"/>
      <c r="S15" s="467"/>
      <c r="T15" s="467"/>
      <c r="U15" s="468"/>
    </row>
    <row r="16" spans="1:21" outlineLevel="1">
      <c r="A16" s="58">
        <v>2050</v>
      </c>
      <c r="B16" s="21">
        <f t="shared" si="0"/>
        <v>-443.61398884558253</v>
      </c>
      <c r="C16" s="21">
        <f>B16-Baseline!B16</f>
        <v>53.67437624163216</v>
      </c>
      <c r="D16" s="21">
        <f t="shared" si="1"/>
        <v>-421.00525313670028</v>
      </c>
      <c r="E16" s="21">
        <f>D16-Baseline!D16</f>
        <v>18.407501281709131</v>
      </c>
      <c r="F16" s="21">
        <f t="shared" si="2"/>
        <v>-519.87421426037122</v>
      </c>
      <c r="G16" s="21">
        <f>F16-Baseline!F16</f>
        <v>35.27867764238772</v>
      </c>
      <c r="I16" s="455"/>
      <c r="J16" s="456"/>
      <c r="K16" s="456"/>
      <c r="L16" s="456"/>
      <c r="M16" s="456"/>
      <c r="N16" s="457"/>
      <c r="P16" s="466"/>
      <c r="Q16" s="467"/>
      <c r="R16" s="467"/>
      <c r="S16" s="467"/>
      <c r="T16" s="467"/>
      <c r="U16" s="468"/>
    </row>
    <row r="17" spans="1:21" outlineLevel="1">
      <c r="A17" s="58">
        <v>2060</v>
      </c>
      <c r="B17" s="21">
        <f t="shared" si="0"/>
        <v>-582.90710634212519</v>
      </c>
      <c r="C17" s="21">
        <f>B17-Baseline!B17</f>
        <v>108.44934970126269</v>
      </c>
      <c r="D17" s="21">
        <f t="shared" si="1"/>
        <v>-553.6751954549228</v>
      </c>
      <c r="E17" s="21">
        <f>D17-Baseline!D17</f>
        <v>57.653763763050279</v>
      </c>
      <c r="F17" s="21">
        <f t="shared" si="2"/>
        <v>-689.2335505736711</v>
      </c>
      <c r="G17" s="21">
        <f>F17-Baseline!F17</f>
        <v>81.933522634181031</v>
      </c>
      <c r="I17" s="455"/>
      <c r="J17" s="456"/>
      <c r="K17" s="456"/>
      <c r="L17" s="456"/>
      <c r="M17" s="456"/>
      <c r="N17" s="457"/>
      <c r="P17" s="466"/>
      <c r="Q17" s="467"/>
      <c r="R17" s="467"/>
      <c r="S17" s="467"/>
      <c r="T17" s="467"/>
      <c r="U17" s="468"/>
    </row>
    <row r="18" spans="1:21" outlineLevel="1">
      <c r="A18" s="58">
        <v>2070</v>
      </c>
      <c r="B18" s="21">
        <f t="shared" si="0"/>
        <v>-723.88337490278786</v>
      </c>
      <c r="C18" s="21">
        <f>B18-Baseline!B18</f>
        <v>163.02676220832257</v>
      </c>
      <c r="D18" s="21">
        <f t="shared" si="1"/>
        <v>-688.1200648285145</v>
      </c>
      <c r="E18" s="21">
        <f>D18-Baseline!D18</f>
        <v>96.997157687028221</v>
      </c>
      <c r="F18" s="21">
        <f t="shared" si="2"/>
        <v>-859.58527256542152</v>
      </c>
      <c r="G18" s="21">
        <f>F18-Baseline!F18</f>
        <v>128.52700104760561</v>
      </c>
      <c r="I18" s="458"/>
      <c r="J18" s="459"/>
      <c r="K18" s="459"/>
      <c r="L18" s="459"/>
      <c r="M18" s="459"/>
      <c r="N18" s="460"/>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367</v>
      </c>
      <c r="B20" s="55">
        <f>Baseline!B20</f>
        <v>1</v>
      </c>
      <c r="E20" s="154"/>
      <c r="I20" s="461" t="s">
        <v>368</v>
      </c>
      <c r="J20" s="462"/>
      <c r="K20" s="462"/>
      <c r="L20" s="462"/>
      <c r="M20" s="462"/>
      <c r="N20" s="463"/>
      <c r="P20" s="461" t="s">
        <v>369</v>
      </c>
      <c r="Q20" s="462"/>
      <c r="R20" s="462"/>
      <c r="S20" s="462"/>
      <c r="T20" s="462"/>
      <c r="U20" s="463"/>
    </row>
    <row r="21" spans="1:21" ht="12.75" customHeight="1" outlineLevel="1">
      <c r="A21" s="154"/>
      <c r="B21" s="155"/>
      <c r="I21" s="452" t="s">
        <v>370</v>
      </c>
      <c r="J21" s="464"/>
      <c r="K21" s="464"/>
      <c r="L21" s="464"/>
      <c r="M21" s="464"/>
      <c r="N21" s="465"/>
      <c r="P21" s="452" t="s">
        <v>181</v>
      </c>
      <c r="Q21" s="453"/>
      <c r="R21" s="453"/>
      <c r="S21" s="453"/>
      <c r="T21" s="453"/>
      <c r="U21" s="454"/>
    </row>
    <row r="22" spans="1:21" ht="12.75" customHeight="1" outlineLevel="1">
      <c r="A22" s="154"/>
      <c r="B22" s="155"/>
      <c r="I22" s="466"/>
      <c r="J22" s="467"/>
      <c r="K22" s="467"/>
      <c r="L22" s="467"/>
      <c r="M22" s="467"/>
      <c r="N22" s="468"/>
      <c r="P22" s="455"/>
      <c r="Q22" s="456"/>
      <c r="R22" s="456"/>
      <c r="S22" s="456"/>
      <c r="T22" s="456"/>
      <c r="U22" s="457"/>
    </row>
    <row r="23" spans="1:21" outlineLevel="1">
      <c r="A23" s="154"/>
      <c r="B23" s="409" t="s">
        <v>371</v>
      </c>
      <c r="C23" s="410"/>
      <c r="D23" s="410"/>
      <c r="E23" s="410"/>
      <c r="F23" s="410"/>
      <c r="G23" s="411"/>
      <c r="I23" s="466"/>
      <c r="J23" s="467"/>
      <c r="K23" s="467"/>
      <c r="L23" s="467"/>
      <c r="M23" s="467"/>
      <c r="N23" s="468"/>
      <c r="P23" s="455"/>
      <c r="Q23" s="456"/>
      <c r="R23" s="456"/>
      <c r="S23" s="456"/>
      <c r="T23" s="456"/>
      <c r="U23" s="457"/>
    </row>
    <row r="24" spans="1:21" outlineLevel="1">
      <c r="B24" s="17">
        <v>2027</v>
      </c>
      <c r="C24" s="17">
        <v>2028</v>
      </c>
      <c r="D24" s="17">
        <v>2029</v>
      </c>
      <c r="E24" s="17">
        <v>2030</v>
      </c>
      <c r="F24" s="17">
        <v>2031</v>
      </c>
      <c r="G24" s="17" t="s">
        <v>372</v>
      </c>
      <c r="I24" s="466"/>
      <c r="J24" s="467"/>
      <c r="K24" s="467"/>
      <c r="L24" s="467"/>
      <c r="M24" s="467"/>
      <c r="N24" s="468"/>
      <c r="P24" s="455"/>
      <c r="Q24" s="456"/>
      <c r="R24" s="456"/>
      <c r="S24" s="456"/>
      <c r="T24" s="456"/>
      <c r="U24" s="457"/>
    </row>
    <row r="25" spans="1:21" ht="14" outlineLevel="1" thickBot="1">
      <c r="B25" s="30" t="s">
        <v>373</v>
      </c>
      <c r="C25" s="30" t="s">
        <v>373</v>
      </c>
      <c r="D25" s="30" t="s">
        <v>373</v>
      </c>
      <c r="E25" s="30" t="s">
        <v>373</v>
      </c>
      <c r="F25" s="30" t="s">
        <v>373</v>
      </c>
      <c r="G25" s="30" t="s">
        <v>373</v>
      </c>
      <c r="I25" s="466"/>
      <c r="J25" s="467"/>
      <c r="K25" s="467"/>
      <c r="L25" s="467"/>
      <c r="M25" s="467"/>
      <c r="N25" s="468"/>
      <c r="P25" s="455"/>
      <c r="Q25" s="456"/>
      <c r="R25" s="456"/>
      <c r="S25" s="456"/>
      <c r="T25" s="456"/>
      <c r="U25" s="457"/>
    </row>
    <row r="26" spans="1:21" outlineLevel="1">
      <c r="A26" s="54" t="s">
        <v>374</v>
      </c>
      <c r="B26" s="21">
        <f>E64</f>
        <v>-12.93582911018053</v>
      </c>
      <c r="C26" s="21">
        <f>F64</f>
        <v>-13.638332248945352</v>
      </c>
      <c r="D26" s="21">
        <f>G64</f>
        <v>-14.447971417102417</v>
      </c>
      <c r="E26" s="21">
        <f>H64</f>
        <v>-15.271741945255913</v>
      </c>
      <c r="F26" s="21">
        <f>I64</f>
        <v>-15.994272440048224</v>
      </c>
      <c r="G26" s="21">
        <f>SUM(J64:BB64)</f>
        <v>0</v>
      </c>
      <c r="I26" s="466"/>
      <c r="J26" s="467"/>
      <c r="K26" s="467"/>
      <c r="L26" s="467"/>
      <c r="M26" s="467"/>
      <c r="N26" s="468"/>
      <c r="P26" s="455"/>
      <c r="Q26" s="456"/>
      <c r="R26" s="456"/>
      <c r="S26" s="456"/>
      <c r="T26" s="456"/>
      <c r="U26" s="457"/>
    </row>
    <row r="27" spans="1:21" outlineLevel="1">
      <c r="A27" s="54" t="s">
        <v>375</v>
      </c>
      <c r="B27" s="21">
        <f>E71+E77</f>
        <v>-0.86212766566576804</v>
      </c>
      <c r="C27" s="21">
        <f>F71+F77</f>
        <v>-0.84414301973016803</v>
      </c>
      <c r="D27" s="21">
        <f>G71+G77</f>
        <v>-0.82558293631589952</v>
      </c>
      <c r="E27" s="21">
        <f>H71+H77</f>
        <v>-0.80643162727865658</v>
      </c>
      <c r="F27" s="21">
        <f>I71+I77</f>
        <v>-0.78667276881165893</v>
      </c>
      <c r="G27" s="21">
        <f>SUM(J71:BB71)+SUM(J77:BB77)</f>
        <v>-48.440579873658535</v>
      </c>
      <c r="I27" s="466"/>
      <c r="J27" s="467"/>
      <c r="K27" s="467"/>
      <c r="L27" s="467"/>
      <c r="M27" s="467"/>
      <c r="N27" s="468"/>
      <c r="P27" s="455"/>
      <c r="Q27" s="456"/>
      <c r="R27" s="456"/>
      <c r="S27" s="456"/>
      <c r="T27" s="456"/>
      <c r="U27" s="457"/>
    </row>
    <row r="28" spans="1:21" outlineLevel="1">
      <c r="A28" s="154"/>
      <c r="B28" s="248"/>
      <c r="C28" s="248"/>
      <c r="D28" s="248"/>
      <c r="E28" s="248"/>
      <c r="F28" s="248"/>
      <c r="G28" s="248"/>
      <c r="I28" s="466"/>
      <c r="J28" s="467"/>
      <c r="K28" s="467"/>
      <c r="L28" s="467"/>
      <c r="M28" s="467"/>
      <c r="N28" s="468"/>
      <c r="P28" s="455"/>
      <c r="Q28" s="456"/>
      <c r="R28" s="456"/>
      <c r="S28" s="456"/>
      <c r="T28" s="456"/>
      <c r="U28" s="457"/>
    </row>
    <row r="29" spans="1:21" ht="14" outlineLevel="1" thickBot="1">
      <c r="A29" s="154"/>
      <c r="B29" s="248"/>
      <c r="C29" s="248"/>
      <c r="D29" s="248"/>
      <c r="E29" s="248"/>
      <c r="F29" s="248"/>
      <c r="G29" s="248"/>
      <c r="I29" s="466"/>
      <c r="J29" s="467"/>
      <c r="K29" s="467"/>
      <c r="L29" s="467"/>
      <c r="M29" s="467"/>
      <c r="N29" s="468"/>
      <c r="P29" s="455"/>
      <c r="Q29" s="456"/>
      <c r="R29" s="456"/>
      <c r="S29" s="456"/>
      <c r="T29" s="456"/>
      <c r="U29" s="457"/>
    </row>
    <row r="30" spans="1:21" ht="14" outlineLevel="1" thickBot="1">
      <c r="A30" s="308"/>
      <c r="B30" s="309" t="s">
        <v>376</v>
      </c>
      <c r="C30" s="310" t="s">
        <v>377</v>
      </c>
      <c r="D30" s="413" t="s">
        <v>330</v>
      </c>
      <c r="E30" s="414"/>
      <c r="F30" s="414"/>
      <c r="G30" s="415"/>
      <c r="I30" s="466"/>
      <c r="J30" s="467"/>
      <c r="K30" s="467"/>
      <c r="L30" s="467"/>
      <c r="M30" s="467"/>
      <c r="N30" s="468"/>
      <c r="P30" s="455"/>
      <c r="Q30" s="456"/>
      <c r="R30" s="456"/>
      <c r="S30" s="456"/>
      <c r="T30" s="456"/>
      <c r="U30" s="457"/>
    </row>
    <row r="31" spans="1:21" outlineLevel="1">
      <c r="A31" s="433" t="s">
        <v>378</v>
      </c>
      <c r="B31" s="326" t="s">
        <v>379</v>
      </c>
      <c r="C31" s="307">
        <f>7.8*5</f>
        <v>39</v>
      </c>
      <c r="D31" s="435" t="s">
        <v>517</v>
      </c>
      <c r="E31" s="435"/>
      <c r="F31" s="435"/>
      <c r="G31" s="436"/>
      <c r="I31" s="466"/>
      <c r="J31" s="467"/>
      <c r="K31" s="467"/>
      <c r="L31" s="467"/>
      <c r="M31" s="467"/>
      <c r="N31" s="468"/>
      <c r="P31" s="455"/>
      <c r="Q31" s="456"/>
      <c r="R31" s="456"/>
      <c r="S31" s="456"/>
      <c r="T31" s="456"/>
      <c r="U31" s="457"/>
    </row>
    <row r="32" spans="1:21" outlineLevel="1">
      <c r="A32" s="433"/>
      <c r="B32" s="312"/>
      <c r="C32" s="252"/>
      <c r="D32" s="418"/>
      <c r="E32" s="418"/>
      <c r="F32" s="418"/>
      <c r="G32" s="419"/>
      <c r="I32" s="466"/>
      <c r="J32" s="467"/>
      <c r="K32" s="467"/>
      <c r="L32" s="467"/>
      <c r="M32" s="467"/>
      <c r="N32" s="468"/>
      <c r="P32" s="455"/>
      <c r="Q32" s="456"/>
      <c r="R32" s="456"/>
      <c r="S32" s="456"/>
      <c r="T32" s="456"/>
      <c r="U32" s="457"/>
    </row>
    <row r="33" spans="1:21" outlineLevel="1">
      <c r="A33" s="433"/>
      <c r="B33" s="312"/>
      <c r="C33" s="252"/>
      <c r="D33" s="418"/>
      <c r="E33" s="418"/>
      <c r="F33" s="418"/>
      <c r="G33" s="419"/>
      <c r="I33" s="466"/>
      <c r="J33" s="467"/>
      <c r="K33" s="467"/>
      <c r="L33" s="467"/>
      <c r="M33" s="467"/>
      <c r="N33" s="468"/>
      <c r="P33" s="455"/>
      <c r="Q33" s="456"/>
      <c r="R33" s="456"/>
      <c r="S33" s="456"/>
      <c r="T33" s="456"/>
      <c r="U33" s="457"/>
    </row>
    <row r="34" spans="1:21" outlineLevel="1">
      <c r="A34" s="433"/>
      <c r="B34" s="312"/>
      <c r="C34" s="252"/>
      <c r="D34" s="418"/>
      <c r="E34" s="418"/>
      <c r="F34" s="418"/>
      <c r="G34" s="419"/>
      <c r="I34" s="466"/>
      <c r="J34" s="467"/>
      <c r="K34" s="467"/>
      <c r="L34" s="467"/>
      <c r="M34" s="467"/>
      <c r="N34" s="468"/>
      <c r="P34" s="455"/>
      <c r="Q34" s="456"/>
      <c r="R34" s="456"/>
      <c r="S34" s="456"/>
      <c r="T34" s="456"/>
      <c r="U34" s="457"/>
    </row>
    <row r="35" spans="1:21" outlineLevel="1">
      <c r="A35" s="433"/>
      <c r="B35" s="312"/>
      <c r="C35" s="252"/>
      <c r="D35" s="418"/>
      <c r="E35" s="418"/>
      <c r="F35" s="418"/>
      <c r="G35" s="419"/>
      <c r="I35" s="466"/>
      <c r="J35" s="467"/>
      <c r="K35" s="467"/>
      <c r="L35" s="467"/>
      <c r="M35" s="467"/>
      <c r="N35" s="468"/>
      <c r="P35" s="455"/>
      <c r="Q35" s="456"/>
      <c r="R35" s="456"/>
      <c r="S35" s="456"/>
      <c r="T35" s="456"/>
      <c r="U35" s="457"/>
    </row>
    <row r="36" spans="1:21" outlineLevel="1">
      <c r="A36" s="433"/>
      <c r="B36" s="312"/>
      <c r="C36" s="252"/>
      <c r="D36" s="418"/>
      <c r="E36" s="418"/>
      <c r="F36" s="418"/>
      <c r="G36" s="419"/>
      <c r="I36" s="466"/>
      <c r="J36" s="467"/>
      <c r="K36" s="467"/>
      <c r="L36" s="467"/>
      <c r="M36" s="467"/>
      <c r="N36" s="468"/>
      <c r="P36" s="455"/>
      <c r="Q36" s="456"/>
      <c r="R36" s="456"/>
      <c r="S36" s="456"/>
      <c r="T36" s="456"/>
      <c r="U36" s="457"/>
    </row>
    <row r="37" spans="1:21" outlineLevel="1">
      <c r="A37" s="433"/>
      <c r="B37" s="312"/>
      <c r="C37" s="252"/>
      <c r="D37" s="418"/>
      <c r="E37" s="418"/>
      <c r="F37" s="418"/>
      <c r="G37" s="419"/>
      <c r="I37" s="466"/>
      <c r="J37" s="467"/>
      <c r="K37" s="467"/>
      <c r="L37" s="467"/>
      <c r="M37" s="467"/>
      <c r="N37" s="468"/>
      <c r="P37" s="455"/>
      <c r="Q37" s="456"/>
      <c r="R37" s="456"/>
      <c r="S37" s="456"/>
      <c r="T37" s="456"/>
      <c r="U37" s="457"/>
    </row>
    <row r="38" spans="1:21" outlineLevel="1">
      <c r="A38" s="433"/>
      <c r="B38" s="312"/>
      <c r="C38" s="252"/>
      <c r="D38" s="418"/>
      <c r="E38" s="418"/>
      <c r="F38" s="418"/>
      <c r="G38" s="419"/>
      <c r="I38" s="466"/>
      <c r="J38" s="467"/>
      <c r="K38" s="467"/>
      <c r="L38" s="467"/>
      <c r="M38" s="467"/>
      <c r="N38" s="468"/>
      <c r="P38" s="455"/>
      <c r="Q38" s="456"/>
      <c r="R38" s="456"/>
      <c r="S38" s="456"/>
      <c r="T38" s="456"/>
      <c r="U38" s="457"/>
    </row>
    <row r="39" spans="1:21" outlineLevel="1">
      <c r="A39" s="433"/>
      <c r="B39" s="312"/>
      <c r="C39" s="252"/>
      <c r="D39" s="418"/>
      <c r="E39" s="418"/>
      <c r="F39" s="418"/>
      <c r="G39" s="419"/>
      <c r="I39" s="466"/>
      <c r="J39" s="467"/>
      <c r="K39" s="467"/>
      <c r="L39" s="467"/>
      <c r="M39" s="467"/>
      <c r="N39" s="468"/>
      <c r="P39" s="455"/>
      <c r="Q39" s="456"/>
      <c r="R39" s="456"/>
      <c r="S39" s="456"/>
      <c r="T39" s="456"/>
      <c r="U39" s="457"/>
    </row>
    <row r="40" spans="1:21" ht="14" outlineLevel="1" thickBot="1">
      <c r="A40" s="434"/>
      <c r="B40" s="313"/>
      <c r="C40" s="314"/>
      <c r="D40" s="416"/>
      <c r="E40" s="416"/>
      <c r="F40" s="416"/>
      <c r="G40" s="417"/>
      <c r="I40" s="466"/>
      <c r="J40" s="467"/>
      <c r="K40" s="467"/>
      <c r="L40" s="467"/>
      <c r="M40" s="467"/>
      <c r="N40" s="468"/>
      <c r="P40" s="455"/>
      <c r="Q40" s="456"/>
      <c r="R40" s="456"/>
      <c r="S40" s="456"/>
      <c r="T40" s="456"/>
      <c r="U40" s="457"/>
    </row>
    <row r="41" spans="1:21" outlineLevel="1">
      <c r="A41" s="154"/>
      <c r="B41" s="248"/>
      <c r="C41" s="248"/>
      <c r="D41" s="248"/>
      <c r="E41" s="248"/>
      <c r="F41" s="248"/>
      <c r="G41" s="248"/>
      <c r="I41" s="466"/>
      <c r="J41" s="467"/>
      <c r="K41" s="467"/>
      <c r="L41" s="467"/>
      <c r="M41" s="467"/>
      <c r="N41" s="468"/>
      <c r="P41" s="455"/>
      <c r="Q41" s="456"/>
      <c r="R41" s="456"/>
      <c r="S41" s="456"/>
      <c r="T41" s="456"/>
      <c r="U41" s="457"/>
    </row>
    <row r="42" spans="1:21" outlineLevel="1">
      <c r="A42" s="154"/>
      <c r="B42" s="248"/>
      <c r="C42" s="248"/>
      <c r="D42" s="248"/>
      <c r="E42" s="248"/>
      <c r="F42" s="248"/>
      <c r="G42" s="248"/>
      <c r="I42" s="466"/>
      <c r="J42" s="467"/>
      <c r="K42" s="467"/>
      <c r="L42" s="467"/>
      <c r="M42" s="467"/>
      <c r="N42" s="468"/>
      <c r="P42" s="455"/>
      <c r="Q42" s="456"/>
      <c r="R42" s="456"/>
      <c r="S42" s="456"/>
      <c r="T42" s="456"/>
      <c r="U42" s="457"/>
    </row>
    <row r="43" spans="1:21" outlineLevel="1">
      <c r="A43" s="154"/>
      <c r="B43" s="248"/>
      <c r="C43" s="248"/>
      <c r="D43" s="248"/>
      <c r="E43" s="248"/>
      <c r="F43" s="248"/>
      <c r="G43" s="248"/>
      <c r="I43" s="466"/>
      <c r="J43" s="467"/>
      <c r="K43" s="467"/>
      <c r="L43" s="467"/>
      <c r="M43" s="467"/>
      <c r="N43" s="468"/>
      <c r="P43" s="455"/>
      <c r="Q43" s="456"/>
      <c r="R43" s="456"/>
      <c r="S43" s="456"/>
      <c r="T43" s="456"/>
      <c r="U43" s="457"/>
    </row>
    <row r="44" spans="1:21" outlineLevel="1">
      <c r="A44" s="154"/>
      <c r="B44" s="248"/>
      <c r="C44" s="248"/>
      <c r="D44" s="248"/>
      <c r="E44" s="248"/>
      <c r="F44" s="248"/>
      <c r="G44" s="248"/>
      <c r="I44" s="466"/>
      <c r="J44" s="467"/>
      <c r="K44" s="467"/>
      <c r="L44" s="467"/>
      <c r="M44" s="467"/>
      <c r="N44" s="468"/>
      <c r="P44" s="455"/>
      <c r="Q44" s="456"/>
      <c r="R44" s="456"/>
      <c r="S44" s="456"/>
      <c r="T44" s="456"/>
      <c r="U44" s="457"/>
    </row>
    <row r="45" spans="1:21" outlineLevel="1">
      <c r="A45" s="154"/>
      <c r="B45" s="248"/>
      <c r="C45" s="248"/>
      <c r="D45" s="248"/>
      <c r="E45" s="248"/>
      <c r="F45" s="248"/>
      <c r="G45" s="248"/>
      <c r="I45" s="469"/>
      <c r="J45" s="470"/>
      <c r="K45" s="470"/>
      <c r="L45" s="470"/>
      <c r="M45" s="470"/>
      <c r="N45" s="471"/>
      <c r="P45" s="458"/>
      <c r="Q45" s="459"/>
      <c r="R45" s="459"/>
      <c r="S45" s="459"/>
      <c r="T45" s="459"/>
      <c r="U45" s="460"/>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0" t="s">
        <v>277</v>
      </c>
      <c r="F51" s="408"/>
      <c r="G51" s="408"/>
      <c r="H51" s="408"/>
      <c r="I51" s="408"/>
      <c r="J51" s="408" t="s">
        <v>278</v>
      </c>
      <c r="K51" s="408"/>
      <c r="L51" s="408"/>
      <c r="M51" s="408"/>
      <c r="N51" s="408"/>
      <c r="O51" s="408" t="s">
        <v>279</v>
      </c>
      <c r="P51" s="408"/>
      <c r="Q51" s="408"/>
      <c r="R51" s="408"/>
      <c r="S51" s="408"/>
      <c r="T51" s="408" t="s">
        <v>280</v>
      </c>
      <c r="U51" s="408"/>
      <c r="V51" s="408"/>
      <c r="W51" s="408"/>
      <c r="X51" s="408"/>
      <c r="Y51" s="408" t="s">
        <v>383</v>
      </c>
      <c r="Z51" s="408"/>
      <c r="AA51" s="408"/>
      <c r="AB51" s="408"/>
      <c r="AC51" s="408"/>
      <c r="AD51" s="408" t="s">
        <v>384</v>
      </c>
      <c r="AE51" s="408"/>
      <c r="AF51" s="408"/>
      <c r="AG51" s="408"/>
      <c r="AH51" s="408"/>
      <c r="AI51" s="408" t="s">
        <v>385</v>
      </c>
      <c r="AJ51" s="408"/>
      <c r="AK51" s="408"/>
      <c r="AL51" s="408"/>
      <c r="AM51" s="408"/>
      <c r="AN51" s="408" t="s">
        <v>386</v>
      </c>
      <c r="AO51" s="408"/>
      <c r="AP51" s="408"/>
      <c r="AQ51" s="408"/>
      <c r="AR51" s="408"/>
      <c r="AS51" s="408" t="s">
        <v>387</v>
      </c>
      <c r="AT51" s="408"/>
      <c r="AU51" s="408"/>
      <c r="AV51" s="408"/>
      <c r="AW51" s="408"/>
      <c r="AX51" s="408" t="s">
        <v>388</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390</v>
      </c>
      <c r="B54" s="127" t="s">
        <v>293</v>
      </c>
      <c r="C54" s="127" t="s">
        <v>288</v>
      </c>
      <c r="D54" s="124" t="s">
        <v>391</v>
      </c>
      <c r="E54" s="242">
        <f>'Option_4 Workings'!G15*-1</f>
        <v>-12.908987178477073</v>
      </c>
      <c r="F54" s="242">
        <f>'Option_4 Workings'!H15*-1</f>
        <v>-13.608639845684907</v>
      </c>
      <c r="G54" s="242">
        <f>'Option_4 Workings'!I15*-1</f>
        <v>-14.415095508592174</v>
      </c>
      <c r="H54" s="242">
        <f>'Option_4 Workings'!J15*-1</f>
        <v>-15.235674576121641</v>
      </c>
      <c r="I54" s="242">
        <f>'Option_4 Workings'!K15*-1</f>
        <v>-15.955197034344977</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t="s">
        <v>308</v>
      </c>
      <c r="C55" s="121" t="s">
        <v>288</v>
      </c>
      <c r="D55" s="2" t="s">
        <v>391</v>
      </c>
      <c r="E55" s="241">
        <f>'Option_4 Workings'!G16*-1</f>
        <v>-2.6841931703455984E-2</v>
      </c>
      <c r="F55" s="241">
        <f>'Option_4 Workings'!H16*-1</f>
        <v>-2.9692403260444603E-2</v>
      </c>
      <c r="G55" s="241">
        <f>'Option_4 Workings'!I16*-1</f>
        <v>-3.2875908510244127E-2</v>
      </c>
      <c r="H55" s="241">
        <f>'Option_4 Workings'!J16*-1</f>
        <v>-3.6067369134273261E-2</v>
      </c>
      <c r="I55" s="241">
        <f>'Option_4 Workings'!K16*-1</f>
        <v>-3.9075405703247509E-2</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392</v>
      </c>
      <c r="C64" s="296" t="s">
        <v>393</v>
      </c>
      <c r="D64" s="123" t="s">
        <v>391</v>
      </c>
      <c r="E64" s="23">
        <f>SUM(E54:E63)</f>
        <v>-12.93582911018053</v>
      </c>
      <c r="F64" s="23">
        <f t="shared" ref="F64:BB64" si="3">SUM(F54:F63)</f>
        <v>-13.638332248945352</v>
      </c>
      <c r="G64" s="23">
        <f t="shared" si="3"/>
        <v>-14.447971417102417</v>
      </c>
      <c r="H64" s="23">
        <f t="shared" si="3"/>
        <v>-15.271741945255913</v>
      </c>
      <c r="I64" s="23">
        <f t="shared" si="3"/>
        <v>-15.994272440048224</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396</v>
      </c>
      <c r="B75" s="127" t="s">
        <v>397</v>
      </c>
      <c r="C75" s="274"/>
      <c r="D75" s="124" t="s">
        <v>391</v>
      </c>
      <c r="E75" s="275">
        <f>-E158*'Fixed Data'!$B$27/10^2</f>
        <v>-0.86212766566576804</v>
      </c>
      <c r="F75" s="275">
        <f>-F158*'Fixed Data'!$B$27/10^2</f>
        <v>-0.84414301973016803</v>
      </c>
      <c r="G75" s="275">
        <f>-G158*'Fixed Data'!$B$27/10^2</f>
        <v>-0.82558293631589952</v>
      </c>
      <c r="H75" s="275">
        <f>-H158*'Fixed Data'!$B$27/10^2</f>
        <v>-0.80643162727865658</v>
      </c>
      <c r="I75" s="275">
        <f>-I158*'Fixed Data'!$B$27/10^2</f>
        <v>-0.78667276881165893</v>
      </c>
      <c r="J75" s="275">
        <f>-J158*'Fixed Data'!$B$27/10^2</f>
        <v>-0.76628947364830136</v>
      </c>
      <c r="K75" s="275">
        <f>-K158*'Fixed Data'!$B$27/10^2</f>
        <v>-0.77662940469837594</v>
      </c>
      <c r="L75" s="275">
        <f>-L158*'Fixed Data'!$B$27/10^2</f>
        <v>-0.78716012324531104</v>
      </c>
      <c r="M75" s="275">
        <f>-M158*'Fixed Data'!$B$27/10^2</f>
        <v>-0.7978866050150043</v>
      </c>
      <c r="N75" s="275">
        <f>-N158*'Fixed Data'!$B$27/10^2</f>
        <v>-0.8088139940200213</v>
      </c>
      <c r="O75" s="275">
        <f>-O158*'Fixed Data'!$B$27/10^2</f>
        <v>-0.81994760631599395</v>
      </c>
      <c r="P75" s="275">
        <f>-P158*'Fixed Data'!$B$27/10^2</f>
        <v>-0.83129293901697832</v>
      </c>
      <c r="Q75" s="275">
        <f>-Q158*'Fixed Data'!$B$27/10^2</f>
        <v>-0.8428556748031335</v>
      </c>
      <c r="R75" s="275">
        <f>-R158*'Fixed Data'!$B$27/10^2</f>
        <v>-0.85464169243863652</v>
      </c>
      <c r="S75" s="275">
        <f>-S158*'Fixed Data'!$B$27/10^2</f>
        <v>-0.86665707052808327</v>
      </c>
      <c r="T75" s="275">
        <f>-T158*'Fixed Data'!$B$27/10^2</f>
        <v>-0.87890810028824407</v>
      </c>
      <c r="U75" s="275">
        <f>-U158*'Fixed Data'!$B$27/10^2</f>
        <v>-0.89140128855318157</v>
      </c>
      <c r="V75" s="275">
        <f>-V158*'Fixed Data'!$B$27/10^2</f>
        <v>-0.90414337204856754</v>
      </c>
      <c r="W75" s="275">
        <f>-W158*'Fixed Data'!$B$27/10^2</f>
        <v>-0.91714132114808156</v>
      </c>
      <c r="X75" s="275">
        <f>-X158*'Fixed Data'!$B$27/10^2</f>
        <v>-0.93040235414772576</v>
      </c>
      <c r="Y75" s="275">
        <f>-Y158*'Fixed Data'!$B$27/10^2</f>
        <v>-0.94393394402734421</v>
      </c>
      <c r="Z75" s="275">
        <f>-Z158*'Fixed Data'!$B$27/10^2</f>
        <v>-0.95774382821725823</v>
      </c>
      <c r="AA75" s="275">
        <f>-AA158*'Fixed Data'!$B$27/10^2</f>
        <v>-0.97184002362386279</v>
      </c>
      <c r="AB75" s="275">
        <f>-AB158*'Fixed Data'!$B$27/10^2</f>
        <v>-0.98623083414242374</v>
      </c>
      <c r="AC75" s="275">
        <f>-AC158*'Fixed Data'!$B$27/10^2</f>
        <v>-1.0009248626775546</v>
      </c>
      <c r="AD75" s="275">
        <f>-AD158*'Fixed Data'!$B$27/10^2</f>
        <v>-1.0159310254175313</v>
      </c>
      <c r="AE75" s="275">
        <f>-AE158*'Fixed Data'!$B$27/10^2</f>
        <v>-1.0312585623522101</v>
      </c>
      <c r="AF75" s="275">
        <f>-AF158*'Fixed Data'!$B$27/10^2</f>
        <v>-1.0469170530499015</v>
      </c>
      <c r="AG75" s="275">
        <f>-AG158*'Fixed Data'!$B$27/10^2</f>
        <v>-1.0629164294291265</v>
      </c>
      <c r="AH75" s="275">
        <f>-AH158*'Fixed Data'!$B$27/10^2</f>
        <v>-1.0792669892816533</v>
      </c>
      <c r="AI75" s="275">
        <f>-AI158*'Fixed Data'!$B$27/10^2</f>
        <v>-1.0959794143032104</v>
      </c>
      <c r="AJ75" s="275">
        <f>-AJ158*'Fixed Data'!$B$27/10^2</f>
        <v>-1.1130647836165242</v>
      </c>
      <c r="AK75" s="275">
        <f>-AK158*'Fixed Data'!$B$27/10^2</f>
        <v>-1.1305345918020313</v>
      </c>
      <c r="AL75" s="275">
        <f>-AL158*'Fixed Data'!$B$27/10^2</f>
        <v>-1.1484007654260349</v>
      </c>
      <c r="AM75" s="275">
        <f>-AM158*'Fixed Data'!$B$27/10^2</f>
        <v>-1.1666756825739779</v>
      </c>
      <c r="AN75" s="275">
        <f>-AN158*'Fixed Data'!$B$27/10^2</f>
        <v>-1.1853721908811581</v>
      </c>
      <c r="AO75" s="275">
        <f>-AO158*'Fixed Data'!$B$27/10^2</f>
        <v>-1.2045036278172809</v>
      </c>
      <c r="AP75" s="275">
        <f>-AP158*'Fixed Data'!$B$27/10^2</f>
        <v>-1.2240838424735736</v>
      </c>
      <c r="AQ75" s="275">
        <f>-AQ158*'Fixed Data'!$B$27/10^2</f>
        <v>-1.2441272143447788</v>
      </c>
      <c r="AR75" s="275">
        <f>-AR158*'Fixed Data'!$B$27/10^2</f>
        <v>-1.2646486796239471</v>
      </c>
      <c r="AS75" s="275">
        <f>-AS158*'Fixed Data'!$B$27/10^2</f>
        <v>-1.2856637544921083</v>
      </c>
      <c r="AT75" s="275">
        <f>-AT158*'Fixed Data'!$B$27/10^2</f>
        <v>-1.3071885569053865</v>
      </c>
      <c r="AU75" s="275">
        <f>-AU158*'Fixed Data'!$B$27/10^2</f>
        <v>-1.3292398373974694</v>
      </c>
      <c r="AV75" s="275">
        <f>-AV158*'Fixed Data'!$B$27/10^2</f>
        <v>-1.3518350016180014</v>
      </c>
      <c r="AW75" s="275">
        <f>-AW158*'Fixed Data'!$B$27/10^2</f>
        <v>-1.3749921433888945</v>
      </c>
      <c r="AX75" s="275">
        <f>-AX158*'Fixed Data'!$B$27/10^2</f>
        <v>-1.3987300717503977</v>
      </c>
      <c r="AY75" s="275">
        <f>-AY158*'Fixed Data'!$B$27/10^2</f>
        <v>-1.4230683410122902</v>
      </c>
      <c r="AZ75" s="275">
        <f>-AZ158*'Fixed Data'!$B$27/10^2</f>
        <v>-1.4480272883178673</v>
      </c>
      <c r="BA75" s="275">
        <f>-BA158*'Fixed Data'!$B$27/10^2</f>
        <v>-1.4736280621925741</v>
      </c>
      <c r="BB75" s="275">
        <f>-BB158*'Fixed Data'!$B$27/10^2</f>
        <v>-1.4996814515865267</v>
      </c>
    </row>
    <row r="76" spans="1:54" ht="19.5" customHeight="1" outlineLevel="2">
      <c r="A76" s="422"/>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398</v>
      </c>
      <c r="C77" s="271"/>
      <c r="D77" s="123" t="s">
        <v>391</v>
      </c>
      <c r="E77" s="23">
        <f t="shared" ref="E77:AJ77" si="5">SUM(E75:E76)</f>
        <v>-0.86212766566576804</v>
      </c>
      <c r="F77" s="23">
        <f t="shared" si="5"/>
        <v>-0.84414301973016803</v>
      </c>
      <c r="G77" s="23">
        <f t="shared" si="5"/>
        <v>-0.82558293631589952</v>
      </c>
      <c r="H77" s="23">
        <f t="shared" si="5"/>
        <v>-0.80643162727865658</v>
      </c>
      <c r="I77" s="23">
        <f t="shared" si="5"/>
        <v>-0.78667276881165893</v>
      </c>
      <c r="J77" s="23">
        <f t="shared" si="5"/>
        <v>-0.76628947364830136</v>
      </c>
      <c r="K77" s="23">
        <f t="shared" si="5"/>
        <v>-0.77662940469837594</v>
      </c>
      <c r="L77" s="23">
        <f t="shared" si="5"/>
        <v>-0.78716012324531104</v>
      </c>
      <c r="M77" s="23">
        <f t="shared" si="5"/>
        <v>-0.7978866050150043</v>
      </c>
      <c r="N77" s="23">
        <f t="shared" si="5"/>
        <v>-0.8088139940200213</v>
      </c>
      <c r="O77" s="23">
        <f t="shared" si="5"/>
        <v>-0.81994760631599395</v>
      </c>
      <c r="P77" s="23">
        <f t="shared" si="5"/>
        <v>-0.83129293901697832</v>
      </c>
      <c r="Q77" s="23">
        <f t="shared" si="5"/>
        <v>-0.8428556748031335</v>
      </c>
      <c r="R77" s="23">
        <f t="shared" si="5"/>
        <v>-0.85464169243863652</v>
      </c>
      <c r="S77" s="23">
        <f t="shared" si="5"/>
        <v>-0.86665707052808327</v>
      </c>
      <c r="T77" s="23">
        <f t="shared" si="5"/>
        <v>-0.87890810028824407</v>
      </c>
      <c r="U77" s="23">
        <f t="shared" si="5"/>
        <v>-0.89140128855318157</v>
      </c>
      <c r="V77" s="23">
        <f t="shared" si="5"/>
        <v>-0.90414337204856754</v>
      </c>
      <c r="W77" s="23">
        <f t="shared" si="5"/>
        <v>-0.91714132114808156</v>
      </c>
      <c r="X77" s="23">
        <f t="shared" si="5"/>
        <v>-0.93040235414772576</v>
      </c>
      <c r="Y77" s="23">
        <f t="shared" si="5"/>
        <v>-0.94393394402734421</v>
      </c>
      <c r="Z77" s="23">
        <f t="shared" si="5"/>
        <v>-0.95774382821725823</v>
      </c>
      <c r="AA77" s="23">
        <f t="shared" si="5"/>
        <v>-0.97184002362386279</v>
      </c>
      <c r="AB77" s="23">
        <f t="shared" si="5"/>
        <v>-0.98623083414242374</v>
      </c>
      <c r="AC77" s="23">
        <f t="shared" si="5"/>
        <v>-1.0009248626775546</v>
      </c>
      <c r="AD77" s="23">
        <f t="shared" si="5"/>
        <v>-1.0159310254175313</v>
      </c>
      <c r="AE77" s="23">
        <f t="shared" si="5"/>
        <v>-1.0312585623522101</v>
      </c>
      <c r="AF77" s="23">
        <f t="shared" si="5"/>
        <v>-1.0469170530499015</v>
      </c>
      <c r="AG77" s="23">
        <f t="shared" si="5"/>
        <v>-1.0629164294291265</v>
      </c>
      <c r="AH77" s="23">
        <f t="shared" si="5"/>
        <v>-1.0792669892816533</v>
      </c>
      <c r="AI77" s="23">
        <f t="shared" si="5"/>
        <v>-1.0959794143032104</v>
      </c>
      <c r="AJ77" s="23">
        <f t="shared" si="5"/>
        <v>-1.1130647836165242</v>
      </c>
      <c r="AK77" s="23">
        <f t="shared" ref="AK77:BB77" si="6">SUM(AK75:AK76)</f>
        <v>-1.1305345918020313</v>
      </c>
      <c r="AL77" s="23">
        <f t="shared" si="6"/>
        <v>-1.1484007654260349</v>
      </c>
      <c r="AM77" s="23">
        <f t="shared" si="6"/>
        <v>-1.1666756825739779</v>
      </c>
      <c r="AN77" s="23">
        <f t="shared" si="6"/>
        <v>-1.1853721908811581</v>
      </c>
      <c r="AO77" s="23">
        <f t="shared" si="6"/>
        <v>-1.2045036278172809</v>
      </c>
      <c r="AP77" s="23">
        <f t="shared" si="6"/>
        <v>-1.2240838424735736</v>
      </c>
      <c r="AQ77" s="23">
        <f t="shared" si="6"/>
        <v>-1.2441272143447788</v>
      </c>
      <c r="AR77" s="23">
        <f t="shared" si="6"/>
        <v>-1.2646486796239471</v>
      </c>
      <c r="AS77" s="23">
        <f t="shared" si="6"/>
        <v>-1.2856637544921083</v>
      </c>
      <c r="AT77" s="23">
        <f t="shared" si="6"/>
        <v>-1.3071885569053865</v>
      </c>
      <c r="AU77" s="23">
        <f t="shared" si="6"/>
        <v>-1.3292398373974694</v>
      </c>
      <c r="AV77" s="23">
        <f t="shared" si="6"/>
        <v>-1.3518350016180014</v>
      </c>
      <c r="AW77" s="23">
        <f t="shared" si="6"/>
        <v>-1.3749921433888945</v>
      </c>
      <c r="AX77" s="23">
        <f t="shared" si="6"/>
        <v>-1.3987300717503977</v>
      </c>
      <c r="AY77" s="23">
        <f t="shared" si="6"/>
        <v>-1.4230683410122902</v>
      </c>
      <c r="AZ77" s="23">
        <f t="shared" si="6"/>
        <v>-1.4480272883178673</v>
      </c>
      <c r="BA77" s="23">
        <f t="shared" si="6"/>
        <v>-1.4736280621925741</v>
      </c>
      <c r="BB77" s="255">
        <f t="shared" si="6"/>
        <v>-1.4996814515865267</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-12.93582911018053</v>
      </c>
      <c r="F82" s="21">
        <f t="shared" si="8"/>
        <v>-13.638332248945352</v>
      </c>
      <c r="G82" s="21">
        <f t="shared" si="8"/>
        <v>-14.447971417102417</v>
      </c>
      <c r="H82" s="21">
        <f t="shared" si="8"/>
        <v>-15.271741945255913</v>
      </c>
      <c r="I82" s="21">
        <f t="shared" si="8"/>
        <v>-15.994272440048224</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-1.0779857591817108</v>
      </c>
      <c r="G84" s="21">
        <f>IF($E$82&lt;0,(IF(2050-F$80&lt;=0,0,(2/(2050-F$80+1))*(1-(SUM($E84:F84)/$E$82))*$E$82*'Fixed Data'!D$52)),0)</f>
        <v>-1.0311168131303319</v>
      </c>
      <c r="H84" s="21">
        <f>IF($E$82&lt;0,(IF(2050-G$80&lt;=0,0,(2/(2050-G$80+1))*(1-(SUM($E84:G84)/$E$82))*$E$82*'Fixed Data'!E$52)),0)</f>
        <v>-0.9842478670789534</v>
      </c>
      <c r="I84" s="21">
        <f>IF($E$82&lt;0,(IF(2050-H$80&lt;=0,0,(2/(2050-H$80+1))*(1-(SUM($E84:H84)/$E$82))*$E$82*'Fixed Data'!F$52)),0)</f>
        <v>-0.9373789210275747</v>
      </c>
      <c r="J84" s="21">
        <f>IF($E$82&lt;0,(IF(2050-I$80&lt;=0,0,(2/(2050-I$80+1))*(1-(SUM($E84:I84)/$E$82))*$E$82*'Fixed Data'!G$52)),0)</f>
        <v>-0.89050997497619588</v>
      </c>
      <c r="K84" s="21">
        <f>IF($E$82&lt;0,(IF(2050-J$80&lt;=0,0,(2/(2050-J$80+1))*(1-(SUM($E84:J84)/$E$82))*$E$82*'Fixed Data'!H$52)),0)</f>
        <v>-0.84364102892481729</v>
      </c>
      <c r="L84" s="21">
        <f>IF($E$82&lt;0,(IF(2050-K$80&lt;=0,0,(2/(2050-K$80+1))*(1-(SUM($E84:K84)/$E$82))*$E$82*'Fixed Data'!I$52)),0)</f>
        <v>-0.79677208287343837</v>
      </c>
      <c r="M84" s="21">
        <f>IF($E$82&lt;0,(IF(2050-L$80&lt;=0,0,(2/(2050-L$80+1))*(1-(SUM($E84:L84)/$E$82))*$E$82*'Fixed Data'!J$52)),0)</f>
        <v>-0.74990313682205978</v>
      </c>
      <c r="N84" s="21">
        <f>IF($E$82&lt;0,(IF(2050-M$80&lt;=0,0,(2/(2050-M$80+1))*(1-(SUM($E84:M84)/$E$82))*$E$82*'Fixed Data'!K$52)),0)</f>
        <v>-0.70303419077068108</v>
      </c>
      <c r="O84" s="21">
        <f>IF($E$82&lt;0,(IF(2050-N$80&lt;=0,0,(2/(2050-N$80+1))*(1-(SUM($E84:N84)/$E$82))*$E$82*'Fixed Data'!L$52)),0)</f>
        <v>-0.65616524471930204</v>
      </c>
      <c r="P84" s="21">
        <f>IF($E$82&lt;0,(IF(2050-O$80&lt;=0,0,(2/(2050-O$80+1))*(1-(SUM($E84:O84)/$E$82))*$E$82*'Fixed Data'!M$52)),0)</f>
        <v>-0.60929629866792334</v>
      </c>
      <c r="Q84" s="21">
        <f>IF($E$82&lt;0,(IF(2050-P$80&lt;=0,0,(2/(2050-P$80+1))*(1-(SUM($E84:P84)/$E$82))*$E$82*'Fixed Data'!N$52)),0)</f>
        <v>-0.56242735261654486</v>
      </c>
      <c r="R84" s="21">
        <f>IF($E$82&lt;0,(IF(2050-Q$80&lt;=0,0,(2/(2050-Q$80+1))*(1-(SUM($E84:Q84)/$E$82))*$E$82*'Fixed Data'!O$52)),0)</f>
        <v>-0.51555840656516594</v>
      </c>
      <c r="S84" s="21">
        <f>IF($E$82&lt;0,(IF(2050-R$80&lt;=0,0,(2/(2050-R$80+1))*(1-(SUM($E84:R84)/$E$82))*$E$82*'Fixed Data'!P$52)),0)</f>
        <v>-0.46868946051378735</v>
      </c>
      <c r="T84" s="21">
        <f>IF($E$82&lt;0,(IF(2050-S$80&lt;=0,0,(2/(2050-S$80+1))*(1-(SUM($E84:S84)/$E$82))*$E$82*'Fixed Data'!Q$52)),0)</f>
        <v>-0.42182051446240876</v>
      </c>
      <c r="U84" s="21">
        <f>IF($E$82&lt;0,(IF(2050-T$80&lt;=0,0,(2/(2050-T$80+1))*(1-(SUM($E84:T84)/$E$82))*$E$82*'Fixed Data'!R$52)),0)</f>
        <v>-0.37495156841102989</v>
      </c>
      <c r="V84" s="21">
        <f>IF($E$82&lt;0,(IF(2050-U$80&lt;=0,0,(2/(2050-U$80+1))*(1-(SUM($E84:U84)/$E$82))*$E$82*'Fixed Data'!S$52)),0)</f>
        <v>-0.32808262235965113</v>
      </c>
      <c r="W84" s="21">
        <f>IF($E$82&lt;0,(IF(2050-V$80&lt;=0,0,(2/(2050-V$80+1))*(1-(SUM($E84:V84)/$E$82))*$E$82*'Fixed Data'!T$52)),0)</f>
        <v>-0.28121367630827276</v>
      </c>
      <c r="X84" s="21">
        <f>IF($E$82&lt;0,(IF(2050-W$80&lt;=0,0,(2/(2050-W$80+1))*(1-(SUM($E84:W84)/$E$82))*$E$82*'Fixed Data'!U$52)),0)</f>
        <v>-0.2343447302568937</v>
      </c>
      <c r="Y84" s="21">
        <f>IF($E$82&lt;0,(IF(2050-X$80&lt;=0,0,(2/(2050-X$80+1))*(1-(SUM($E84:X84)/$E$82))*$E$82*'Fixed Data'!V$52)),0)</f>
        <v>-0.18747578420551519</v>
      </c>
      <c r="Z84" s="21">
        <f>IF($E$82&lt;0,(IF(2050-Y$80&lt;=0,0,(2/(2050-Y$80+1))*(1-(SUM($E84:Y84)/$E$82))*$E$82*'Fixed Data'!W$52)),0)</f>
        <v>-0.1406068381541361</v>
      </c>
      <c r="AA84" s="21">
        <f>IF($E$82&lt;0,(IF(2050-Z$80&lt;=0,0,(2/(2050-Z$80+1))*(1-(SUM($E84:Z84)/$E$82))*$E$82*'Fixed Data'!X$52)),0)</f>
        <v>-9.3737892102757875E-2</v>
      </c>
      <c r="AB84" s="21">
        <f>IF($E$82&lt;0,(IF(2050-AA$80&lt;=0,0,(2/(2050-AA$80+1))*(1-(SUM($E84:AA84)/$E$82))*$E$82*'Fixed Data'!Y$52)),0)</f>
        <v>-4.6868946051377501E-2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-1.1859419346909001</v>
      </c>
      <c r="H85" s="21">
        <f>IF($F$82&lt;0,(IF(2050-G$80&lt;=0,0,(2/(2050-G$80+1))*(1-(SUM($E85:G85)/$F$82))*$F$82*'Fixed Data'!E$52)),0)</f>
        <v>-1.1320354831140411</v>
      </c>
      <c r="I85" s="21">
        <f>IF($F$82&lt;0,(IF(2050-H$80&lt;=0,0,(2/(2050-H$80+1))*(1-(SUM($E85:H85)/$F$82))*$F$82*'Fixed Data'!F$52)),0)</f>
        <v>-1.0781290315371819</v>
      </c>
      <c r="J85" s="21">
        <f>IF($F$82&lt;0,(IF(2050-I$80&lt;=0,0,(2/(2050-I$80+1))*(1-(SUM($E85:I85)/$F$82))*$F$82*'Fixed Data'!G$52)),0)</f>
        <v>-1.0242225799603231</v>
      </c>
      <c r="K85" s="21">
        <f>IF($F$82&lt;0,(IF(2050-J$80&lt;=0,0,(2/(2050-J$80+1))*(1-(SUM($E85:J85)/$F$82))*$F$82*'Fixed Data'!H$52)),0)</f>
        <v>-0.97031612838346359</v>
      </c>
      <c r="L85" s="21">
        <f>IF($F$82&lt;0,(IF(2050-K$80&lt;=0,0,(2/(2050-K$80+1))*(1-(SUM($E85:K85)/$F$82))*$F$82*'Fixed Data'!I$52)),0)</f>
        <v>-0.91640967680660468</v>
      </c>
      <c r="M85" s="21">
        <f>IF($F$82&lt;0,(IF(2050-L$80&lt;=0,0,(2/(2050-L$80+1))*(1-(SUM($E85:L85)/$F$82))*$F$82*'Fixed Data'!J$52)),0)</f>
        <v>-0.86250322522974554</v>
      </c>
      <c r="N85" s="21">
        <f>IF($F$82&lt;0,(IF(2050-M$80&lt;=0,0,(2/(2050-M$80+1))*(1-(SUM($E85:M85)/$F$82))*$F$82*'Fixed Data'!K$52)),0)</f>
        <v>-0.80859677365288651</v>
      </c>
      <c r="O85" s="21">
        <f>IF($F$82&lt;0,(IF(2050-N$80&lt;=0,0,(2/(2050-N$80+1))*(1-(SUM($E85:N85)/$F$82))*$F$82*'Fixed Data'!L$52)),0)</f>
        <v>-0.75469032207602749</v>
      </c>
      <c r="P85" s="21">
        <f>IF($F$82&lt;0,(IF(2050-O$80&lt;=0,0,(2/(2050-O$80+1))*(1-(SUM($E85:O85)/$F$82))*$F$82*'Fixed Data'!M$52)),0)</f>
        <v>-0.70078387049916824</v>
      </c>
      <c r="Q85" s="21">
        <f>IF($F$82&lt;0,(IF(2050-P$80&lt;=0,0,(2/(2050-P$80+1))*(1-(SUM($E85:P85)/$F$82))*$F$82*'Fixed Data'!N$52)),0)</f>
        <v>-0.64687741892230921</v>
      </c>
      <c r="R85" s="21">
        <f>IF($F$82&lt;0,(IF(2050-Q$80&lt;=0,0,(2/(2050-Q$80+1))*(1-(SUM($E85:Q85)/$F$82))*$F$82*'Fixed Data'!O$52)),0)</f>
        <v>-0.59297096734545018</v>
      </c>
      <c r="S85" s="21">
        <f>IF($F$82&lt;0,(IF(2050-R$80&lt;=0,0,(2/(2050-R$80+1))*(1-(SUM($E85:R85)/$F$82))*$F$82*'Fixed Data'!P$52)),0)</f>
        <v>-0.53906451576859093</v>
      </c>
      <c r="T85" s="21">
        <f>IF($F$82&lt;0,(IF(2050-S$80&lt;=0,0,(2/(2050-S$80+1))*(1-(SUM($E85:S85)/$F$82))*$F$82*'Fixed Data'!Q$52)),0)</f>
        <v>-0.48515806419173207</v>
      </c>
      <c r="U85" s="21">
        <f>IF($F$82&lt;0,(IF(2050-T$80&lt;=0,0,(2/(2050-T$80+1))*(1-(SUM($E85:T85)/$F$82))*$F$82*'Fixed Data'!R$52)),0)</f>
        <v>-0.43125161261487294</v>
      </c>
      <c r="V85" s="21">
        <f>IF($F$82&lt;0,(IF(2050-U$80&lt;=0,0,(2/(2050-U$80+1))*(1-(SUM($E85:U85)/$F$82))*$F$82*'Fixed Data'!S$52)),0)</f>
        <v>-0.37734516103801413</v>
      </c>
      <c r="W85" s="21">
        <f>IF($F$82&lt;0,(IF(2050-V$80&lt;=0,0,(2/(2050-V$80+1))*(1-(SUM($E85:V85)/$F$82))*$F$82*'Fixed Data'!T$52)),0)</f>
        <v>-0.32343870946115483</v>
      </c>
      <c r="X85" s="21">
        <f>IF($F$82&lt;0,(IF(2050-W$80&lt;=0,0,(2/(2050-W$80+1))*(1-(SUM($E85:W85)/$F$82))*$F$82*'Fixed Data'!U$52)),0)</f>
        <v>-0.26953225788429591</v>
      </c>
      <c r="Y85" s="21">
        <f>IF($F$82&lt;0,(IF(2050-X$80&lt;=0,0,(2/(2050-X$80+1))*(1-(SUM($E85:X85)/$F$82))*$F$82*'Fixed Data'!V$52)),0)</f>
        <v>-0.215625806307437</v>
      </c>
      <c r="Z85" s="21">
        <f>IF($F$82&lt;0,(IF(2050-Y$80&lt;=0,0,(2/(2050-Y$80+1))*(1-(SUM($E85:Y85)/$F$82))*$F$82*'Fixed Data'!W$52)),0)</f>
        <v>-0.16171935473057789</v>
      </c>
      <c r="AA85" s="21">
        <f>IF($F$82&lt;0,(IF(2050-Z$80&lt;=0,0,(2/(2050-Z$80+1))*(1-(SUM($E85:Z85)/$F$82))*$F$82*'Fixed Data'!X$52)),0)</f>
        <v>-0.10781290315371958</v>
      </c>
      <c r="AB85" s="21">
        <f>IF($F$82&lt;0,(IF(2050-AA$80&lt;=0,0,(2/(2050-AA$80+1))*(1-(SUM($E85:AA85)/$F$82))*$F$82*'Fixed Data'!Y$52)),0)</f>
        <v>-5.3906451576858784E-2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-1.3134519470093107</v>
      </c>
      <c r="I86" s="21">
        <f>IF($G$82&lt;0,(IF(2050-H$80&lt;=0,0,(2/(2050-H$80+1))*(1-(SUM($E86:H86)/$G$82))*$G$82*'Fixed Data'!F$52)),0)</f>
        <v>-1.2509066161993434</v>
      </c>
      <c r="J86" s="21">
        <f>IF($G$82&lt;0,(IF(2050-I$80&lt;=0,0,(2/(2050-I$80+1))*(1-(SUM($E86:I86)/$G$82))*$G$82*'Fixed Data'!G$52)),0)</f>
        <v>-1.1883612853893764</v>
      </c>
      <c r="K86" s="21">
        <f>IF($G$82&lt;0,(IF(2050-J$80&lt;=0,0,(2/(2050-J$80+1))*(1-(SUM($E86:J86)/$G$82))*$G$82*'Fixed Data'!H$52)),0)</f>
        <v>-1.1258159545794089</v>
      </c>
      <c r="L86" s="21">
        <f>IF($G$82&lt;0,(IF(2050-K$80&lt;=0,0,(2/(2050-K$80+1))*(1-(SUM($E86:K86)/$G$82))*$G$82*'Fixed Data'!I$52)),0)</f>
        <v>-1.0632706237694418</v>
      </c>
      <c r="M86" s="21">
        <f>IF($G$82&lt;0,(IF(2050-L$80&lt;=0,0,(2/(2050-L$80+1))*(1-(SUM($E86:L86)/$G$82))*$G$82*'Fixed Data'!J$52)),0)</f>
        <v>-1.0007252929594748</v>
      </c>
      <c r="N86" s="21">
        <f>IF($G$82&lt;0,(IF(2050-M$80&lt;=0,0,(2/(2050-M$80+1))*(1-(SUM($E86:M86)/$G$82))*$G$82*'Fixed Data'!K$52)),0)</f>
        <v>-0.93817996214950772</v>
      </c>
      <c r="O86" s="21">
        <f>IF($G$82&lt;0,(IF(2050-N$80&lt;=0,0,(2/(2050-N$80+1))*(1-(SUM($E86:N86)/$G$82))*$G$82*'Fixed Data'!L$52)),0)</f>
        <v>-0.87563463133954045</v>
      </c>
      <c r="P86" s="21">
        <f>IF($G$82&lt;0,(IF(2050-O$80&lt;=0,0,(2/(2050-O$80+1))*(1-(SUM($E86:O86)/$G$82))*$G$82*'Fixed Data'!M$52)),0)</f>
        <v>-0.81308930052957318</v>
      </c>
      <c r="Q86" s="21">
        <f>IF($G$82&lt;0,(IF(2050-P$80&lt;=0,0,(2/(2050-P$80+1))*(1-(SUM($E86:P86)/$G$82))*$G$82*'Fixed Data'!N$52)),0)</f>
        <v>-0.75054396971960613</v>
      </c>
      <c r="R86" s="21">
        <f>IF($G$82&lt;0,(IF(2050-Q$80&lt;=0,0,(2/(2050-Q$80+1))*(1-(SUM($E86:Q86)/$G$82))*$G$82*'Fixed Data'!O$52)),0)</f>
        <v>-0.68799863890963886</v>
      </c>
      <c r="S86" s="21">
        <f>IF($G$82&lt;0,(IF(2050-R$80&lt;=0,0,(2/(2050-R$80+1))*(1-(SUM($E86:R86)/$G$82))*$G$82*'Fixed Data'!P$52)),0)</f>
        <v>-0.62545330809967192</v>
      </c>
      <c r="T86" s="21">
        <f>IF($G$82&lt;0,(IF(2050-S$80&lt;=0,0,(2/(2050-S$80+1))*(1-(SUM($E86:S86)/$G$82))*$G$82*'Fixed Data'!Q$52)),0)</f>
        <v>-0.56290797728970476</v>
      </c>
      <c r="U86" s="21">
        <f>IF($G$82&lt;0,(IF(2050-T$80&lt;=0,0,(2/(2050-T$80+1))*(1-(SUM($E86:T86)/$G$82))*$G$82*'Fixed Data'!R$52)),0)</f>
        <v>-0.50036264647973749</v>
      </c>
      <c r="V86" s="21">
        <f>IF($G$82&lt;0,(IF(2050-U$80&lt;=0,0,(2/(2050-U$80+1))*(1-(SUM($E86:U86)/$G$82))*$G$82*'Fixed Data'!S$52)),0)</f>
        <v>-0.43781731566977022</v>
      </c>
      <c r="W86" s="21">
        <f>IF($G$82&lt;0,(IF(2050-V$80&lt;=0,0,(2/(2050-V$80+1))*(1-(SUM($E86:V86)/$G$82))*$G$82*'Fixed Data'!T$52)),0)</f>
        <v>-0.37527198485980318</v>
      </c>
      <c r="X86" s="21">
        <f>IF($G$82&lt;0,(IF(2050-W$80&lt;=0,0,(2/(2050-W$80+1))*(1-(SUM($E86:W86)/$G$82))*$G$82*'Fixed Data'!U$52)),0)</f>
        <v>-0.31272665404983541</v>
      </c>
      <c r="Y86" s="21">
        <f>IF($G$82&lt;0,(IF(2050-X$80&lt;=0,0,(2/(2050-X$80+1))*(1-(SUM($E86:X86)/$G$82))*$G$82*'Fixed Data'!V$52)),0)</f>
        <v>-0.25018132323986797</v>
      </c>
      <c r="Z86" s="21">
        <f>IF($G$82&lt;0,(IF(2050-Y$80&lt;=0,0,(2/(2050-Y$80+1))*(1-(SUM($E86:Y86)/$G$82))*$G$82*'Fixed Data'!W$52)),0)</f>
        <v>-0.18763599242990078</v>
      </c>
      <c r="AA86" s="21">
        <f>IF($G$82&lt;0,(IF(2050-Z$80&lt;=0,0,(2/(2050-Z$80+1))*(1-(SUM($E86:Z86)/$G$82))*$G$82*'Fixed Data'!X$52)),0)</f>
        <v>-0.12509066161993437</v>
      </c>
      <c r="AB86" s="21">
        <f>IF($G$82&lt;0,(IF(2050-AA$80&lt;=0,0,(2/(2050-AA$80+1))*(1-(SUM($E86:AA86)/$G$82))*$G$82*'Fixed Data'!Y$52)),0)</f>
        <v>-6.2545330809968269E-2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-1.4544516138338963</v>
      </c>
      <c r="J87" s="21">
        <f>IF($H$82&lt;0,(IF(2050-I$80&lt;=0,0,(2/(2050-I$80+1))*(1-(SUM($E87:I87)/$H$82))*$H$82*'Fixed Data'!G$52)),0)</f>
        <v>-1.3817290331422019</v>
      </c>
      <c r="K87" s="21">
        <f>IF($H$82&lt;0,(IF(2050-J$80&lt;=0,0,(2/(2050-J$80+1))*(1-(SUM($E87:J87)/$H$82))*$H$82*'Fixed Data'!H$52)),0)</f>
        <v>-1.309006452450507</v>
      </c>
      <c r="L87" s="21">
        <f>IF($H$82&lt;0,(IF(2050-K$80&lt;=0,0,(2/(2050-K$80+1))*(1-(SUM($E87:K87)/$H$82))*$H$82*'Fixed Data'!I$52)),0)</f>
        <v>-1.2362838717588118</v>
      </c>
      <c r="M87" s="21">
        <f>IF($H$82&lt;0,(IF(2050-L$80&lt;=0,0,(2/(2050-L$80+1))*(1-(SUM($E87:L87)/$H$82))*$H$82*'Fixed Data'!J$52)),0)</f>
        <v>-1.1635612910671171</v>
      </c>
      <c r="N87" s="21">
        <f>IF($H$82&lt;0,(IF(2050-M$80&lt;=0,0,(2/(2050-M$80+1))*(1-(SUM($E87:M87)/$H$82))*$H$82*'Fixed Data'!K$52)),0)</f>
        <v>-1.0908387103754222</v>
      </c>
      <c r="O87" s="21">
        <f>IF($H$82&lt;0,(IF(2050-N$80&lt;=0,0,(2/(2050-N$80+1))*(1-(SUM($E87:N87)/$H$82))*$H$82*'Fixed Data'!L$52)),0)</f>
        <v>-1.0181161296837273</v>
      </c>
      <c r="P87" s="21">
        <f>IF($H$82&lt;0,(IF(2050-O$80&lt;=0,0,(2/(2050-O$80+1))*(1-(SUM($E87:O87)/$H$82))*$H$82*'Fixed Data'!M$52)),0)</f>
        <v>-0.94539354899203243</v>
      </c>
      <c r="Q87" s="21">
        <f>IF($H$82&lt;0,(IF(2050-P$80&lt;=0,0,(2/(2050-P$80+1))*(1-(SUM($E87:P87)/$H$82))*$H$82*'Fixed Data'!N$52)),0)</f>
        <v>-0.87267096830033775</v>
      </c>
      <c r="R87" s="21">
        <f>IF($H$82&lt;0,(IF(2050-Q$80&lt;=0,0,(2/(2050-Q$80+1))*(1-(SUM($E87:Q87)/$H$82))*$H$82*'Fixed Data'!O$52)),0)</f>
        <v>-0.79994838760864295</v>
      </c>
      <c r="S87" s="21">
        <f>IF($H$82&lt;0,(IF(2050-R$80&lt;=0,0,(2/(2050-R$80+1))*(1-(SUM($E87:R87)/$H$82))*$H$82*'Fixed Data'!P$52)),0)</f>
        <v>-0.72722580691694805</v>
      </c>
      <c r="T87" s="21">
        <f>IF($H$82&lt;0,(IF(2050-S$80&lt;=0,0,(2/(2050-S$80+1))*(1-(SUM($E87:S87)/$H$82))*$H$82*'Fixed Data'!Q$52)),0)</f>
        <v>-0.65450322622525348</v>
      </c>
      <c r="U87" s="21">
        <f>IF($H$82&lt;0,(IF(2050-T$80&lt;=0,0,(2/(2050-T$80+1))*(1-(SUM($E87:T87)/$H$82))*$H$82*'Fixed Data'!R$52)),0)</f>
        <v>-0.58178064553355835</v>
      </c>
      <c r="V87" s="21">
        <f>IF($H$82&lt;0,(IF(2050-U$80&lt;=0,0,(2/(2050-U$80+1))*(1-(SUM($E87:U87)/$H$82))*$H$82*'Fixed Data'!S$52)),0)</f>
        <v>-0.50905806484186322</v>
      </c>
      <c r="W87" s="21">
        <f>IF($H$82&lt;0,(IF(2050-V$80&lt;=0,0,(2/(2050-V$80+1))*(1-(SUM($E87:V87)/$H$82))*$H$82*'Fixed Data'!T$52)),0)</f>
        <v>-0.43633548415016882</v>
      </c>
      <c r="X87" s="21">
        <f>IF($H$82&lt;0,(IF(2050-W$80&lt;=0,0,(2/(2050-W$80+1))*(1-(SUM($E87:W87)/$H$82))*$H$82*'Fixed Data'!U$52)),0)</f>
        <v>-0.36361290345847397</v>
      </c>
      <c r="Y87" s="21">
        <f>IF($H$82&lt;0,(IF(2050-X$80&lt;=0,0,(2/(2050-X$80+1))*(1-(SUM($E87:X87)/$H$82))*$H$82*'Fixed Data'!V$52)),0)</f>
        <v>-0.29089032276677895</v>
      </c>
      <c r="Z87" s="21">
        <f>IF($H$82&lt;0,(IF(2050-Y$80&lt;=0,0,(2/(2050-Y$80+1))*(1-(SUM($E87:Y87)/$H$82))*$H$82*'Fixed Data'!W$52)),0)</f>
        <v>-0.21816774207508455</v>
      </c>
      <c r="AA87" s="21">
        <f>IF($H$82&lt;0,(IF(2050-Z$80&lt;=0,0,(2/(2050-Z$80+1))*(1-(SUM($E87:Z87)/$H$82))*$H$82*'Fixed Data'!X$52)),0)</f>
        <v>-0.14544516138338914</v>
      </c>
      <c r="AB87" s="21">
        <f>IF($H$82&lt;0,(IF(2050-AA$80&lt;=0,0,(2/(2050-AA$80+1))*(1-(SUM($E87:AA87)/$H$82))*$H$82*'Fixed Data'!Y$52)),0)</f>
        <v>-7.2722580691694572E-2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-1.5994272440048225</v>
      </c>
      <c r="K88" s="21">
        <f>IF($I$82&lt;0,(IF(2050-J$80&lt;=0,0,(2/(2050-J$80+1))*(1-(SUM($E88:J88)/$I$82))*$I$82*'Fixed Data'!H$52)),0)</f>
        <v>-1.5152468627414108</v>
      </c>
      <c r="L88" s="21">
        <f>IF($I$82&lt;0,(IF(2050-K$80&lt;=0,0,(2/(2050-K$80+1))*(1-(SUM($E88:K88)/$I$82))*$I$82*'Fixed Data'!I$52)),0)</f>
        <v>-1.431066481477999</v>
      </c>
      <c r="M88" s="21">
        <f>IF($I$82&lt;0,(IF(2050-L$80&lt;=0,0,(2/(2050-L$80+1))*(1-(SUM($E88:L88)/$I$82))*$I$82*'Fixed Data'!J$52)),0)</f>
        <v>-1.3468861002145873</v>
      </c>
      <c r="N88" s="21">
        <f>IF($I$82&lt;0,(IF(2050-M$80&lt;=0,0,(2/(2050-M$80+1))*(1-(SUM($E88:M88)/$I$82))*$I$82*'Fixed Data'!K$52)),0)</f>
        <v>-1.2627057189511754</v>
      </c>
      <c r="O88" s="21">
        <f>IF($I$82&lt;0,(IF(2050-N$80&lt;=0,0,(2/(2050-N$80+1))*(1-(SUM($E88:N88)/$I$82))*$I$82*'Fixed Data'!L$52)),0)</f>
        <v>-1.1785253376877638</v>
      </c>
      <c r="P88" s="21">
        <f>IF($I$82&lt;0,(IF(2050-O$80&lt;=0,0,(2/(2050-O$80+1))*(1-(SUM($E88:O88)/$I$82))*$I$82*'Fixed Data'!M$52)),0)</f>
        <v>-1.0943449564243519</v>
      </c>
      <c r="Q88" s="21">
        <f>IF($I$82&lt;0,(IF(2050-P$80&lt;=0,0,(2/(2050-P$80+1))*(1-(SUM($E88:P88)/$I$82))*$I$82*'Fixed Data'!N$52)),0)</f>
        <v>-1.0101645751609403</v>
      </c>
      <c r="R88" s="21">
        <f>IF($I$82&lt;0,(IF(2050-Q$80&lt;=0,0,(2/(2050-Q$80+1))*(1-(SUM($E88:Q88)/$I$82))*$I$82*'Fixed Data'!O$52)),0)</f>
        <v>-0.92598419389752862</v>
      </c>
      <c r="S88" s="21">
        <f>IF($I$82&lt;0,(IF(2050-R$80&lt;=0,0,(2/(2050-R$80+1))*(1-(SUM($E88:R88)/$I$82))*$I$82*'Fixed Data'!P$52)),0)</f>
        <v>-0.84180381263411674</v>
      </c>
      <c r="T88" s="21">
        <f>IF($I$82&lt;0,(IF(2050-S$80&lt;=0,0,(2/(2050-S$80+1))*(1-(SUM($E88:S88)/$I$82))*$I$82*'Fixed Data'!Q$52)),0)</f>
        <v>-0.75762343137070531</v>
      </c>
      <c r="U88" s="21">
        <f>IF($I$82&lt;0,(IF(2050-T$80&lt;=0,0,(2/(2050-T$80+1))*(1-(SUM($E88:T88)/$I$82))*$I$82*'Fixed Data'!R$52)),0)</f>
        <v>-0.67344305010729333</v>
      </c>
      <c r="V88" s="21">
        <f>IF($I$82&lt;0,(IF(2050-U$80&lt;=0,0,(2/(2050-U$80+1))*(1-(SUM($E88:U88)/$I$82))*$I$82*'Fixed Data'!S$52)),0)</f>
        <v>-0.58926266884388201</v>
      </c>
      <c r="W88" s="21">
        <f>IF($I$82&lt;0,(IF(2050-V$80&lt;=0,0,(2/(2050-V$80+1))*(1-(SUM($E88:V88)/$I$82))*$I$82*'Fixed Data'!T$52)),0)</f>
        <v>-0.50508228758047025</v>
      </c>
      <c r="X88" s="21">
        <f>IF($I$82&lt;0,(IF(2050-W$80&lt;=0,0,(2/(2050-W$80+1))*(1-(SUM($E88:W88)/$I$82))*$I$82*'Fixed Data'!U$52)),0)</f>
        <v>-0.42090190631705859</v>
      </c>
      <c r="Y88" s="21">
        <f>IF($I$82&lt;0,(IF(2050-X$80&lt;=0,0,(2/(2050-X$80+1))*(1-(SUM($E88:X88)/$I$82))*$I$82*'Fixed Data'!V$52)),0)</f>
        <v>-0.3367215250536465</v>
      </c>
      <c r="Z88" s="21">
        <f>IF($I$82&lt;0,(IF(2050-Y$80&lt;=0,0,(2/(2050-Y$80+1))*(1-(SUM($E88:Y88)/$I$82))*$I$82*'Fixed Data'!W$52)),0)</f>
        <v>-0.2525411437902359</v>
      </c>
      <c r="AA88" s="21">
        <f>IF($I$82&lt;0,(IF(2050-Z$80&lt;=0,0,(2/(2050-Z$80+1))*(1-(SUM($E88:Z88)/$I$82))*$I$82*'Fixed Data'!X$52)),0)</f>
        <v>-0.16836076252682394</v>
      </c>
      <c r="AB88" s="21">
        <f>IF($I$82&lt;0,(IF(2050-AA$80&lt;=0,0,(2/(2050-AA$80+1))*(1-(SUM($E88:AA88)/$I$82))*$I$82*'Fixed Data'!Y$52)),0)</f>
        <v>-8.4180381263411971E-2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-1.0779857591817108</v>
      </c>
      <c r="G128" s="21">
        <f t="shared" si="10"/>
        <v>-2.2170587478212322</v>
      </c>
      <c r="H128" s="21">
        <f t="shared" si="10"/>
        <v>-3.4297352972023054</v>
      </c>
      <c r="I128" s="21">
        <f t="shared" si="10"/>
        <v>-4.7208661825979963</v>
      </c>
      <c r="J128" s="21">
        <f t="shared" si="10"/>
        <v>-6.0842501174729193</v>
      </c>
      <c r="K128" s="21">
        <f t="shared" si="10"/>
        <v>-5.7640264270796076</v>
      </c>
      <c r="L128" s="21">
        <f t="shared" si="10"/>
        <v>-5.4438027366862958</v>
      </c>
      <c r="M128" s="21">
        <f t="shared" si="10"/>
        <v>-5.1235790462929849</v>
      </c>
      <c r="N128" s="21">
        <f t="shared" si="10"/>
        <v>-4.8033553558996731</v>
      </c>
      <c r="O128" s="21">
        <f t="shared" si="10"/>
        <v>-4.4831316655063613</v>
      </c>
      <c r="P128" s="21">
        <f t="shared" si="10"/>
        <v>-4.1629079751130487</v>
      </c>
      <c r="Q128" s="21">
        <f t="shared" si="10"/>
        <v>-3.8426842847197382</v>
      </c>
      <c r="R128" s="21">
        <f t="shared" si="10"/>
        <v>-3.5224605943264269</v>
      </c>
      <c r="S128" s="21">
        <f t="shared" si="10"/>
        <v>-3.2022369039331151</v>
      </c>
      <c r="T128" s="21">
        <f t="shared" si="10"/>
        <v>-2.8820132135398042</v>
      </c>
      <c r="U128" s="21">
        <f t="shared" si="10"/>
        <v>-2.561789523146492</v>
      </c>
      <c r="V128" s="21">
        <f t="shared" si="10"/>
        <v>-2.2415658327531807</v>
      </c>
      <c r="W128" s="21">
        <f t="shared" si="10"/>
        <v>-1.9213421423598698</v>
      </c>
      <c r="X128" s="21">
        <f t="shared" si="10"/>
        <v>-1.6011184519665576</v>
      </c>
      <c r="Y128" s="21">
        <f t="shared" si="10"/>
        <v>-1.2808947615732458</v>
      </c>
      <c r="Z128" s="21">
        <f t="shared" si="10"/>
        <v>-0.96067107117993511</v>
      </c>
      <c r="AA128" s="21">
        <f t="shared" si="10"/>
        <v>-0.64044738078662489</v>
      </c>
      <c r="AB128" s="21">
        <f t="shared" si="10"/>
        <v>-0.32022369039331111</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-12.93582911018053</v>
      </c>
      <c r="G129" s="21">
        <f t="shared" ref="G129:AW129" si="11">F131</f>
        <v>-25.49617559994417</v>
      </c>
      <c r="H129" s="21">
        <f t="shared" si="11"/>
        <v>-37.727088269225355</v>
      </c>
      <c r="I129" s="21">
        <f t="shared" si="11"/>
        <v>-49.56909491727896</v>
      </c>
      <c r="J129" s="21">
        <f t="shared" si="11"/>
        <v>-60.842501174729186</v>
      </c>
      <c r="K129" s="21">
        <f t="shared" si="11"/>
        <v>-54.758251057256267</v>
      </c>
      <c r="L129" s="21">
        <f t="shared" si="11"/>
        <v>-48.99422463017666</v>
      </c>
      <c r="M129" s="21">
        <f t="shared" si="11"/>
        <v>-43.550421893490366</v>
      </c>
      <c r="N129" s="21">
        <f t="shared" si="11"/>
        <v>-38.426842847197378</v>
      </c>
      <c r="O129" s="21">
        <f t="shared" si="11"/>
        <v>-33.623487491297702</v>
      </c>
      <c r="P129" s="21">
        <f t="shared" si="11"/>
        <v>-29.140355825791339</v>
      </c>
      <c r="Q129" s="21">
        <f t="shared" si="11"/>
        <v>-24.977447850678288</v>
      </c>
      <c r="R129" s="21">
        <f t="shared" si="11"/>
        <v>-21.134763565958551</v>
      </c>
      <c r="S129" s="21">
        <f t="shared" si="11"/>
        <v>-17.612302971632126</v>
      </c>
      <c r="T129" s="21">
        <f t="shared" si="11"/>
        <v>-14.41006606769901</v>
      </c>
      <c r="U129" s="21">
        <f t="shared" si="11"/>
        <v>-11.528052854159206</v>
      </c>
      <c r="V129" s="21">
        <f t="shared" si="11"/>
        <v>-8.9662633310127138</v>
      </c>
      <c r="W129" s="21">
        <f t="shared" si="11"/>
        <v>-6.7246974982595331</v>
      </c>
      <c r="X129" s="21">
        <f t="shared" si="11"/>
        <v>-4.8033553558996633</v>
      </c>
      <c r="Y129" s="21">
        <f t="shared" si="11"/>
        <v>-3.2022369039331058</v>
      </c>
      <c r="Z129" s="21">
        <f t="shared" si="11"/>
        <v>-1.92134214235986</v>
      </c>
      <c r="AA129" s="21">
        <f t="shared" si="11"/>
        <v>-0.9606710711799249</v>
      </c>
      <c r="AB129" s="21">
        <f t="shared" si="11"/>
        <v>-0.32022369039330001</v>
      </c>
      <c r="AC129" s="21">
        <f t="shared" si="11"/>
        <v>1.1102230246251565E-14</v>
      </c>
      <c r="AD129" s="21">
        <f t="shared" si="11"/>
        <v>1.1102230246251565E-14</v>
      </c>
      <c r="AE129" s="21">
        <f t="shared" si="11"/>
        <v>1.1102230246251565E-14</v>
      </c>
      <c r="AF129" s="21">
        <f t="shared" si="11"/>
        <v>1.1102230246251565E-14</v>
      </c>
      <c r="AG129" s="21">
        <f t="shared" si="11"/>
        <v>1.1102230246251565E-14</v>
      </c>
      <c r="AH129" s="21">
        <f t="shared" si="11"/>
        <v>1.1102230246251565E-14</v>
      </c>
      <c r="AI129" s="21">
        <f t="shared" si="11"/>
        <v>1.1102230246251565E-14</v>
      </c>
      <c r="AJ129" s="21">
        <f t="shared" si="11"/>
        <v>1.1102230246251565E-14</v>
      </c>
      <c r="AK129" s="21">
        <f t="shared" si="11"/>
        <v>1.1102230246251565E-14</v>
      </c>
      <c r="AL129" s="21">
        <f t="shared" si="11"/>
        <v>1.1102230246251565E-14</v>
      </c>
      <c r="AM129" s="21">
        <f t="shared" si="11"/>
        <v>1.1102230246251565E-14</v>
      </c>
      <c r="AN129" s="21">
        <f t="shared" si="11"/>
        <v>1.1102230246251565E-14</v>
      </c>
      <c r="AO129" s="21">
        <f t="shared" si="11"/>
        <v>1.1102230246251565E-14</v>
      </c>
      <c r="AP129" s="21">
        <f t="shared" si="11"/>
        <v>1.1102230246251565E-14</v>
      </c>
      <c r="AQ129" s="21">
        <f t="shared" si="11"/>
        <v>1.1102230246251565E-14</v>
      </c>
      <c r="AR129" s="21">
        <f t="shared" si="11"/>
        <v>1.1102230246251565E-14</v>
      </c>
      <c r="AS129" s="21">
        <f t="shared" si="11"/>
        <v>1.1102230246251565E-14</v>
      </c>
      <c r="AT129" s="21">
        <f t="shared" si="11"/>
        <v>1.1102230246251565E-14</v>
      </c>
      <c r="AU129" s="21">
        <f t="shared" si="11"/>
        <v>1.1102230246251565E-14</v>
      </c>
      <c r="AV129" s="21">
        <f t="shared" si="11"/>
        <v>1.1102230246251565E-14</v>
      </c>
      <c r="AW129" s="21">
        <f t="shared" si="11"/>
        <v>1.1102230246251565E-14</v>
      </c>
      <c r="AX129" s="21">
        <f>AW131</f>
        <v>1.1102230246251565E-14</v>
      </c>
      <c r="AY129" s="21">
        <f>AX131</f>
        <v>1.1102230246251565E-14</v>
      </c>
      <c r="AZ129" s="21">
        <f>AY131</f>
        <v>1.1102230246251565E-14</v>
      </c>
      <c r="BA129" s="21">
        <f>AZ131</f>
        <v>1.1102230246251565E-14</v>
      </c>
      <c r="BB129" s="21">
        <f>BA131</f>
        <v>1.1102230246251565E-14</v>
      </c>
    </row>
    <row r="130" spans="1:54" ht="15" customHeight="1" outlineLevel="2">
      <c r="A130" s="8"/>
      <c r="B130" t="s">
        <v>459</v>
      </c>
      <c r="C130" t="s">
        <v>460</v>
      </c>
      <c r="D130" t="s">
        <v>391</v>
      </c>
      <c r="E130" s="21">
        <f>E131*(1/(1+'Fixed Data'!$B$10))</f>
        <v>-12.447872507871951</v>
      </c>
      <c r="F130" s="21">
        <f>F131*(1/(1+'Fixed Data'!$B$10))</f>
        <v>-24.534426096943971</v>
      </c>
      <c r="G130" s="21">
        <f>G131*(1/(1+'Fixed Data'!$B$10))</f>
        <v>-36.303972545443955</v>
      </c>
      <c r="H130" s="21">
        <f>H131*(1/(1+'Fixed Data'!$B$10))</f>
        <v>-47.699283022785764</v>
      </c>
      <c r="I130" s="21">
        <f>I131*(1/(1+'Fixed Data'!$B$10))</f>
        <v>-58.547441469138946</v>
      </c>
      <c r="J130" s="21">
        <f>J131*(1/(1+'Fixed Data'!$B$10))</f>
        <v>-52.692697322225051</v>
      </c>
      <c r="K130" s="21">
        <f>K131*(1/(1+'Fixed Data'!$B$10))</f>
        <v>-47.146097604096099</v>
      </c>
      <c r="L130" s="21">
        <f>L131*(1/(1+'Fixed Data'!$B$10))</f>
        <v>-41.907642314752088</v>
      </c>
      <c r="M130" s="21">
        <f>M131*(1/(1+'Fixed Data'!$B$10))</f>
        <v>-36.977331454193013</v>
      </c>
      <c r="N130" s="21">
        <f>N131*(1/(1+'Fixed Data'!$B$10))</f>
        <v>-32.355165022418888</v>
      </c>
      <c r="O130" s="21">
        <f>O131*(1/(1+'Fixed Data'!$B$10))</f>
        <v>-28.041143019429697</v>
      </c>
      <c r="P130" s="21">
        <f>P131*(1/(1+'Fixed Data'!$B$10))</f>
        <v>-24.035265445225455</v>
      </c>
      <c r="Q130" s="21">
        <f>Q131*(1/(1+'Fixed Data'!$B$10))</f>
        <v>-20.337532299806153</v>
      </c>
      <c r="R130" s="21">
        <f>R131*(1/(1+'Fixed Data'!$B$10))</f>
        <v>-16.947943583171792</v>
      </c>
      <c r="S130" s="21">
        <f>S131*(1/(1+'Fixed Data'!$B$10))</f>
        <v>-13.866499295322374</v>
      </c>
      <c r="T130" s="21">
        <f>T131*(1/(1+'Fixed Data'!$B$10))</f>
        <v>-11.093199436257898</v>
      </c>
      <c r="U130" s="21">
        <f>U131*(1/(1+'Fixed Data'!$B$10))</f>
        <v>-8.6280440059783636</v>
      </c>
      <c r="V130" s="21">
        <f>V131*(1/(1+'Fixed Data'!$B$10))</f>
        <v>-6.4710330044837701</v>
      </c>
      <c r="W130" s="21">
        <f>W131*(1/(1+'Fixed Data'!$B$10))</f>
        <v>-4.6221664317741187</v>
      </c>
      <c r="X130" s="21">
        <f>X131*(1/(1+'Fixed Data'!$B$10))</f>
        <v>-3.0814442878494095</v>
      </c>
      <c r="Y130" s="21">
        <f>Y131*(1/(1+'Fixed Data'!$B$10))</f>
        <v>-1.8488665727096423</v>
      </c>
      <c r="Z130" s="21">
        <f>Z131*(1/(1+'Fixed Data'!$B$10))</f>
        <v>-0.92443328635481625</v>
      </c>
      <c r="AA130" s="21">
        <f>AA131*(1/(1+'Fixed Data'!$B$10))</f>
        <v>-0.30814442878493076</v>
      </c>
      <c r="AB130" s="21">
        <f>AB131*(1/(1+'Fixed Data'!$B$10))</f>
        <v>1.0683439420950315E-14</v>
      </c>
      <c r="AC130" s="21">
        <f>AC131*(1/(1+'Fixed Data'!$B$10))</f>
        <v>1.0683439420950315E-14</v>
      </c>
      <c r="AD130" s="21">
        <f>AD131*(1/(1+'Fixed Data'!$B$10))</f>
        <v>1.0683439420950315E-14</v>
      </c>
      <c r="AE130" s="21">
        <f>AE131*(1/(1+'Fixed Data'!$B$10))</f>
        <v>1.0683439420950315E-14</v>
      </c>
      <c r="AF130" s="21">
        <f>AF131*(1/(1+'Fixed Data'!$B$10))</f>
        <v>1.0683439420950315E-14</v>
      </c>
      <c r="AG130" s="21">
        <f>AG131*(1/(1+'Fixed Data'!$B$10))</f>
        <v>1.0683439420950315E-14</v>
      </c>
      <c r="AH130" s="21">
        <f>AH131*(1/(1+'Fixed Data'!$B$10))</f>
        <v>1.0683439420950315E-14</v>
      </c>
      <c r="AI130" s="21">
        <f>AI131*(1/(1+'Fixed Data'!$B$10))</f>
        <v>1.0683439420950315E-14</v>
      </c>
      <c r="AJ130" s="21">
        <f>AJ131*(1/(1+'Fixed Data'!$B$10))</f>
        <v>1.0683439420950315E-14</v>
      </c>
      <c r="AK130" s="21">
        <f>AK131*(1/(1+'Fixed Data'!$B$10))</f>
        <v>1.0683439420950315E-14</v>
      </c>
      <c r="AL130" s="21">
        <f>AL131*(1/(1+'Fixed Data'!$B$10))</f>
        <v>1.0683439420950315E-14</v>
      </c>
      <c r="AM130" s="21">
        <f>AM131*(1/(1+'Fixed Data'!$B$10))</f>
        <v>1.0683439420950315E-14</v>
      </c>
      <c r="AN130" s="21">
        <f>AN131*(1/(1+'Fixed Data'!$B$10))</f>
        <v>1.0683439420950315E-14</v>
      </c>
      <c r="AO130" s="21">
        <f>AO131*(1/(1+'Fixed Data'!$B$10))</f>
        <v>1.0683439420950315E-14</v>
      </c>
      <c r="AP130" s="21">
        <f>AP131*(1/(1+'Fixed Data'!$B$10))</f>
        <v>1.0683439420950315E-14</v>
      </c>
      <c r="AQ130" s="21">
        <f>AQ131*(1/(1+'Fixed Data'!$B$10))</f>
        <v>1.0683439420950315E-14</v>
      </c>
      <c r="AR130" s="21">
        <f>AR131*(1/(1+'Fixed Data'!$B$10))</f>
        <v>1.0683439420950315E-14</v>
      </c>
      <c r="AS130" s="21">
        <f>AS131*(1/(1+'Fixed Data'!$B$10))</f>
        <v>1.0683439420950315E-14</v>
      </c>
      <c r="AT130" s="21">
        <f>AT131*(1/(1+'Fixed Data'!$B$10))</f>
        <v>1.0683439420950315E-14</v>
      </c>
      <c r="AU130" s="21">
        <f>AU131*(1/(1+'Fixed Data'!$B$10))</f>
        <v>1.0683439420950315E-14</v>
      </c>
      <c r="AV130" s="21">
        <f>AV131*(1/(1+'Fixed Data'!$B$10))</f>
        <v>1.0683439420950315E-14</v>
      </c>
      <c r="AW130" s="21">
        <f>AW131*(1/(1+'Fixed Data'!$B$10))</f>
        <v>1.0683439420950315E-14</v>
      </c>
      <c r="AX130" s="21">
        <f>AX131*(1/(1+'Fixed Data'!$B$10))</f>
        <v>1.0683439420950315E-14</v>
      </c>
      <c r="AY130" s="21">
        <f>AY131*(1/(1+'Fixed Data'!$B$10))</f>
        <v>1.0683439420950315E-14</v>
      </c>
      <c r="AZ130" s="21">
        <f>AZ131*(1/(1+'Fixed Data'!$B$10))</f>
        <v>1.0683439420950315E-14</v>
      </c>
      <c r="BA130" s="21">
        <f>BA131*(1/(1+'Fixed Data'!$B$10))</f>
        <v>1.0683439420950315E-14</v>
      </c>
      <c r="BB130" s="21">
        <f>BB131*(1/(1+'Fixed Data'!$B$10))</f>
        <v>1.0683439420950315E-14</v>
      </c>
    </row>
    <row r="131" spans="1:54" ht="13.9" customHeight="1" outlineLevel="2">
      <c r="A131" s="8"/>
      <c r="B131" t="s">
        <v>461</v>
      </c>
      <c r="C131" t="s">
        <v>462</v>
      </c>
      <c r="D131" t="s">
        <v>391</v>
      </c>
      <c r="E131" s="21">
        <f t="shared" ref="E131:BB131" si="12">E82-E128+E129</f>
        <v>-12.93582911018053</v>
      </c>
      <c r="F131" s="21">
        <f t="shared" si="12"/>
        <v>-25.49617559994417</v>
      </c>
      <c r="G131" s="21">
        <f t="shared" si="12"/>
        <v>-37.727088269225355</v>
      </c>
      <c r="H131" s="21">
        <f t="shared" si="12"/>
        <v>-49.56909491727896</v>
      </c>
      <c r="I131" s="21">
        <f t="shared" si="12"/>
        <v>-60.842501174729186</v>
      </c>
      <c r="J131" s="21">
        <f t="shared" si="12"/>
        <v>-54.758251057256267</v>
      </c>
      <c r="K131" s="21">
        <f t="shared" si="12"/>
        <v>-48.99422463017666</v>
      </c>
      <c r="L131" s="21">
        <f t="shared" si="12"/>
        <v>-43.550421893490366</v>
      </c>
      <c r="M131" s="21">
        <f t="shared" si="12"/>
        <v>-38.426842847197378</v>
      </c>
      <c r="N131" s="21">
        <f t="shared" si="12"/>
        <v>-33.623487491297702</v>
      </c>
      <c r="O131" s="21">
        <f t="shared" si="12"/>
        <v>-29.140355825791339</v>
      </c>
      <c r="P131" s="21">
        <f t="shared" si="12"/>
        <v>-24.977447850678288</v>
      </c>
      <c r="Q131" s="21">
        <f t="shared" si="12"/>
        <v>-21.134763565958551</v>
      </c>
      <c r="R131" s="21">
        <f t="shared" si="12"/>
        <v>-17.612302971632126</v>
      </c>
      <c r="S131" s="21">
        <f t="shared" si="12"/>
        <v>-14.41006606769901</v>
      </c>
      <c r="T131" s="21">
        <f t="shared" si="12"/>
        <v>-11.528052854159206</v>
      </c>
      <c r="U131" s="21">
        <f t="shared" si="12"/>
        <v>-8.9662633310127138</v>
      </c>
      <c r="V131" s="21">
        <f t="shared" si="12"/>
        <v>-6.7246974982595331</v>
      </c>
      <c r="W131" s="21">
        <f t="shared" si="12"/>
        <v>-4.8033553558996633</v>
      </c>
      <c r="X131" s="21">
        <f t="shared" si="12"/>
        <v>-3.2022369039331058</v>
      </c>
      <c r="Y131" s="21">
        <f t="shared" si="12"/>
        <v>-1.92134214235986</v>
      </c>
      <c r="Z131" s="21">
        <f t="shared" si="12"/>
        <v>-0.9606710711799249</v>
      </c>
      <c r="AA131" s="21">
        <f t="shared" si="12"/>
        <v>-0.32022369039330001</v>
      </c>
      <c r="AB131" s="21">
        <f t="shared" si="12"/>
        <v>1.1102230246251565E-14</v>
      </c>
      <c r="AC131" s="21">
        <f t="shared" si="12"/>
        <v>1.1102230246251565E-14</v>
      </c>
      <c r="AD131" s="21">
        <f t="shared" si="12"/>
        <v>1.1102230246251565E-14</v>
      </c>
      <c r="AE131" s="21">
        <f t="shared" si="12"/>
        <v>1.1102230246251565E-14</v>
      </c>
      <c r="AF131" s="21">
        <f t="shared" si="12"/>
        <v>1.1102230246251565E-14</v>
      </c>
      <c r="AG131" s="21">
        <f t="shared" si="12"/>
        <v>1.1102230246251565E-14</v>
      </c>
      <c r="AH131" s="21">
        <f t="shared" si="12"/>
        <v>1.1102230246251565E-14</v>
      </c>
      <c r="AI131" s="21">
        <f t="shared" si="12"/>
        <v>1.1102230246251565E-14</v>
      </c>
      <c r="AJ131" s="21">
        <f t="shared" si="12"/>
        <v>1.1102230246251565E-14</v>
      </c>
      <c r="AK131" s="21">
        <f t="shared" si="12"/>
        <v>1.1102230246251565E-14</v>
      </c>
      <c r="AL131" s="21">
        <f t="shared" si="12"/>
        <v>1.1102230246251565E-14</v>
      </c>
      <c r="AM131" s="21">
        <f t="shared" si="12"/>
        <v>1.1102230246251565E-14</v>
      </c>
      <c r="AN131" s="21">
        <f t="shared" si="12"/>
        <v>1.1102230246251565E-14</v>
      </c>
      <c r="AO131" s="21">
        <f t="shared" si="12"/>
        <v>1.1102230246251565E-14</v>
      </c>
      <c r="AP131" s="21">
        <f t="shared" si="12"/>
        <v>1.1102230246251565E-14</v>
      </c>
      <c r="AQ131" s="21">
        <f t="shared" si="12"/>
        <v>1.1102230246251565E-14</v>
      </c>
      <c r="AR131" s="21">
        <f t="shared" si="12"/>
        <v>1.1102230246251565E-14</v>
      </c>
      <c r="AS131" s="21">
        <f t="shared" si="12"/>
        <v>1.1102230246251565E-14</v>
      </c>
      <c r="AT131" s="21">
        <f t="shared" si="12"/>
        <v>1.1102230246251565E-14</v>
      </c>
      <c r="AU131" s="21">
        <f t="shared" si="12"/>
        <v>1.1102230246251565E-14</v>
      </c>
      <c r="AV131" s="21">
        <f t="shared" si="12"/>
        <v>1.1102230246251565E-14</v>
      </c>
      <c r="AW131" s="21">
        <f t="shared" si="12"/>
        <v>1.1102230246251565E-14</v>
      </c>
      <c r="AX131" s="21">
        <f t="shared" si="12"/>
        <v>1.1102230246251565E-14</v>
      </c>
      <c r="AY131" s="21">
        <f t="shared" si="12"/>
        <v>1.1102230246251565E-14</v>
      </c>
      <c r="AZ131" s="21">
        <f t="shared" si="12"/>
        <v>1.1102230246251565E-14</v>
      </c>
      <c r="BA131" s="21">
        <f t="shared" si="12"/>
        <v>1.1102230246251565E-14</v>
      </c>
      <c r="BB131" s="21">
        <f t="shared" si="12"/>
        <v>1.1102230246251565E-14</v>
      </c>
    </row>
    <row r="132" spans="1:54" ht="14.5" outlineLevel="2">
      <c r="A132" s="8"/>
      <c r="B132" t="s">
        <v>463</v>
      </c>
      <c r="C132" t="s">
        <v>464</v>
      </c>
      <c r="D132" t="s">
        <v>391</v>
      </c>
      <c r="E132" s="21">
        <f>AVERAGE(E129:E130)*'Fixed Data'!$B$10</f>
        <v>-0.24397830115429023</v>
      </c>
      <c r="F132" s="21">
        <f>AVERAGE(F129:F130)*'Fixed Data'!$B$10</f>
        <v>-0.73441700205964022</v>
      </c>
      <c r="G132" s="21">
        <f>AVERAGE(G129:G130)*'Fixed Data'!$B$10</f>
        <v>-1.2112829036496071</v>
      </c>
      <c r="H132" s="21">
        <f>AVERAGE(H129:H130)*'Fixed Data'!$B$10</f>
        <v>-1.6743568773234176</v>
      </c>
      <c r="I132" s="21">
        <f>AVERAGE(I129:I130)*'Fixed Data'!$B$10</f>
        <v>-2.1190841131737908</v>
      </c>
      <c r="J132" s="21">
        <f>AVERAGE(J129:J130)*'Fixed Data'!$B$10</f>
        <v>-2.2252898905403029</v>
      </c>
      <c r="K132" s="21">
        <f>AVERAGE(K129:K130)*'Fixed Data'!$B$10</f>
        <v>-1.9973252337625065</v>
      </c>
      <c r="L132" s="21">
        <f>AVERAGE(L129:L130)*'Fixed Data'!$B$10</f>
        <v>-1.7816765921206033</v>
      </c>
      <c r="M132" s="21">
        <f>AVERAGE(M129:M130)*'Fixed Data'!$B$10</f>
        <v>-1.5783439656145943</v>
      </c>
      <c r="N132" s="21">
        <f>AVERAGE(N129:N130)*'Fixed Data'!$B$10</f>
        <v>-1.3873273542444788</v>
      </c>
      <c r="O132" s="21">
        <f>AVERAGE(O129:O130)*'Fixed Data'!$B$10</f>
        <v>-1.208626758010257</v>
      </c>
      <c r="P132" s="21">
        <f>AVERAGE(P129:P130)*'Fixed Data'!$B$10</f>
        <v>-1.0422421769119292</v>
      </c>
      <c r="Q132" s="21">
        <f>AVERAGE(Q129:Q130)*'Fixed Data'!$B$10</f>
        <v>-0.8881736109494951</v>
      </c>
      <c r="R132" s="21">
        <f>AVERAGE(R129:R130)*'Fixed Data'!$B$10</f>
        <v>-0.74642106012295473</v>
      </c>
      <c r="S132" s="21">
        <f>AVERAGE(S129:S130)*'Fixed Data'!$B$10</f>
        <v>-0.61698452443230811</v>
      </c>
      <c r="T132" s="21">
        <f>AVERAGE(T129:T130)*'Fixed Data'!$B$10</f>
        <v>-0.49986400387755536</v>
      </c>
      <c r="U132" s="21">
        <f>AVERAGE(U129:U130)*'Fixed Data'!$B$10</f>
        <v>-0.39505949845869637</v>
      </c>
      <c r="V132" s="21">
        <f>AVERAGE(V129:V130)*'Fixed Data'!$B$10</f>
        <v>-0.30257100817573107</v>
      </c>
      <c r="W132" s="21">
        <f>AVERAGE(W129:W130)*'Fixed Data'!$B$10</f>
        <v>-0.22239853302865958</v>
      </c>
      <c r="X132" s="21">
        <f>AVERAGE(X129:X130)*'Fixed Data'!$B$10</f>
        <v>-0.15454207301748182</v>
      </c>
      <c r="Y132" s="21">
        <f>AVERAGE(Y129:Y130)*'Fixed Data'!$B$10</f>
        <v>-9.9001628142197859E-2</v>
      </c>
      <c r="Z132" s="21">
        <f>AVERAGE(Z129:Z130)*'Fixed Data'!$B$10</f>
        <v>-5.5777198402807655E-2</v>
      </c>
      <c r="AA132" s="21">
        <f>AVERAGE(AA129:AA130)*'Fixed Data'!$B$10</f>
        <v>-2.4868783799311171E-2</v>
      </c>
      <c r="AB132" s="21">
        <f>AVERAGE(AB129:AB130)*'Fixed Data'!$B$10</f>
        <v>-6.2763843317084709E-3</v>
      </c>
      <c r="AC132" s="21">
        <f>AVERAGE(AC129:AC130)*'Fixed Data'!$B$10</f>
        <v>4.2699912547715681E-16</v>
      </c>
      <c r="AD132" s="21">
        <f>AVERAGE(AD129:AD130)*'Fixed Data'!$B$10</f>
        <v>4.2699912547715681E-16</v>
      </c>
      <c r="AE132" s="21">
        <f>AVERAGE(AE129:AE130)*'Fixed Data'!$B$10</f>
        <v>4.2699912547715681E-16</v>
      </c>
      <c r="AF132" s="21">
        <f>AVERAGE(AF129:AF130)*'Fixed Data'!$B$10</f>
        <v>4.2699912547715681E-16</v>
      </c>
      <c r="AG132" s="21">
        <f>AVERAGE(AG129:AG130)*'Fixed Data'!$B$10</f>
        <v>4.2699912547715681E-16</v>
      </c>
      <c r="AH132" s="21">
        <f>AVERAGE(AH129:AH130)*'Fixed Data'!$B$10</f>
        <v>4.2699912547715681E-16</v>
      </c>
      <c r="AI132" s="21">
        <f>AVERAGE(AI129:AI130)*'Fixed Data'!$B$10</f>
        <v>4.2699912547715681E-16</v>
      </c>
      <c r="AJ132" s="21">
        <f>AVERAGE(AJ129:AJ130)*'Fixed Data'!$B$10</f>
        <v>4.2699912547715681E-16</v>
      </c>
      <c r="AK132" s="21">
        <f>AVERAGE(AK129:AK130)*'Fixed Data'!$B$10</f>
        <v>4.2699912547715681E-16</v>
      </c>
      <c r="AL132" s="21">
        <f>AVERAGE(AL129:AL130)*'Fixed Data'!$B$10</f>
        <v>4.2699912547715681E-16</v>
      </c>
      <c r="AM132" s="21">
        <f>AVERAGE(AM129:AM130)*'Fixed Data'!$B$10</f>
        <v>4.2699912547715681E-16</v>
      </c>
      <c r="AN132" s="21">
        <f>AVERAGE(AN129:AN130)*'Fixed Data'!$B$10</f>
        <v>4.2699912547715681E-16</v>
      </c>
      <c r="AO132" s="21">
        <f>AVERAGE(AO129:AO130)*'Fixed Data'!$B$10</f>
        <v>4.2699912547715681E-16</v>
      </c>
      <c r="AP132" s="21">
        <f>AVERAGE(AP129:AP130)*'Fixed Data'!$B$10</f>
        <v>4.2699912547715681E-16</v>
      </c>
      <c r="AQ132" s="21">
        <f>AVERAGE(AQ129:AQ130)*'Fixed Data'!$B$10</f>
        <v>4.2699912547715681E-16</v>
      </c>
      <c r="AR132" s="21">
        <f>AVERAGE(AR129:AR130)*'Fixed Data'!$B$10</f>
        <v>4.2699912547715681E-16</v>
      </c>
      <c r="AS132" s="21">
        <f>AVERAGE(AS129:AS130)*'Fixed Data'!$B$10</f>
        <v>4.2699912547715681E-16</v>
      </c>
      <c r="AT132" s="21">
        <f>AVERAGE(AT129:AT130)*'Fixed Data'!$B$10</f>
        <v>4.2699912547715681E-16</v>
      </c>
      <c r="AU132" s="21">
        <f>AVERAGE(AU129:AU130)*'Fixed Data'!$B$10</f>
        <v>4.2699912547715681E-16</v>
      </c>
      <c r="AV132" s="21">
        <f>AVERAGE(AV129:AV130)*'Fixed Data'!$B$10</f>
        <v>4.2699912547715681E-16</v>
      </c>
      <c r="AW132" s="21">
        <f>AVERAGE(AW129:AW130)*'Fixed Data'!$B$10</f>
        <v>4.2699912547715681E-16</v>
      </c>
      <c r="AX132" s="21">
        <f>AVERAGE(AX129:AX130)*'Fixed Data'!$B$10</f>
        <v>4.2699912547715681E-16</v>
      </c>
      <c r="AY132" s="21">
        <f>AVERAGE(AY129:AY130)*'Fixed Data'!$B$10</f>
        <v>4.2699912547715681E-16</v>
      </c>
      <c r="AZ132" s="21">
        <f>AVERAGE(AZ129:AZ130)*'Fixed Data'!$B$10</f>
        <v>4.2699912547715681E-16</v>
      </c>
      <c r="BA132" s="21">
        <f>AVERAGE(BA129:BA130)*'Fixed Data'!$B$10</f>
        <v>4.2699912547715681E-16</v>
      </c>
      <c r="BB132" s="21">
        <f>AVERAGE(BB129:BB130)*'Fixed Data'!$B$10</f>
        <v>4.2699912547715681E-16</v>
      </c>
    </row>
    <row r="133" spans="1:54" ht="14" outlineLevel="2" thickBot="1">
      <c r="A133" s="9"/>
      <c r="B133" s="3" t="s">
        <v>465</v>
      </c>
      <c r="C133" s="7" t="s">
        <v>466</v>
      </c>
      <c r="D133" s="7" t="s">
        <v>391</v>
      </c>
      <c r="E133" s="21">
        <f>E128+E132</f>
        <v>-0.24397830115429023</v>
      </c>
      <c r="F133" s="21">
        <f t="shared" ref="F133:BB133" si="13">F128+F132</f>
        <v>-1.8124027612413509</v>
      </c>
      <c r="G133" s="21">
        <f t="shared" si="13"/>
        <v>-3.4283416514708396</v>
      </c>
      <c r="H133" s="21">
        <f t="shared" si="13"/>
        <v>-5.1040921745257233</v>
      </c>
      <c r="I133" s="21">
        <f t="shared" si="13"/>
        <v>-6.8399502957717875</v>
      </c>
      <c r="J133" s="21">
        <f t="shared" si="13"/>
        <v>-8.3095400080132222</v>
      </c>
      <c r="K133" s="21">
        <f t="shared" si="13"/>
        <v>-7.7613516608421138</v>
      </c>
      <c r="L133" s="21">
        <f t="shared" si="13"/>
        <v>-7.225479328806899</v>
      </c>
      <c r="M133" s="21">
        <f t="shared" si="13"/>
        <v>-6.7019230119075797</v>
      </c>
      <c r="N133" s="21">
        <f t="shared" si="13"/>
        <v>-6.1906827101441522</v>
      </c>
      <c r="O133" s="21">
        <f t="shared" si="13"/>
        <v>-5.6917584235166183</v>
      </c>
      <c r="P133" s="21">
        <f t="shared" si="13"/>
        <v>-5.2051501520249781</v>
      </c>
      <c r="Q133" s="21">
        <f t="shared" si="13"/>
        <v>-4.7308578956692333</v>
      </c>
      <c r="R133" s="21">
        <f t="shared" si="13"/>
        <v>-4.2688816544493813</v>
      </c>
      <c r="S133" s="21">
        <f t="shared" si="13"/>
        <v>-3.8192214283654233</v>
      </c>
      <c r="T133" s="21">
        <f t="shared" si="13"/>
        <v>-3.3818772174173595</v>
      </c>
      <c r="U133" s="21">
        <f t="shared" si="13"/>
        <v>-2.9568490216051884</v>
      </c>
      <c r="V133" s="21">
        <f t="shared" si="13"/>
        <v>-2.5441368409289118</v>
      </c>
      <c r="W133" s="21">
        <f t="shared" si="13"/>
        <v>-2.1437406753885293</v>
      </c>
      <c r="X133" s="21">
        <f t="shared" si="13"/>
        <v>-1.7556605249840394</v>
      </c>
      <c r="Y133" s="21">
        <f t="shared" si="13"/>
        <v>-1.3798963897154437</v>
      </c>
      <c r="Z133" s="21">
        <f t="shared" si="13"/>
        <v>-1.0164482695827428</v>
      </c>
      <c r="AA133" s="21">
        <f t="shared" si="13"/>
        <v>-0.66531616458593601</v>
      </c>
      <c r="AB133" s="21">
        <f t="shared" si="13"/>
        <v>-0.32650007472501957</v>
      </c>
      <c r="AC133" s="21">
        <f t="shared" si="13"/>
        <v>4.2699912547715681E-16</v>
      </c>
      <c r="AD133" s="21">
        <f t="shared" si="13"/>
        <v>4.2699912547715681E-16</v>
      </c>
      <c r="AE133" s="21">
        <f t="shared" si="13"/>
        <v>4.2699912547715681E-16</v>
      </c>
      <c r="AF133" s="21">
        <f t="shared" si="13"/>
        <v>4.2699912547715681E-16</v>
      </c>
      <c r="AG133" s="21">
        <f t="shared" si="13"/>
        <v>4.2699912547715681E-16</v>
      </c>
      <c r="AH133" s="21">
        <f t="shared" si="13"/>
        <v>4.2699912547715681E-16</v>
      </c>
      <c r="AI133" s="21">
        <f t="shared" si="13"/>
        <v>4.2699912547715681E-16</v>
      </c>
      <c r="AJ133" s="21">
        <f t="shared" si="13"/>
        <v>4.2699912547715681E-16</v>
      </c>
      <c r="AK133" s="21">
        <f t="shared" si="13"/>
        <v>4.2699912547715681E-16</v>
      </c>
      <c r="AL133" s="21">
        <f t="shared" si="13"/>
        <v>4.2699912547715681E-16</v>
      </c>
      <c r="AM133" s="21">
        <f t="shared" si="13"/>
        <v>4.2699912547715681E-16</v>
      </c>
      <c r="AN133" s="21">
        <f t="shared" si="13"/>
        <v>4.2699912547715681E-16</v>
      </c>
      <c r="AO133" s="21">
        <f t="shared" si="13"/>
        <v>4.2699912547715681E-16</v>
      </c>
      <c r="AP133" s="21">
        <f t="shared" si="13"/>
        <v>4.2699912547715681E-16</v>
      </c>
      <c r="AQ133" s="21">
        <f t="shared" si="13"/>
        <v>4.2699912547715681E-16</v>
      </c>
      <c r="AR133" s="21">
        <f t="shared" si="13"/>
        <v>4.2699912547715681E-16</v>
      </c>
      <c r="AS133" s="21">
        <f t="shared" si="13"/>
        <v>4.2699912547715681E-16</v>
      </c>
      <c r="AT133" s="21">
        <f t="shared" si="13"/>
        <v>4.2699912547715681E-16</v>
      </c>
      <c r="AU133" s="21">
        <f t="shared" si="13"/>
        <v>4.2699912547715681E-16</v>
      </c>
      <c r="AV133" s="21">
        <f t="shared" si="13"/>
        <v>4.2699912547715681E-16</v>
      </c>
      <c r="AW133" s="21">
        <f t="shared" si="13"/>
        <v>4.2699912547715681E-16</v>
      </c>
      <c r="AX133" s="21">
        <f t="shared" si="13"/>
        <v>4.2699912547715681E-16</v>
      </c>
      <c r="AY133" s="21">
        <f t="shared" si="13"/>
        <v>4.2699912547715681E-16</v>
      </c>
      <c r="AZ133" s="21">
        <f t="shared" si="13"/>
        <v>4.2699912547715681E-16</v>
      </c>
      <c r="BA133" s="21">
        <f t="shared" si="13"/>
        <v>4.2699912547715681E-16</v>
      </c>
      <c r="BB133" s="21">
        <f t="shared" si="13"/>
        <v>4.2699912547715681E-16</v>
      </c>
    </row>
    <row r="134" spans="1:54" ht="14" outlineLevel="2" thickBot="1">
      <c r="A134" s="139"/>
      <c r="B134" s="142" t="s">
        <v>467</v>
      </c>
      <c r="C134" s="143"/>
      <c r="D134" s="243"/>
      <c r="E134" s="245">
        <f t="shared" ref="E134:AJ134" si="14">E83+E77+E71</f>
        <v>-0.86212766566576804</v>
      </c>
      <c r="F134" s="245">
        <f t="shared" si="14"/>
        <v>-0.84414301973016803</v>
      </c>
      <c r="G134" s="245">
        <f t="shared" si="14"/>
        <v>-0.82558293631589952</v>
      </c>
      <c r="H134" s="245">
        <f t="shared" si="14"/>
        <v>-0.80643162727865658</v>
      </c>
      <c r="I134" s="245">
        <f t="shared" si="14"/>
        <v>-0.78667276881165893</v>
      </c>
      <c r="J134" s="245">
        <f t="shared" si="14"/>
        <v>-0.76628947364830136</v>
      </c>
      <c r="K134" s="245">
        <f t="shared" si="14"/>
        <v>-0.77662940469837594</v>
      </c>
      <c r="L134" s="245">
        <f t="shared" si="14"/>
        <v>-0.78716012324531104</v>
      </c>
      <c r="M134" s="245">
        <f t="shared" si="14"/>
        <v>-0.7978866050150043</v>
      </c>
      <c r="N134" s="245">
        <f t="shared" si="14"/>
        <v>-0.8088139940200213</v>
      </c>
      <c r="O134" s="245">
        <f t="shared" si="14"/>
        <v>-0.81994760631599395</v>
      </c>
      <c r="P134" s="245">
        <f t="shared" si="14"/>
        <v>-0.83129293901697832</v>
      </c>
      <c r="Q134" s="245">
        <f t="shared" si="14"/>
        <v>-0.8428556748031335</v>
      </c>
      <c r="R134" s="245">
        <f t="shared" si="14"/>
        <v>-0.85464169243863652</v>
      </c>
      <c r="S134" s="245">
        <f t="shared" si="14"/>
        <v>-0.86665707052808327</v>
      </c>
      <c r="T134" s="245">
        <f t="shared" si="14"/>
        <v>-0.87890810028824407</v>
      </c>
      <c r="U134" s="245">
        <f t="shared" si="14"/>
        <v>-0.89140128855318157</v>
      </c>
      <c r="V134" s="245">
        <f t="shared" si="14"/>
        <v>-0.90414337204856754</v>
      </c>
      <c r="W134" s="245">
        <f t="shared" si="14"/>
        <v>-0.91714132114808156</v>
      </c>
      <c r="X134" s="245">
        <f t="shared" si="14"/>
        <v>-0.93040235414772576</v>
      </c>
      <c r="Y134" s="245">
        <f t="shared" si="14"/>
        <v>-0.94393394402734421</v>
      </c>
      <c r="Z134" s="245">
        <f t="shared" si="14"/>
        <v>-0.95774382821725823</v>
      </c>
      <c r="AA134" s="245">
        <f t="shared" si="14"/>
        <v>-0.97184002362386279</v>
      </c>
      <c r="AB134" s="245">
        <f t="shared" si="14"/>
        <v>-0.98623083414242374</v>
      </c>
      <c r="AC134" s="245">
        <f t="shared" si="14"/>
        <v>-1.0009248626775546</v>
      </c>
      <c r="AD134" s="245">
        <f t="shared" si="14"/>
        <v>-1.0159310254175313</v>
      </c>
      <c r="AE134" s="245">
        <f t="shared" si="14"/>
        <v>-1.0312585623522101</v>
      </c>
      <c r="AF134" s="245">
        <f t="shared" si="14"/>
        <v>-1.0469170530499015</v>
      </c>
      <c r="AG134" s="245">
        <f t="shared" si="14"/>
        <v>-1.0629164294291265</v>
      </c>
      <c r="AH134" s="245">
        <f t="shared" si="14"/>
        <v>-1.0792669892816533</v>
      </c>
      <c r="AI134" s="245">
        <f t="shared" si="14"/>
        <v>-1.0959794143032104</v>
      </c>
      <c r="AJ134" s="245">
        <f t="shared" si="14"/>
        <v>-1.1130647836165242</v>
      </c>
      <c r="AK134" s="245">
        <f t="shared" ref="AK134:BB134" si="15">AK83+AK77+AK71</f>
        <v>-1.1305345918020313</v>
      </c>
      <c r="AL134" s="245">
        <f t="shared" si="15"/>
        <v>-1.1484007654260349</v>
      </c>
      <c r="AM134" s="245">
        <f t="shared" si="15"/>
        <v>-1.1666756825739779</v>
      </c>
      <c r="AN134" s="245">
        <f t="shared" si="15"/>
        <v>-1.1853721908811581</v>
      </c>
      <c r="AO134" s="245">
        <f t="shared" si="15"/>
        <v>-1.2045036278172809</v>
      </c>
      <c r="AP134" s="245">
        <f t="shared" si="15"/>
        <v>-1.2240838424735736</v>
      </c>
      <c r="AQ134" s="245">
        <f t="shared" si="15"/>
        <v>-1.2441272143447788</v>
      </c>
      <c r="AR134" s="245">
        <f t="shared" si="15"/>
        <v>-1.2646486796239471</v>
      </c>
      <c r="AS134" s="245">
        <f t="shared" si="15"/>
        <v>-1.2856637544921083</v>
      </c>
      <c r="AT134" s="245">
        <f t="shared" si="15"/>
        <v>-1.3071885569053865</v>
      </c>
      <c r="AU134" s="245">
        <f t="shared" si="15"/>
        <v>-1.3292398373974694</v>
      </c>
      <c r="AV134" s="245">
        <f t="shared" si="15"/>
        <v>-1.3518350016180014</v>
      </c>
      <c r="AW134" s="245">
        <f t="shared" si="15"/>
        <v>-1.3749921433888945</v>
      </c>
      <c r="AX134" s="245">
        <f t="shared" si="15"/>
        <v>-1.3987300717503977</v>
      </c>
      <c r="AY134" s="245">
        <f t="shared" si="15"/>
        <v>-1.4230683410122902</v>
      </c>
      <c r="AZ134" s="245">
        <f t="shared" si="15"/>
        <v>-1.4480272883178673</v>
      </c>
      <c r="BA134" s="245">
        <f t="shared" si="15"/>
        <v>-1.4736280621925741</v>
      </c>
      <c r="BB134" s="245">
        <f t="shared" si="15"/>
        <v>-1.4996814515865267</v>
      </c>
    </row>
    <row r="135" spans="1:54" ht="14" outlineLevel="2" thickBot="1">
      <c r="A135" s="138"/>
      <c r="B135" s="140" t="s">
        <v>468</v>
      </c>
      <c r="C135" s="141"/>
      <c r="D135" s="244"/>
      <c r="E135" s="245">
        <f>E133+E134</f>
        <v>-1.1061059668200584</v>
      </c>
      <c r="F135" s="245">
        <f t="shared" ref="F135:AW135" si="16">F133+F134</f>
        <v>-2.6565457809715189</v>
      </c>
      <c r="G135" s="245">
        <f t="shared" si="16"/>
        <v>-4.2539245877867389</v>
      </c>
      <c r="H135" s="245">
        <f t="shared" si="16"/>
        <v>-5.9105238018043798</v>
      </c>
      <c r="I135" s="245">
        <f t="shared" si="16"/>
        <v>-7.6266230645834465</v>
      </c>
      <c r="J135" s="245">
        <f t="shared" si="16"/>
        <v>-9.0758294816615237</v>
      </c>
      <c r="K135" s="245">
        <f t="shared" si="16"/>
        <v>-8.5379810655404889</v>
      </c>
      <c r="L135" s="245">
        <f t="shared" si="16"/>
        <v>-8.0126394520522108</v>
      </c>
      <c r="M135" s="245">
        <f t="shared" si="16"/>
        <v>-7.4998096169225841</v>
      </c>
      <c r="N135" s="245">
        <f t="shared" si="16"/>
        <v>-6.9994967041641738</v>
      </c>
      <c r="O135" s="245">
        <f t="shared" si="16"/>
        <v>-6.5117060298326122</v>
      </c>
      <c r="P135" s="245">
        <f t="shared" si="16"/>
        <v>-6.0364430910419564</v>
      </c>
      <c r="Q135" s="245">
        <f t="shared" si="16"/>
        <v>-5.5737135704723668</v>
      </c>
      <c r="R135" s="245">
        <f t="shared" si="16"/>
        <v>-5.1235233468880175</v>
      </c>
      <c r="S135" s="245">
        <f t="shared" si="16"/>
        <v>-4.6858784988935067</v>
      </c>
      <c r="T135" s="245">
        <f t="shared" si="16"/>
        <v>-4.2607853177056034</v>
      </c>
      <c r="U135" s="245">
        <f t="shared" si="16"/>
        <v>-3.8482503101583698</v>
      </c>
      <c r="V135" s="245">
        <f t="shared" si="16"/>
        <v>-3.4482802129774792</v>
      </c>
      <c r="W135" s="245">
        <f t="shared" si="16"/>
        <v>-3.0608819965366107</v>
      </c>
      <c r="X135" s="245">
        <f t="shared" si="16"/>
        <v>-2.6860628791317653</v>
      </c>
      <c r="Y135" s="245">
        <f t="shared" si="16"/>
        <v>-2.3238303337427881</v>
      </c>
      <c r="Z135" s="245">
        <f t="shared" si="16"/>
        <v>-1.9741920978000009</v>
      </c>
      <c r="AA135" s="245">
        <f t="shared" si="16"/>
        <v>-1.6371561882097989</v>
      </c>
      <c r="AB135" s="245">
        <f t="shared" si="16"/>
        <v>-1.3127309088674433</v>
      </c>
      <c r="AC135" s="245">
        <f t="shared" si="16"/>
        <v>-1.0009248626775542</v>
      </c>
      <c r="AD135" s="245">
        <f t="shared" si="16"/>
        <v>-1.0159310254175309</v>
      </c>
      <c r="AE135" s="245">
        <f t="shared" si="16"/>
        <v>-1.0312585623522097</v>
      </c>
      <c r="AF135" s="245">
        <f t="shared" si="16"/>
        <v>-1.046917053049901</v>
      </c>
      <c r="AG135" s="245">
        <f t="shared" si="16"/>
        <v>-1.062916429429126</v>
      </c>
      <c r="AH135" s="245">
        <f t="shared" si="16"/>
        <v>-1.0792669892816529</v>
      </c>
      <c r="AI135" s="245">
        <f t="shared" si="16"/>
        <v>-1.09597941430321</v>
      </c>
      <c r="AJ135" s="245">
        <f t="shared" si="16"/>
        <v>-1.1130647836165237</v>
      </c>
      <c r="AK135" s="245">
        <f t="shared" si="16"/>
        <v>-1.1305345918020309</v>
      </c>
      <c r="AL135" s="245">
        <f t="shared" si="16"/>
        <v>-1.1484007654260344</v>
      </c>
      <c r="AM135" s="245">
        <f t="shared" si="16"/>
        <v>-1.1666756825739775</v>
      </c>
      <c r="AN135" s="245">
        <f t="shared" si="16"/>
        <v>-1.1853721908811576</v>
      </c>
      <c r="AO135" s="245">
        <f t="shared" si="16"/>
        <v>-1.2045036278172805</v>
      </c>
      <c r="AP135" s="245">
        <f t="shared" si="16"/>
        <v>-1.2240838424735732</v>
      </c>
      <c r="AQ135" s="245">
        <f t="shared" si="16"/>
        <v>-1.2441272143447784</v>
      </c>
      <c r="AR135" s="245">
        <f t="shared" si="16"/>
        <v>-1.2646486796239467</v>
      </c>
      <c r="AS135" s="245">
        <f t="shared" si="16"/>
        <v>-1.2856637544921079</v>
      </c>
      <c r="AT135" s="245">
        <f t="shared" si="16"/>
        <v>-1.307188556905386</v>
      </c>
      <c r="AU135" s="245">
        <f t="shared" si="16"/>
        <v>-1.329239837397469</v>
      </c>
      <c r="AV135" s="245">
        <f t="shared" si="16"/>
        <v>-1.351835001618001</v>
      </c>
      <c r="AW135" s="245">
        <f t="shared" si="16"/>
        <v>-1.3749921433888941</v>
      </c>
      <c r="AX135" s="245">
        <f>AX133+AX134</f>
        <v>-1.3987300717503972</v>
      </c>
      <c r="AY135" s="245">
        <f>AY133+AY134</f>
        <v>-1.4230683410122897</v>
      </c>
      <c r="AZ135" s="245">
        <f>AZ133+AZ134</f>
        <v>-1.4480272883178669</v>
      </c>
      <c r="BA135" s="245">
        <f>BA133+BA134</f>
        <v>-1.4736280621925737</v>
      </c>
      <c r="BB135" s="245">
        <f>BB133+BB134</f>
        <v>-1.4996814515865262</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472</v>
      </c>
      <c r="B143" s="135" t="s">
        <v>289</v>
      </c>
      <c r="C143" s="135" t="s">
        <v>397</v>
      </c>
      <c r="D143" s="135" t="s">
        <v>391</v>
      </c>
      <c r="E143" s="21">
        <f>-(E$158*'Fixed Data'!$B$25*'Fixed Data'!E$47*'Fixed Data'!$B$24*'Fixed Data'!$B$23+E$158*'Fixed Data'!$B$26)*'Fixed Data'!L42/10^6</f>
        <v>-5.1405199502536956</v>
      </c>
      <c r="F143" s="21">
        <f>-(F$158*'Fixed Data'!$B$25*'Fixed Data'!F$47*'Fixed Data'!$B$24*'Fixed Data'!$B$23+F$158*'Fixed Data'!$B$26)*'Fixed Data'!M42/10^6</f>
        <v>-5.1228449788064756</v>
      </c>
      <c r="G143" s="21">
        <f>-(G$158*'Fixed Data'!$B$25*'Fixed Data'!G$47*'Fixed Data'!$B$24*'Fixed Data'!$B$23+G$158*'Fixed Data'!$B$26)*'Fixed Data'!N42/10^6</f>
        <v>-5.0802823878677223</v>
      </c>
      <c r="H143" s="21">
        <f>-(H$158*'Fixed Data'!$B$25*'Fixed Data'!H$47*'Fixed Data'!$B$24*'Fixed Data'!$B$23+H$158*'Fixed Data'!$B$26)*'Fixed Data'!O42/10^6</f>
        <v>-5.0308808253191586</v>
      </c>
      <c r="I143" s="21">
        <f>-(I$158*'Fixed Data'!$B$25*'Fixed Data'!I$47*'Fixed Data'!$B$24*'Fixed Data'!$B$23+I$158*'Fixed Data'!$B$26)*'Fixed Data'!P42/10^6</f>
        <v>-4.9910790986176847</v>
      </c>
      <c r="J143" s="21">
        <f>-(J$158*'Fixed Data'!$B$25*'Fixed Data'!J$47*'Fixed Data'!$B$24*'Fixed Data'!$B$23+J$158*'Fixed Data'!$B$26)*'Fixed Data'!Q42/10^6</f>
        <v>-4.9430566832182512</v>
      </c>
      <c r="K143" s="21">
        <f>-(K$158*'Fixed Data'!$B$25*'Fixed Data'!K$47*'Fixed Data'!$B$24*'Fixed Data'!$B$23+K$158*'Fixed Data'!$B$26)*'Fixed Data'!R42/10^6</f>
        <v>-5.0756736846778221</v>
      </c>
      <c r="L143" s="21">
        <f>-(L$158*'Fixed Data'!$B$25*'Fixed Data'!L$47*'Fixed Data'!$B$24*'Fixed Data'!$B$23+L$158*'Fixed Data'!$B$26)*'Fixed Data'!S42/10^6</f>
        <v>-5.2280119288603659</v>
      </c>
      <c r="M143" s="21">
        <f>-(M$158*'Fixed Data'!$B$25*'Fixed Data'!M$47*'Fixed Data'!$B$24*'Fixed Data'!$B$23+M$158*'Fixed Data'!$B$26)*'Fixed Data'!T42/10^6</f>
        <v>-5.3839056610217941</v>
      </c>
      <c r="N143" s="21">
        <f>-(N$158*'Fixed Data'!$B$25*'Fixed Data'!N$47*'Fixed Data'!$B$24*'Fixed Data'!$B$23+N$158*'Fixed Data'!$B$26)*'Fixed Data'!U42/10^6</f>
        <v>-5.5262900548453118</v>
      </c>
      <c r="O143" s="21">
        <f>-(O$158*'Fixed Data'!$B$25*'Fixed Data'!O$47*'Fixed Data'!$B$24*'Fixed Data'!$B$23+O$158*'Fixed Data'!$B$26)*'Fixed Data'!V42/10^6</f>
        <v>-5.6893545924552535</v>
      </c>
      <c r="P143" s="21">
        <f>-(P$158*'Fixed Data'!$B$25*'Fixed Data'!P$47*'Fixed Data'!$B$24*'Fixed Data'!$B$23+P$158*'Fixed Data'!$B$26)*'Fixed Data'!W42/10^6</f>
        <v>-5.8562731172661096</v>
      </c>
      <c r="Q143" s="21">
        <f>-(Q$158*'Fixed Data'!$B$25*'Fixed Data'!Q$47*'Fixed Data'!$B$24*'Fixed Data'!$B$23+Q$158*'Fixed Data'!$B$26)*'Fixed Data'!X42/10^6</f>
        <v>-6.0271536534865637</v>
      </c>
      <c r="R143" s="21">
        <f>-(R$158*'Fixed Data'!$B$25*'Fixed Data'!R$47*'Fixed Data'!$B$24*'Fixed Data'!$B$23+R$158*'Fixed Data'!$B$26)*'Fixed Data'!Y42/10^6</f>
        <v>-6.2202428788289321</v>
      </c>
      <c r="S143" s="21">
        <f>-(S$158*'Fixed Data'!$B$25*'Fixed Data'!S$47*'Fixed Data'!$B$24*'Fixed Data'!$B$23+S$158*'Fixed Data'!$B$26)*'Fixed Data'!Z42/10^6</f>
        <v>-6.3996419374251525</v>
      </c>
      <c r="T143" s="21">
        <f>-(T$158*'Fixed Data'!$B$25*'Fixed Data'!T$47*'Fixed Data'!$B$24*'Fixed Data'!$B$23+T$158*'Fixed Data'!$B$26)*'Fixed Data'!AA42/10^6</f>
        <v>-6.5833556845256576</v>
      </c>
      <c r="U143" s="21">
        <f>-(U$158*'Fixed Data'!$B$25*'Fixed Data'!U$47*'Fixed Data'!$B$24*'Fixed Data'!$B$23+U$158*'Fixed Data'!$B$26)*'Fixed Data'!AB42/10^6</f>
        <v>-6.7715085542630025</v>
      </c>
      <c r="V143" s="21">
        <f>-(V$158*'Fixed Data'!$B$25*'Fixed Data'!V$47*'Fixed Data'!$B$24*'Fixed Data'!$B$23+V$158*'Fixed Data'!$B$26)*'Fixed Data'!AC42/10^6</f>
        <v>-6.9834147181933544</v>
      </c>
      <c r="W143" s="21">
        <f>-(W$158*'Fixed Data'!$B$25*'Fixed Data'!W$47*'Fixed Data'!$B$24*'Fixed Data'!$B$23+W$158*'Fixed Data'!$B$26)*'Fixed Data'!AD42/10^6</f>
        <v>-7.1811132216739573</v>
      </c>
      <c r="X143" s="21">
        <f>-(X$158*'Fixed Data'!$B$25*'Fixed Data'!X$47*'Fixed Data'!$B$24*'Fixed Data'!$B$23+X$158*'Fixed Data'!$B$26)*'Fixed Data'!AE42/10^6</f>
        <v>-7.403400016367252</v>
      </c>
      <c r="Y143" s="21">
        <f>-(Y$158*'Fixed Data'!$B$25*'Fixed Data'!Y$47*'Fixed Data'!$B$24*'Fixed Data'!$B$23+Y$158*'Fixed Data'!$B$26)*'Fixed Data'!AF42/10^6</f>
        <v>-7.6112212665640913</v>
      </c>
      <c r="Z143" s="21">
        <f>-(Z$158*'Fixed Data'!$B$25*'Fixed Data'!Z$47*'Fixed Data'!$B$24*'Fixed Data'!$B$23+Z$158*'Fixed Data'!$B$26)*'Fixed Data'!AG42/10^6</f>
        <v>-7.8445098733020027</v>
      </c>
      <c r="AA143" s="21">
        <f>-(AA$158*'Fixed Data'!$B$25*'Fixed Data'!AA$47*'Fixed Data'!$B$24*'Fixed Data'!$B$23+AA$158*'Fixed Data'!$B$26)*'Fixed Data'!AH42/10^6</f>
        <v>-8.0836964139181795</v>
      </c>
      <c r="AB143" s="21">
        <f>-(AB$158*'Fixed Data'!$B$25*'Fixed Data'!AB$47*'Fixed Data'!$B$24*'Fixed Data'!$B$23+AB$158*'Fixed Data'!$B$26)*'Fixed Data'!AI42/10^6</f>
        <v>-8.32896037218209</v>
      </c>
      <c r="AC143" s="21">
        <f>-(AC$158*'Fixed Data'!$B$25*'Fixed Data'!AC$47*'Fixed Data'!$B$24*'Fixed Data'!$B$23+AC$158*'Fixed Data'!$B$26)*'Fixed Data'!AJ42/10^6</f>
        <v>-8.5756334338757778</v>
      </c>
      <c r="AD143" s="21">
        <f>-(AD$158*'Fixed Data'!$B$25*'Fixed Data'!AD$47*'Fixed Data'!$B$24*'Fixed Data'!$B$23+AD$158*'Fixed Data'!$B$26)*'Fixed Data'!AK42/10^6</f>
        <v>-8.8297618628600301</v>
      </c>
      <c r="AE143" s="21">
        <f>-(AE$158*'Fixed Data'!$B$25*'Fixed Data'!AE$47*'Fixed Data'!$B$24*'Fixed Data'!$B$23+AE$158*'Fixed Data'!$B$26)*'Fixed Data'!AL42/10^6</f>
        <v>-9.0925811199950601</v>
      </c>
      <c r="AF143" s="21">
        <f>-(AF$158*'Fixed Data'!$B$25*'Fixed Data'!AF$47*'Fixed Data'!$B$24*'Fixed Data'!$B$23+AF$158*'Fixed Data'!$B$26)*'Fixed Data'!AM42/10^6</f>
        <v>-9.3614879060671186</v>
      </c>
      <c r="AG143" s="21">
        <f>-(AG$158*'Fixed Data'!$B$25*'Fixed Data'!AG$47*'Fixed Data'!$B$24*'Fixed Data'!$B$23+AG$158*'Fixed Data'!$B$26)*'Fixed Data'!AN42/10^6</f>
        <v>-9.6369300535074132</v>
      </c>
      <c r="AH143" s="21">
        <f>-(AH$158*'Fixed Data'!$B$25*'Fixed Data'!AH$47*'Fixed Data'!$B$24*'Fixed Data'!$B$23+AH$158*'Fixed Data'!$B$26)*'Fixed Data'!AO42/10^6</f>
        <v>-9.9194544382775227</v>
      </c>
      <c r="AI143" s="21">
        <f>-(AI$158*'Fixed Data'!$B$25*'Fixed Data'!AI$47*'Fixed Data'!$B$24*'Fixed Data'!$B$23+AI$158*'Fixed Data'!$B$26)*'Fixed Data'!AP42/10^6</f>
        <v>-10.209791943909019</v>
      </c>
      <c r="AJ143" s="21">
        <f>-(AJ$158*'Fixed Data'!$B$25*'Fixed Data'!AJ$47*'Fixed Data'!$B$24*'Fixed Data'!$B$23+AJ$158*'Fixed Data'!$B$26)*'Fixed Data'!AQ42/10^6</f>
        <v>-10.507872492964642</v>
      </c>
      <c r="AK143" s="21">
        <f>-(AK$158*'Fixed Data'!$B$25*'Fixed Data'!AK$47*'Fixed Data'!$B$24*'Fixed Data'!$B$23+AK$158*'Fixed Data'!$B$26)*'Fixed Data'!AR42/10^6</f>
        <v>-10.813729601780611</v>
      </c>
      <c r="AL143" s="21">
        <f>-(AL$158*'Fixed Data'!$B$25*'Fixed Data'!AL$47*'Fixed Data'!$B$24*'Fixed Data'!$B$23+AL$158*'Fixed Data'!$B$26)*'Fixed Data'!AS42/10^6</f>
        <v>-11.127767729745827</v>
      </c>
      <c r="AM143" s="21">
        <f>-(AM$158*'Fixed Data'!$B$25*'Fixed Data'!AM$47*'Fixed Data'!$B$24*'Fixed Data'!$B$23+AM$158*'Fixed Data'!$B$26)*'Fixed Data'!AT42/10^6</f>
        <v>-11.450314934342913</v>
      </c>
      <c r="AN143" s="21">
        <f>-(AN$158*'Fixed Data'!$B$25*'Fixed Data'!AN$47*'Fixed Data'!$B$24*'Fixed Data'!$B$23+AN$158*'Fixed Data'!$B$26)*'Fixed Data'!AU42/10^6</f>
        <v>-11.781638137581831</v>
      </c>
      <c r="AO143" s="21">
        <f>-(AO$158*'Fixed Data'!$B$25*'Fixed Data'!AO$47*'Fixed Data'!$B$24*'Fixed Data'!$B$23+AO$158*'Fixed Data'!$B$26)*'Fixed Data'!AV42/10^6</f>
        <v>-12.121979724844472</v>
      </c>
      <c r="AP143" s="21">
        <f>-(AP$158*'Fixed Data'!$B$25*'Fixed Data'!AP$47*'Fixed Data'!$B$24*'Fixed Data'!$B$23+AP$158*'Fixed Data'!$B$26)*'Fixed Data'!AW42/10^6</f>
        <v>-12.471650715560205</v>
      </c>
      <c r="AQ143" s="21">
        <f>-(AQ$158*'Fixed Data'!$B$25*'Fixed Data'!AQ$47*'Fixed Data'!$B$24*'Fixed Data'!$B$23+AQ$158*'Fixed Data'!$B$26)*'Fixed Data'!AX42/10^6</f>
        <v>-12.83098957863362</v>
      </c>
      <c r="AR143" s="21">
        <f>-(AR$158*'Fixed Data'!$B$25*'Fixed Data'!AR$47*'Fixed Data'!$B$24*'Fixed Data'!$B$23+AR$158*'Fixed Data'!$B$26)*'Fixed Data'!AY42/10^6</f>
        <v>-13.200322745053747</v>
      </c>
      <c r="AS143" s="21">
        <f>-(AS$158*'Fixed Data'!$B$25*'Fixed Data'!AS$47*'Fixed Data'!$B$24*'Fixed Data'!$B$23+AS$158*'Fixed Data'!$B$26)*'Fixed Data'!AZ42/10^6</f>
        <v>-13.579985574841691</v>
      </c>
      <c r="AT143" s="21">
        <f>-(AT$158*'Fixed Data'!$B$25*'Fixed Data'!AT$47*'Fixed Data'!$B$24*'Fixed Data'!$B$23+AT$158*'Fixed Data'!$B$26)*'Fixed Data'!BA42/10^6</f>
        <v>-13.970333359061117</v>
      </c>
      <c r="AU143" s="21">
        <f>-(AU$158*'Fixed Data'!$B$25*'Fixed Data'!AU$47*'Fixed Data'!$B$24*'Fixed Data'!$B$23+AU$158*'Fixed Data'!$B$26)*'Fixed Data'!BB42/10^6</f>
        <v>-14.371741723248148</v>
      </c>
      <c r="AV143" s="21">
        <f>-(AV$158*'Fixed Data'!$B$25*'Fixed Data'!AV$47*'Fixed Data'!$B$24*'Fixed Data'!$B$23+AV$158*'Fixed Data'!$B$26)*'Fixed Data'!BC42/10^6</f>
        <v>-14.784598946833089</v>
      </c>
      <c r="AW143" s="21">
        <f>-(AW$158*'Fixed Data'!$B$25*'Fixed Data'!AW$47*'Fixed Data'!$B$24*'Fixed Data'!$B$23+AW$158*'Fixed Data'!$B$26)*'Fixed Data'!BD42/10^6</f>
        <v>-15.209307016500818</v>
      </c>
      <c r="AX143" s="21">
        <f>-(AX$158*'Fixed Data'!$B$25*'Fixed Data'!AX$47*'Fixed Data'!$B$24*'Fixed Data'!$B$23+AX$158*'Fixed Data'!$B$26)*'Fixed Data'!BE42/10^6</f>
        <v>-15.646286049192559</v>
      </c>
      <c r="AY143" s="21">
        <f>-(AY$158*'Fixed Data'!$B$25*'Fixed Data'!AY$47*'Fixed Data'!$B$24*'Fixed Data'!$B$23+AY$158*'Fixed Data'!$B$26)*'Fixed Data'!BF42/10^6</f>
        <v>-16.095974974867136</v>
      </c>
      <c r="AZ143" s="21">
        <f>-(AZ$158*'Fixed Data'!$B$25*'Fixed Data'!AZ$47*'Fixed Data'!$B$24*'Fixed Data'!$B$23+AZ$158*'Fixed Data'!$B$26)*'Fixed Data'!BG42/10^6</f>
        <v>-16.55883128414893</v>
      </c>
      <c r="BA143" s="21">
        <f>-(BA$158*'Fixed Data'!$B$25*'Fixed Data'!BA$47*'Fixed Data'!$B$24*'Fixed Data'!$B$23+BA$158*'Fixed Data'!$B$26)*'Fixed Data'!BH42/10^6</f>
        <v>-17.035331427951295</v>
      </c>
      <c r="BB143" s="21">
        <f>-(BB$158*'Fixed Data'!$B$25*'Fixed Data'!BB$47*'Fixed Data'!$B$24*'Fixed Data'!$B$23+BB$158*'Fixed Data'!$B$26)*'Fixed Data'!BI42/10^6</f>
        <v>-17.523504414992377</v>
      </c>
    </row>
    <row r="144" spans="1:54" outlineLevel="2">
      <c r="A144" s="425"/>
      <c r="B144" s="135" t="s">
        <v>289</v>
      </c>
      <c r="C144" s="135" t="s">
        <v>560</v>
      </c>
      <c r="D144" s="135" t="s">
        <v>391</v>
      </c>
      <c r="E144" s="279">
        <f>(Option_4!E143-Baseline!E143)*1.59</f>
        <v>0</v>
      </c>
      <c r="F144" s="279">
        <f>(Option_4!F143-Baseline!F143)*1.59</f>
        <v>0.28320332381901681</v>
      </c>
      <c r="G144" s="279">
        <f>(Option_4!G143-Baseline!G143)*1.59</f>
        <v>0.58193624994420834</v>
      </c>
      <c r="H144" s="279">
        <f>(Option_4!H143-Baseline!H143)*1.59</f>
        <v>0.89672061780731371</v>
      </c>
      <c r="I144" s="279">
        <f>(Option_4!I143-Baseline!I143)*1.59</f>
        <v>1.2322177334762527</v>
      </c>
      <c r="J144" s="279">
        <f>(Option_4!J143-Baseline!J143)*1.59</f>
        <v>1.5870647178774344</v>
      </c>
      <c r="K144" s="279">
        <f>(Option_4!K143-Baseline!K143)*1.59</f>
        <v>1.6296492640559839</v>
      </c>
      <c r="L144" s="279">
        <f>(Option_4!L143-Baseline!L143)*1.59</f>
        <v>1.6785654484050896</v>
      </c>
      <c r="M144" s="279">
        <f>(Option_4!M143-Baseline!M143)*1.59</f>
        <v>1.7286228926606899</v>
      </c>
      <c r="N144" s="279">
        <f>(Option_4!N143-Baseline!N143)*1.59</f>
        <v>1.7743425067816452</v>
      </c>
      <c r="O144" s="279">
        <f>(Option_4!O143-Baseline!O143)*1.59</f>
        <v>1.8267015534767146</v>
      </c>
      <c r="P144" s="279">
        <f>(Option_4!P143-Baseline!P143)*1.59</f>
        <v>1.88029755859352</v>
      </c>
      <c r="Q144" s="279">
        <f>(Option_4!Q143-Baseline!Q143)*1.59</f>
        <v>1.9351651684750433</v>
      </c>
      <c r="R144" s="279">
        <f>(Option_4!R143-Baseline!R143)*1.59</f>
        <v>1.9971628600686873</v>
      </c>
      <c r="S144" s="279">
        <f>(Option_4!S143-Baseline!S143)*1.59</f>
        <v>2.0547643940906561</v>
      </c>
      <c r="T144" s="279">
        <f>(Option_4!T143-Baseline!T143)*1.59</f>
        <v>2.1137505706721456</v>
      </c>
      <c r="U144" s="279">
        <f>(Option_4!U143-Baseline!U143)*1.59</f>
        <v>2.1741613121511882</v>
      </c>
      <c r="V144" s="279">
        <f>(Option_4!V143-Baseline!V143)*1.59</f>
        <v>2.2421978176757253</v>
      </c>
      <c r="W144" s="279">
        <f>(Option_4!W143-Baseline!W143)*1.59</f>
        <v>2.3056717316207931</v>
      </c>
      <c r="X144" s="279">
        <f>(Option_4!X143-Baseline!X143)*1.59</f>
        <v>2.3770393499112084</v>
      </c>
      <c r="Y144" s="279">
        <f>(Option_4!Y143-Baseline!Y143)*1.59</f>
        <v>2.4437614193751611</v>
      </c>
      <c r="Z144" s="279">
        <f>(Option_4!Z143-Baseline!Z143)*1.59</f>
        <v>2.5186592773079868</v>
      </c>
      <c r="AA144" s="279">
        <f>(Option_4!AA143-Baseline!AA143)*1.59</f>
        <v>2.595449576444306</v>
      </c>
      <c r="AB144" s="279">
        <f>(Option_4!AB143-Baseline!AB143)*1.59</f>
        <v>2.6741898548623144</v>
      </c>
      <c r="AC144" s="279">
        <f>(Option_4!AC143-Baseline!AC143)*1.59</f>
        <v>2.7533811503007697</v>
      </c>
      <c r="AD144" s="279">
        <f>(Option_4!AD143-Baseline!AD143)*1.59</f>
        <v>2.834964637344255</v>
      </c>
      <c r="AE144" s="279">
        <f>(Option_4!AE143-Baseline!AE143)*1.59</f>
        <v>2.91933687771659</v>
      </c>
      <c r="AF144" s="279">
        <f>(Option_4!AF143-Baseline!AF143)*1.59</f>
        <v>3.0056619126749311</v>
      </c>
      <c r="AG144" s="279">
        <f>(Option_4!AG143-Baseline!AG143)*1.59</f>
        <v>3.0940833993993007</v>
      </c>
      <c r="AH144" s="279">
        <f>(Option_4!AH143-Baseline!AH143)*1.59</f>
        <v>3.1847767967922347</v>
      </c>
      <c r="AI144" s="279">
        <f>(Option_4!AI143-Baseline!AI143)*1.59</f>
        <v>3.2779766342571897</v>
      </c>
      <c r="AJ144" s="279">
        <f>(Option_4!AJ143-Baseline!AJ143)*1.59</f>
        <v>3.3736602682131673</v>
      </c>
      <c r="AK144" s="279">
        <f>(Option_4!AK143-Baseline!AK143)*1.59</f>
        <v>3.4718383166367226</v>
      </c>
      <c r="AL144" s="279">
        <f>(Option_4!AL143-Baseline!AL143)*1.59</f>
        <v>3.5726404762150326</v>
      </c>
      <c r="AM144" s="279">
        <f>(Option_4!AM143-Baseline!AM143)*1.59</f>
        <v>3.6761719164608384</v>
      </c>
      <c r="AN144" s="279">
        <f>(Option_4!AN143-Baseline!AN143)*1.59</f>
        <v>3.7825181604004272</v>
      </c>
      <c r="AO144" s="279">
        <f>(Option_4!AO143-Baseline!AO143)*1.59</f>
        <v>3.8917568531202895</v>
      </c>
      <c r="AP144" s="279">
        <f>(Option_4!AP143-Baseline!AP143)*1.59</f>
        <v>4.0039876520831905</v>
      </c>
      <c r="AQ144" s="279">
        <f>(Option_4!AQ143-Baseline!AQ143)*1.59</f>
        <v>4.119319039616161</v>
      </c>
      <c r="AR144" s="279">
        <f>(Option_4!AR143-Baseline!AR143)*1.59</f>
        <v>4.2378556333697439</v>
      </c>
      <c r="AS144" s="279">
        <f>(Option_4!AS143-Baseline!AS143)*1.59</f>
        <v>4.3597048391638378</v>
      </c>
      <c r="AT144" s="279">
        <f>(Option_4!AT143-Baseline!AT143)*1.59</f>
        <v>4.4849805465358878</v>
      </c>
      <c r="AU144" s="279">
        <f>(Option_4!AU143-Baseline!AU143)*1.59</f>
        <v>4.61380307918356</v>
      </c>
      <c r="AV144" s="279">
        <f>(Option_4!AV143-Baseline!AV143)*1.59</f>
        <v>4.7462968930575693</v>
      </c>
      <c r="AW144" s="279">
        <f>(Option_4!AW143-Baseline!AW143)*1.59</f>
        <v>4.8825907487491733</v>
      </c>
      <c r="AX144" s="279">
        <f>(Option_4!AX143-Baseline!AX143)*1.59</f>
        <v>5.0228192429216127</v>
      </c>
      <c r="AY144" s="279">
        <f>(Option_4!AY143-Baseline!AY143)*1.59</f>
        <v>5.16712305480252</v>
      </c>
      <c r="AZ144" s="279">
        <f>(Option_4!AZ143-Baseline!AZ143)*1.59</f>
        <v>5.315648730030536</v>
      </c>
      <c r="BA144" s="279">
        <f>(Option_4!BA143-Baseline!BA143)*1.59</f>
        <v>5.4685489330048878</v>
      </c>
      <c r="BB144" s="279">
        <f>(Option_4!BB143-Baseline!BB143)*1.59</f>
        <v>5.625192640396806</v>
      </c>
    </row>
    <row r="145" spans="1:54" outlineLevel="2">
      <c r="A145" s="425"/>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292</v>
      </c>
      <c r="C146" s="135" t="s">
        <v>473</v>
      </c>
      <c r="D146" s="135" t="s">
        <v>391</v>
      </c>
      <c r="E146" s="21">
        <f>-E$161*'Fixed Data'!$B$20*'Fixed Data'!$B$22</f>
        <v>-0.39779336219098932</v>
      </c>
      <c r="F146" s="21">
        <f>-F$161*'Fixed Data'!$B$20*'Fixed Data'!$B$22</f>
        <v>-0.41085283562046537</v>
      </c>
      <c r="G146" s="21">
        <f>-G$161*'Fixed Data'!$B$20*'Fixed Data'!$B$22</f>
        <v>-0.42415785196232408</v>
      </c>
      <c r="H146" s="21">
        <f>-H$161*'Fixed Data'!$B$20*'Fixed Data'!$B$22</f>
        <v>-0.43762176218955184</v>
      </c>
      <c r="I146" s="21">
        <f>-I$161*'Fixed Data'!$B$20*'Fixed Data'!$B$22</f>
        <v>-0.45114584286314957</v>
      </c>
      <c r="J146" s="21">
        <f>-J$161*'Fixed Data'!$B$20*'Fixed Data'!$B$22</f>
        <v>-0.46461824326132828</v>
      </c>
      <c r="K146" s="21">
        <f>-K$161*'Fixed Data'!$B$20*'Fixed Data'!$B$22</f>
        <v>-0.48037642617486104</v>
      </c>
      <c r="L146" s="21">
        <f>-L$161*'Fixed Data'!$B$20*'Fixed Data'!$B$22</f>
        <v>-0.49672099092166883</v>
      </c>
      <c r="M146" s="21">
        <f>-M$161*'Fixed Data'!$B$20*'Fixed Data'!$B$22</f>
        <v>-0.51367568309860689</v>
      </c>
      <c r="N146" s="21">
        <f>-N$161*'Fixed Data'!$B$20*'Fixed Data'!$B$22</f>
        <v>-0.53126534597634656</v>
      </c>
      <c r="O146" s="21">
        <f>-O$161*'Fixed Data'!$B$20*'Fixed Data'!$B$22</f>
        <v>-0.54951594290088313</v>
      </c>
      <c r="P146" s="21">
        <f>-P$161*'Fixed Data'!$B$20*'Fixed Data'!$B$22</f>
        <v>-0.56845451249052181</v>
      </c>
      <c r="Q146" s="21">
        <f>-Q$161*'Fixed Data'!$B$20*'Fixed Data'!$B$22</f>
        <v>-0.58810930304491749</v>
      </c>
      <c r="R146" s="21">
        <f>-R$161*'Fixed Data'!$B$20*'Fixed Data'!$B$22</f>
        <v>-0.60850983974959316</v>
      </c>
      <c r="S146" s="21">
        <f>-S$161*'Fixed Data'!$B$20*'Fixed Data'!$B$22</f>
        <v>-0.62968690227443436</v>
      </c>
      <c r="T146" s="21">
        <f>-T$161*'Fixed Data'!$B$20*'Fixed Data'!$B$22</f>
        <v>-0.65167268158423397</v>
      </c>
      <c r="U146" s="21">
        <f>-U$161*'Fixed Data'!$B$20*'Fixed Data'!$B$22</f>
        <v>-0.67450077993869217</v>
      </c>
      <c r="V146" s="21">
        <f>-V$161*'Fixed Data'!$B$20*'Fixed Data'!$B$22</f>
        <v>-0.69820627809693581</v>
      </c>
      <c r="W146" s="21">
        <f>-W$161*'Fixed Data'!$B$20*'Fixed Data'!$B$22</f>
        <v>-0.72282586972655771</v>
      </c>
      <c r="X146" s="21">
        <f>-X$161*'Fixed Data'!$B$20*'Fixed Data'!$B$22</f>
        <v>-0.74839783900210965</v>
      </c>
      <c r="Y146" s="21">
        <f>-Y$161*'Fixed Data'!$B$20*'Fixed Data'!$B$22</f>
        <v>-0.77496219501414121</v>
      </c>
      <c r="Z146" s="21">
        <f>-Z$161*'Fixed Data'!$B$20*'Fixed Data'!$B$22</f>
        <v>-0.80256076137522614</v>
      </c>
      <c r="AA146" s="21">
        <f>-AA$161*'Fixed Data'!$B$20*'Fixed Data'!$B$22</f>
        <v>-0.83123724342448102</v>
      </c>
      <c r="AB146" s="21">
        <f>-AB$161*'Fixed Data'!$B$20*'Fixed Data'!$B$22</f>
        <v>-0.86103729543208529</v>
      </c>
      <c r="AC146" s="21">
        <f>-AC$161*'Fixed Data'!$B$20*'Fixed Data'!$B$22</f>
        <v>-0.8920086550083195</v>
      </c>
      <c r="AD146" s="21">
        <f>-AD$161*'Fixed Data'!$B$20*'Fixed Data'!$B$22</f>
        <v>-0.9242012327095922</v>
      </c>
      <c r="AE146" s="21">
        <f>-AE$161*'Fixed Data'!$B$20*'Fixed Data'!$B$22</f>
        <v>-0.95766715684145121</v>
      </c>
      <c r="AF146" s="21">
        <f>-AF$161*'Fixed Data'!$B$20*'Fixed Data'!$B$22</f>
        <v>-0.99246095267063672</v>
      </c>
      <c r="AG146" s="21">
        <f>-AG$161*'Fixed Data'!$B$20*'Fixed Data'!$B$22</f>
        <v>-1.0286396544326135</v>
      </c>
      <c r="AH146" s="21">
        <f>-AH$161*'Fixed Data'!$B$20*'Fixed Data'!$B$22</f>
        <v>-1.0662628501345832</v>
      </c>
      <c r="AI146" s="21">
        <f>-AI$161*'Fixed Data'!$B$20*'Fixed Data'!$B$22</f>
        <v>-1.1053929055705494</v>
      </c>
      <c r="AJ146" s="21">
        <f>-AJ$161*'Fixed Data'!$B$20*'Fixed Data'!$B$22</f>
        <v>-1.1460949867228241</v>
      </c>
      <c r="AK146" s="21">
        <f>-AK$161*'Fixed Data'!$B$20*'Fixed Data'!$B$22</f>
        <v>-1.1884372837770922</v>
      </c>
      <c r="AL146" s="21">
        <f>-AL$161*'Fixed Data'!$B$20*'Fixed Data'!$B$22</f>
        <v>-1.2324911231299438</v>
      </c>
      <c r="AM146" s="21">
        <f>-AM$161*'Fixed Data'!$B$20*'Fixed Data'!$B$22</f>
        <v>-1.278331101797914</v>
      </c>
      <c r="AN146" s="21">
        <f>-AN$161*'Fixed Data'!$B$20*'Fixed Data'!$B$22</f>
        <v>-1.3260352666295325</v>
      </c>
      <c r="AO146" s="21">
        <f>-AO$161*'Fixed Data'!$B$20*'Fixed Data'!$B$22</f>
        <v>-1.3756852711158714</v>
      </c>
      <c r="AP146" s="21">
        <f>-AP$161*'Fixed Data'!$B$20*'Fixed Data'!$B$22</f>
        <v>-1.4273665546025942</v>
      </c>
      <c r="AQ146" s="21">
        <f>-AQ$161*'Fixed Data'!$B$20*'Fixed Data'!$B$22</f>
        <v>-1.4811684766989983</v>
      </c>
      <c r="AR146" s="21">
        <f>-AR$161*'Fixed Data'!$B$20*'Fixed Data'!$B$22</f>
        <v>-1.5371846308991011</v>
      </c>
      <c r="AS146" s="21">
        <f>-AS$161*'Fixed Data'!$B$20*'Fixed Data'!$B$22</f>
        <v>-1.5955128893846562</v>
      </c>
      <c r="AT146" s="21">
        <f>-AT$161*'Fixed Data'!$B$20*'Fixed Data'!$B$22</f>
        <v>-1.6562557166462433</v>
      </c>
      <c r="AU146" s="21">
        <f>-AU$161*'Fixed Data'!$B$20*'Fixed Data'!$B$22</f>
        <v>-1.7195203486953183</v>
      </c>
      <c r="AV146" s="21">
        <f>-AV$161*'Fixed Data'!$B$20*'Fixed Data'!$B$22</f>
        <v>-1.7854190842838</v>
      </c>
      <c r="AW146" s="21">
        <f>-AW$161*'Fixed Data'!$B$20*'Fixed Data'!$B$22</f>
        <v>-1.8540693969115996</v>
      </c>
      <c r="AX146" s="21">
        <f>-AX$161*'Fixed Data'!$B$20*'Fixed Data'!$B$22</f>
        <v>-1.9255943380537401</v>
      </c>
      <c r="AY146" s="21">
        <f>-AY$161*'Fixed Data'!$B$20*'Fixed Data'!$B$22</f>
        <v>-2.0001226939708991</v>
      </c>
      <c r="AZ146" s="21">
        <f>-AZ$161*'Fixed Data'!$B$20*'Fixed Data'!$B$22</f>
        <v>-2.0777893441335129</v>
      </c>
      <c r="BA146" s="21">
        <f>-BA$161*'Fixed Data'!$B$20*'Fixed Data'!$B$22</f>
        <v>-2.1587355076383479</v>
      </c>
      <c r="BB146" s="21">
        <f>-BB$161*'Fixed Data'!$B$20*'Fixed Data'!$B$22</f>
        <v>-2.2428351579991301</v>
      </c>
    </row>
    <row r="147" spans="1:54" outlineLevel="2">
      <c r="A147" s="425"/>
      <c r="B147" s="135" t="s">
        <v>292</v>
      </c>
      <c r="C147" s="135" t="s">
        <v>474</v>
      </c>
      <c r="D147" s="135" t="s">
        <v>391</v>
      </c>
      <c r="E147" s="21">
        <f>-E$162*'Fixed Data'!$B$21*'Fixed Data'!$B$22</f>
        <v>-5.9456806745455861E-3</v>
      </c>
      <c r="F147" s="21">
        <f>-F$162*'Fixed Data'!$B$21*'Fixed Data'!$B$22</f>
        <v>-6.1408763599643795E-3</v>
      </c>
      <c r="G147" s="21">
        <f>-G$162*'Fixed Data'!$B$21*'Fixed Data'!$B$22</f>
        <v>-6.3397419738428634E-3</v>
      </c>
      <c r="H147" s="21">
        <f>-H$162*'Fixed Data'!$B$21*'Fixed Data'!$B$22</f>
        <v>-6.5409823359437571E-3</v>
      </c>
      <c r="I147" s="21">
        <f>-I$162*'Fixed Data'!$B$21*'Fixed Data'!$B$22</f>
        <v>-6.7431220617994603E-3</v>
      </c>
      <c r="J147" s="21">
        <f>-J$162*'Fixed Data'!$B$21*'Fixed Data'!$B$22</f>
        <v>-6.9444892900892546E-3</v>
      </c>
      <c r="K147" s="21">
        <f>-K$162*'Fixed Data'!$B$21*'Fixed Data'!$B$22</f>
        <v>-7.180021643319049E-3</v>
      </c>
      <c r="L147" s="21">
        <f>-L$162*'Fixed Data'!$B$21*'Fixed Data'!$B$22</f>
        <v>-7.4243180093084803E-3</v>
      </c>
      <c r="M147" s="21">
        <f>-M$162*'Fixed Data'!$B$21*'Fixed Data'!$B$22</f>
        <v>-7.6777339750003096E-3</v>
      </c>
      <c r="N147" s="21">
        <f>-N$162*'Fixed Data'!$B$21*'Fixed Data'!$B$22</f>
        <v>-7.9406409479428029E-3</v>
      </c>
      <c r="O147" s="21">
        <f>-O$162*'Fixed Data'!$B$21*'Fixed Data'!$B$22</f>
        <v>-8.213426156289734E-3</v>
      </c>
      <c r="P147" s="21">
        <f>-P$162*'Fixed Data'!$B$21*'Fixed Data'!$B$22</f>
        <v>-8.4964944568695772E-3</v>
      </c>
      <c r="Q147" s="21">
        <f>-Q$162*'Fixed Data'!$B$21*'Fixed Data'!$B$22</f>
        <v>-8.7902678831682148E-3</v>
      </c>
      <c r="R147" s="21">
        <f>-R$162*'Fixed Data'!$B$21*'Fixed Data'!$B$22</f>
        <v>-9.0951876040705638E-3</v>
      </c>
      <c r="S147" s="21">
        <f>-S$162*'Fixed Data'!$B$21*'Fixed Data'!$B$22</f>
        <v>-9.4117139238605856E-3</v>
      </c>
      <c r="T147" s="21">
        <f>-T$162*'Fixed Data'!$B$21*'Fixed Data'!$B$22</f>
        <v>-9.7403279396180396E-3</v>
      </c>
      <c r="U147" s="21">
        <f>-U$162*'Fixed Data'!$B$21*'Fixed Data'!$B$22</f>
        <v>-1.0081531691890929E-2</v>
      </c>
      <c r="V147" s="21">
        <f>-V$162*'Fixed Data'!$B$21*'Fixed Data'!$B$22</f>
        <v>-1.0435849822092265E-2</v>
      </c>
      <c r="W147" s="21">
        <f>-W$162*'Fixed Data'!$B$21*'Fixed Data'!$B$22</f>
        <v>-1.0803830325862225E-2</v>
      </c>
      <c r="X147" s="21">
        <f>-X$162*'Fixed Data'!$B$21*'Fixed Data'!$B$22</f>
        <v>-1.1186045607775202E-2</v>
      </c>
      <c r="Y147" s="21">
        <f>-Y$162*'Fixed Data'!$B$21*'Fixed Data'!$B$22</f>
        <v>-1.1583093988064119E-2</v>
      </c>
      <c r="Z147" s="21">
        <f>-Z$162*'Fixed Data'!$B$21*'Fixed Data'!$B$22</f>
        <v>-1.1995600305310182E-2</v>
      </c>
      <c r="AA147" s="21">
        <f>-AA$162*'Fixed Data'!$B$21*'Fixed Data'!$B$22</f>
        <v>-1.2424217724512066E-2</v>
      </c>
      <c r="AB147" s="21">
        <f>-AB$162*'Fixed Data'!$B$21*'Fixed Data'!$B$22</f>
        <v>-1.2869628942465388E-2</v>
      </c>
      <c r="AC147" s="21">
        <f>-AC$162*'Fixed Data'!$B$21*'Fixed Data'!$B$22</f>
        <v>-1.3332547393142179E-2</v>
      </c>
      <c r="AD147" s="21">
        <f>-AD$162*'Fixed Data'!$B$21*'Fixed Data'!$B$22</f>
        <v>-1.3813718603742767E-2</v>
      </c>
      <c r="AE147" s="21">
        <f>-AE$162*'Fixed Data'!$B$21*'Fixed Data'!$B$22</f>
        <v>-1.4313922153437431E-2</v>
      </c>
      <c r="AF147" s="21">
        <f>-AF$162*'Fixed Data'!$B$21*'Fixed Data'!$B$22</f>
        <v>-1.4833973330763164E-2</v>
      </c>
      <c r="AG147" s="21">
        <f>-AG$162*'Fixed Data'!$B$21*'Fixed Data'!$B$22</f>
        <v>-1.5374723886985821E-2</v>
      </c>
      <c r="AH147" s="21">
        <f>-AH$162*'Fixed Data'!$B$21*'Fixed Data'!$B$22</f>
        <v>-1.5937065049548817E-2</v>
      </c>
      <c r="AI147" s="21">
        <f>-AI$162*'Fixed Data'!$B$21*'Fixed Data'!$B$22</f>
        <v>-1.6521928426107699E-2</v>
      </c>
      <c r="AJ147" s="21">
        <f>-AJ$162*'Fixed Data'!$B$21*'Fixed Data'!$B$22</f>
        <v>-1.7130288565961532E-2</v>
      </c>
      <c r="AK147" s="21">
        <f>-AK$162*'Fixed Data'!$B$21*'Fixed Data'!$B$22</f>
        <v>-1.7763164466777226E-2</v>
      </c>
      <c r="AL147" s="21">
        <f>-AL$162*'Fixed Data'!$B$21*'Fixed Data'!$B$22</f>
        <v>-1.8421621985348465E-2</v>
      </c>
      <c r="AM147" s="21">
        <f>-AM$162*'Fixed Data'!$B$21*'Fixed Data'!$B$22</f>
        <v>-1.9106776399027088E-2</v>
      </c>
      <c r="AN147" s="21">
        <f>-AN$162*'Fixed Data'!$B$21*'Fixed Data'!$B$22</f>
        <v>-1.9819794213792277E-2</v>
      </c>
      <c r="AO147" s="21">
        <f>-AO$162*'Fixed Data'!$B$21*'Fixed Data'!$B$22</f>
        <v>-2.0561895725681924E-2</v>
      </c>
      <c r="AP147" s="21">
        <f>-AP$162*'Fixed Data'!$B$21*'Fixed Data'!$B$22</f>
        <v>-2.1334358034241316E-2</v>
      </c>
      <c r="AQ147" s="21">
        <f>-AQ$162*'Fixed Data'!$B$21*'Fixed Data'!$B$22</f>
        <v>-2.2138517001264735E-2</v>
      </c>
      <c r="AR147" s="21">
        <f>-AR$162*'Fixed Data'!$B$21*'Fixed Data'!$B$22</f>
        <v>-2.2975771168278772E-2</v>
      </c>
      <c r="AS147" s="21">
        <f>-AS$162*'Fixed Data'!$B$21*'Fixed Data'!$B$22</f>
        <v>-2.3847583564611478E-2</v>
      </c>
      <c r="AT147" s="21">
        <f>-AT$162*'Fixed Data'!$B$21*'Fixed Data'!$B$22</f>
        <v>-2.4755485775548109E-2</v>
      </c>
      <c r="AU147" s="21">
        <f>-AU$162*'Fixed Data'!$B$21*'Fixed Data'!$B$22</f>
        <v>-2.5701080654434893E-2</v>
      </c>
      <c r="AV147" s="21">
        <f>-AV$162*'Fixed Data'!$B$21*'Fixed Data'!$B$22</f>
        <v>-2.6686046240162319E-2</v>
      </c>
      <c r="AW147" s="21">
        <f>-AW$162*'Fixed Data'!$B$21*'Fixed Data'!$B$22</f>
        <v>-2.7712138921286229E-2</v>
      </c>
      <c r="AX147" s="21">
        <f>-AX$162*'Fixed Data'!$B$21*'Fixed Data'!$B$22</f>
        <v>-2.8781197654855952E-2</v>
      </c>
      <c r="AY147" s="21">
        <f>-AY$162*'Fixed Data'!$B$21*'Fixed Data'!$B$22</f>
        <v>-2.9895147431880272E-2</v>
      </c>
      <c r="AZ147" s="21">
        <f>-AZ$162*'Fixed Data'!$B$21*'Fixed Data'!$B$22</f>
        <v>-3.1056004249517738E-2</v>
      </c>
      <c r="BA147" s="21">
        <f>-BA$162*'Fixed Data'!$B$21*'Fixed Data'!$B$22</f>
        <v>-3.226587887788749E-2</v>
      </c>
      <c r="BB147" s="21">
        <f>-BB$162*'Fixed Data'!$B$21*'Fixed Data'!$B$22</f>
        <v>-3.3522887600025773E-2</v>
      </c>
    </row>
    <row r="148" spans="1:54" outlineLevel="2">
      <c r="A148" s="425"/>
      <c r="B148" s="135" t="s">
        <v>292</v>
      </c>
      <c r="C148" s="135" t="s">
        <v>561</v>
      </c>
      <c r="D148" s="135" t="s">
        <v>391</v>
      </c>
      <c r="E148" s="279">
        <f>(SUM(Option_4!E146:E147)-SUM(Baseline!E146:E147))*1.59</f>
        <v>0</v>
      </c>
      <c r="F148" s="279">
        <f>(SUM(Option_4!F146:F147)-SUM(Baseline!F146:F147))*1.59</f>
        <v>3.6100157471900709E-4</v>
      </c>
      <c r="G148" s="279">
        <f>(SUM(Option_4!G146:G147)-SUM(Baseline!G146:G147))*1.59</f>
        <v>1.1105873899298769E-3</v>
      </c>
      <c r="H148" s="279">
        <f>(SUM(Option_4!H146:H147)-SUM(Baseline!H146:H147))*1.59</f>
        <v>2.4198966339722713E-3</v>
      </c>
      <c r="I148" s="279">
        <f>(SUM(Option_4!I146:I147)-SUM(Baseline!I146:I147))*1.59</f>
        <v>4.4810687126733608E-3</v>
      </c>
      <c r="J148" s="279">
        <f>(SUM(Option_4!J146:J147)-SUM(Baseline!J146:J147))*1.59</f>
        <v>7.5086599172193924E-3</v>
      </c>
      <c r="K148" s="279">
        <f>(SUM(Option_4!K146:K147)-SUM(Baseline!K146:K147))*1.59</f>
        <v>7.7661979847254668E-3</v>
      </c>
      <c r="L148" s="279">
        <f>(SUM(Option_4!L146:L147)-SUM(Baseline!L146:L147))*1.59</f>
        <v>8.0333521307557124E-3</v>
      </c>
      <c r="M148" s="279">
        <f>(SUM(Option_4!M146:M147)-SUM(Baseline!M146:M147))*1.59</f>
        <v>8.3105203864561449E-3</v>
      </c>
      <c r="N148" s="279">
        <f>(SUM(Option_4!N146:N147)-SUM(Baseline!N146:N147))*1.59</f>
        <v>8.5981354430924705E-3</v>
      </c>
      <c r="O148" s="279">
        <f>(SUM(Option_4!O146:O147)-SUM(Baseline!O146:O147))*1.59</f>
        <v>8.8965962900872039E-3</v>
      </c>
      <c r="P148" s="279">
        <f>(SUM(Option_4!P146:P147)-SUM(Baseline!P146:P147))*1.59</f>
        <v>9.2063360978440791E-3</v>
      </c>
      <c r="Q148" s="279">
        <f>(SUM(Option_4!Q146:Q147)-SUM(Baseline!Q146:Q147))*1.59</f>
        <v>9.5278609505417364E-3</v>
      </c>
      <c r="R148" s="279">
        <f>(SUM(Option_4!R146:R147)-SUM(Baseline!R146:R147))*1.59</f>
        <v>9.8616052164290265E-3</v>
      </c>
      <c r="S148" s="279">
        <f>(SUM(Option_4!S146:S147)-SUM(Baseline!S146:S147))*1.59</f>
        <v>1.0208110598079634E-2</v>
      </c>
      <c r="T148" s="279">
        <f>(SUM(Option_4!T146:T147)-SUM(Baseline!T146:T147))*1.59</f>
        <v>1.056791903763577E-2</v>
      </c>
      <c r="U148" s="279">
        <f>(SUM(Option_4!U146:U147)-SUM(Baseline!U146:U147))*1.59</f>
        <v>1.0941573195947881E-2</v>
      </c>
      <c r="V148" s="279">
        <f>(SUM(Option_4!V146:V147)-SUM(Baseline!V146:V147))*1.59</f>
        <v>1.1329651112692398E-2</v>
      </c>
      <c r="W148" s="279">
        <f>(SUM(Option_4!W146:W147)-SUM(Baseline!W146:W147))*1.59</f>
        <v>1.1732696646565056E-2</v>
      </c>
      <c r="X148" s="279">
        <f>(SUM(Option_4!X146:X147)-SUM(Baseline!X146:X147))*1.59</f>
        <v>1.2151395171566414E-2</v>
      </c>
      <c r="Y148" s="279">
        <f>(SUM(Option_4!Y146:Y147)-SUM(Baseline!Y146:Y147))*1.59</f>
        <v>1.2586433499112088E-2</v>
      </c>
      <c r="Z148" s="279">
        <f>(SUM(Option_4!Z146:Z147)-SUM(Baseline!Z146:Z147))*1.59</f>
        <v>1.3038462582652351E-2</v>
      </c>
      <c r="AA148" s="279">
        <f>(SUM(Option_4!AA146:AA147)-SUM(Baseline!AA146:AA147))*1.59</f>
        <v>1.350820581027568E-2</v>
      </c>
      <c r="AB148" s="279">
        <f>(SUM(Option_4!AB146:AB147)-SUM(Baseline!AB146:AB147))*1.59</f>
        <v>1.3996421948894952E-2</v>
      </c>
      <c r="AC148" s="279">
        <f>(SUM(Option_4!AC146:AC147)-SUM(Baseline!AC146:AC147))*1.59</f>
        <v>1.4503906102526845E-2</v>
      </c>
      <c r="AD148" s="279">
        <f>(SUM(Option_4!AD146:AD147)-SUM(Baseline!AD146:AD147))*1.59</f>
        <v>1.5031418715068344E-2</v>
      </c>
      <c r="AE148" s="279">
        <f>(SUM(Option_4!AE146:AE147)-SUM(Baseline!AE146:AE147))*1.59</f>
        <v>1.5579898322394302E-2</v>
      </c>
      <c r="AF148" s="279">
        <f>(SUM(Option_4!AF146:AF147)-SUM(Baseline!AF146:AF147))*1.59</f>
        <v>1.6150248321122284E-2</v>
      </c>
      <c r="AG148" s="279">
        <f>(SUM(Option_4!AG146:AG147)-SUM(Baseline!AG146:AG147))*1.59</f>
        <v>1.6743302308493066E-2</v>
      </c>
      <c r="AH148" s="279">
        <f>(SUM(Option_4!AH146:AH147)-SUM(Baseline!AH146:AH147))*1.59</f>
        <v>1.7360178349772652E-2</v>
      </c>
      <c r="AI148" s="279">
        <f>(SUM(Option_4!AI146:AI147)-SUM(Baseline!AI146:AI147))*1.59</f>
        <v>1.800178247683842E-2</v>
      </c>
      <c r="AJ148" s="279">
        <f>(SUM(Option_4!AJ146:AJ147)-SUM(Baseline!AJ146:AJ147))*1.59</f>
        <v>1.8669234431941194E-2</v>
      </c>
      <c r="AK148" s="279">
        <f>(SUM(Option_4!AK146:AK147)-SUM(Baseline!AK146:AK147))*1.59</f>
        <v>1.9363690534001839E-2</v>
      </c>
      <c r="AL148" s="279">
        <f>(SUM(Option_4!AL146:AL147)-SUM(Baseline!AL146:AL147))*1.59</f>
        <v>2.0086308060218855E-2</v>
      </c>
      <c r="AM148" s="279">
        <f>(SUM(Option_4!AM146:AM147)-SUM(Baseline!AM146:AM147))*1.59</f>
        <v>2.0838280624893141E-2</v>
      </c>
      <c r="AN148" s="279">
        <f>(SUM(Option_4!AN146:AN147)-SUM(Baseline!AN146:AN147))*1.59</f>
        <v>2.1620944555477299E-2</v>
      </c>
      <c r="AO148" s="279">
        <f>(SUM(Option_4!AO146:AO147)-SUM(Baseline!AO146:AO147))*1.59</f>
        <v>2.2435602238010704E-2</v>
      </c>
      <c r="AP148" s="279">
        <f>(SUM(Option_4!AP146:AP147)-SUM(Baseline!AP146:AP147))*1.59</f>
        <v>2.3283663153289565E-2</v>
      </c>
      <c r="AQ148" s="279">
        <f>(SUM(Option_4!AQ146:AQ147)-SUM(Baseline!AQ146:AQ147))*1.59</f>
        <v>2.4166645793415861E-2</v>
      </c>
      <c r="AR148" s="279">
        <f>(SUM(Option_4!AR146:AR147)-SUM(Baseline!AR146:AR147))*1.59</f>
        <v>2.5086032552962122E-2</v>
      </c>
      <c r="AS148" s="279">
        <f>(SUM(Option_4!AS146:AS147)-SUM(Baseline!AS146:AS147))*1.59</f>
        <v>2.6043485595457203E-2</v>
      </c>
      <c r="AT148" s="279">
        <f>(SUM(Option_4!AT146:AT147)-SUM(Baseline!AT146:AT147))*1.59</f>
        <v>2.7040668761415834E-2</v>
      </c>
      <c r="AU148" s="279">
        <f>(SUM(Option_4!AU146:AU147)-SUM(Baseline!AU146:AU147))*1.59</f>
        <v>2.8079388364936095E-2</v>
      </c>
      <c r="AV148" s="279">
        <f>(SUM(Option_4!AV146:AV147)-SUM(Baseline!AV146:AV147))*1.59</f>
        <v>2.9161417497408967E-2</v>
      </c>
      <c r="AW148" s="279">
        <f>(SUM(Option_4!AW146:AW147)-SUM(Baseline!AW146:AW147))*1.59</f>
        <v>3.0288743200168611E-2</v>
      </c>
      <c r="AX148" s="279">
        <f>(SUM(Option_4!AX146:AX147)-SUM(Baseline!AX146:AX147))*1.59</f>
        <v>3.1463390289064537E-2</v>
      </c>
      <c r="AY148" s="279">
        <f>(SUM(Option_4!AY146:AY147)-SUM(Baseline!AY146:AY147))*1.59</f>
        <v>3.2687491393410956E-2</v>
      </c>
      <c r="AZ148" s="279">
        <f>(SUM(Option_4!AZ146:AZ147)-SUM(Baseline!AZ146:AZ147))*1.59</f>
        <v>3.3963252056296994E-2</v>
      </c>
      <c r="BA148" s="279">
        <f>(SUM(Option_4!BA146:BA147)-SUM(Baseline!BA146:BA147))*1.59</f>
        <v>3.5292985873843073E-2</v>
      </c>
      <c r="BB148" s="279">
        <f>(SUM(Option_4!BB146:BB147)-SUM(Baseline!BB146:BB147))*1.59</f>
        <v>3.6674780339453338E-2</v>
      </c>
    </row>
    <row r="149" spans="1:54" outlineLevel="2">
      <c r="A149" s="425"/>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295</v>
      </c>
      <c r="C150" s="135" t="s">
        <v>475</v>
      </c>
      <c r="D150" s="135" t="s">
        <v>391</v>
      </c>
      <c r="E150" s="279">
        <v>-6.7504123219999999</v>
      </c>
      <c r="F150" s="279">
        <v>-6.7204145280000001</v>
      </c>
      <c r="G150" s="279">
        <v>-6.6829380039999995</v>
      </c>
      <c r="H150" s="279">
        <v>-6.6375458609999995</v>
      </c>
      <c r="I150" s="279">
        <v>-6.5837802240000007</v>
      </c>
      <c r="J150" s="279">
        <v>-6.5211611509999994</v>
      </c>
      <c r="K150" s="279">
        <v>-6.7130535619999998</v>
      </c>
      <c r="L150" s="279">
        <v>-6.9109839009999998</v>
      </c>
      <c r="M150" s="279">
        <v>-7.1151539599999998</v>
      </c>
      <c r="N150" s="279">
        <v>-7.3257727829999997</v>
      </c>
      <c r="O150" s="279">
        <v>-7.5430569460000001</v>
      </c>
      <c r="P150" s="279">
        <v>-7.7672308540000001</v>
      </c>
      <c r="Q150" s="279">
        <v>-7.9985270450000003</v>
      </c>
      <c r="R150" s="279">
        <v>-8.2371865109999991</v>
      </c>
      <c r="S150" s="279">
        <v>-8.4834590270000003</v>
      </c>
      <c r="T150" s="279">
        <v>-8.7376035050000009</v>
      </c>
      <c r="U150" s="279">
        <v>-8.9998883469999988</v>
      </c>
      <c r="V150" s="279">
        <v>-9.2705918310000008</v>
      </c>
      <c r="W150" s="279">
        <v>-9.5500024949999993</v>
      </c>
      <c r="X150" s="279">
        <v>-9.8384195559999998</v>
      </c>
      <c r="Y150" s="279">
        <v>-10.136153330000001</v>
      </c>
      <c r="Z150" s="279">
        <v>-10.44352568</v>
      </c>
      <c r="AA150" s="279">
        <v>-10.760870499999999</v>
      </c>
      <c r="AB150" s="279">
        <v>-11.088534150000001</v>
      </c>
      <c r="AC150" s="279">
        <v>-11.426876029999999</v>
      </c>
      <c r="AD150" s="279">
        <v>-11.776269050000002</v>
      </c>
      <c r="AE150" s="279">
        <v>-12.137100220000001</v>
      </c>
      <c r="AF150" s="279">
        <v>-12.50977121</v>
      </c>
      <c r="AG150" s="279">
        <v>-12.894698949999999</v>
      </c>
      <c r="AH150" s="279">
        <v>-13.292316269999999</v>
      </c>
      <c r="AI150" s="279">
        <v>-13.70307253</v>
      </c>
      <c r="AJ150" s="279">
        <v>-14.127434320000001</v>
      </c>
      <c r="AK150" s="279">
        <v>-14.5658862</v>
      </c>
      <c r="AL150" s="279">
        <v>-15.018931380000001</v>
      </c>
      <c r="AM150" s="279">
        <v>-15.48709257</v>
      </c>
      <c r="AN150" s="279">
        <v>-15.970912740000001</v>
      </c>
      <c r="AO150" s="279">
        <v>-16.470956009999998</v>
      </c>
      <c r="AP150" s="279">
        <v>-16.987808510000001</v>
      </c>
      <c r="AQ150" s="279">
        <v>-17.52207932</v>
      </c>
      <c r="AR150" s="279">
        <v>-18.074401420000001</v>
      </c>
      <c r="AS150" s="279">
        <v>-18.645432750000001</v>
      </c>
      <c r="AT150" s="279">
        <v>-19.235857199999998</v>
      </c>
      <c r="AU150" s="279">
        <v>-19.846385789999999</v>
      </c>
      <c r="AV150" s="279">
        <v>-20.47775777</v>
      </c>
      <c r="AW150" s="279">
        <v>-21.13074185</v>
      </c>
      <c r="AX150" s="279">
        <v>-21.806137449999998</v>
      </c>
      <c r="AY150" s="279">
        <v>-22.504776059999998</v>
      </c>
      <c r="AZ150" s="279">
        <v>-23.227522570000001</v>
      </c>
      <c r="BA150" s="279">
        <v>-23.975276749999999</v>
      </c>
      <c r="BB150" s="279">
        <v>-24.747103075964876</v>
      </c>
    </row>
    <row r="151" spans="1:54" outlineLevel="2">
      <c r="A151" s="425"/>
      <c r="B151" s="135" t="s">
        <v>295</v>
      </c>
      <c r="C151" s="135" t="s">
        <v>476</v>
      </c>
      <c r="D151" s="135" t="s">
        <v>391</v>
      </c>
      <c r="E151" s="279">
        <v>-8.6697597760000011</v>
      </c>
      <c r="F151" s="279">
        <v>-8.8886651319999999</v>
      </c>
      <c r="G151" s="279">
        <v>-9.0949483549999997</v>
      </c>
      <c r="H151" s="279">
        <v>-9.2870831369999998</v>
      </c>
      <c r="I151" s="279">
        <v>-9.4634395059999985</v>
      </c>
      <c r="J151" s="279">
        <v>-9.6222777859999997</v>
      </c>
      <c r="K151" s="279">
        <v>-9.9174736999999986</v>
      </c>
      <c r="L151" s="279">
        <v>-10.222225470000001</v>
      </c>
      <c r="M151" s="279">
        <v>-10.53686358</v>
      </c>
      <c r="N151" s="279">
        <v>-10.86173084</v>
      </c>
      <c r="O151" s="279">
        <v>-11.19718293</v>
      </c>
      <c r="P151" s="279">
        <v>-11.543588869999999</v>
      </c>
      <c r="Q151" s="279">
        <v>-11.901331599999999</v>
      </c>
      <c r="R151" s="279">
        <v>-12.270808560000001</v>
      </c>
      <c r="S151" s="279">
        <v>-12.652432230000001</v>
      </c>
      <c r="T151" s="279">
        <v>-13.046630779999999</v>
      </c>
      <c r="U151" s="279">
        <v>-13.453848750000001</v>
      </c>
      <c r="V151" s="279">
        <v>-13.874547640000001</v>
      </c>
      <c r="W151" s="279">
        <v>-14.30920669</v>
      </c>
      <c r="X151" s="279">
        <v>-14.75832357</v>
      </c>
      <c r="Y151" s="279">
        <v>-15.22241519</v>
      </c>
      <c r="Z151" s="279">
        <v>-15.702018449999999</v>
      </c>
      <c r="AA151" s="279">
        <v>-16.197691110000001</v>
      </c>
      <c r="AB151" s="279">
        <v>-16.710012649999999</v>
      </c>
      <c r="AC151" s="279">
        <v>-17.2395852</v>
      </c>
      <c r="AD151" s="279">
        <v>-17.787034479999999</v>
      </c>
      <c r="AE151" s="279">
        <v>-18.353010809999997</v>
      </c>
      <c r="AF151" s="279">
        <v>-18.93819014</v>
      </c>
      <c r="AG151" s="279">
        <v>-19.543275129999998</v>
      </c>
      <c r="AH151" s="279">
        <v>-20.168996320000002</v>
      </c>
      <c r="AI151" s="279">
        <v>-20.816113290000001</v>
      </c>
      <c r="AJ151" s="279">
        <v>-21.485415940000003</v>
      </c>
      <c r="AK151" s="279">
        <v>-22.17772574</v>
      </c>
      <c r="AL151" s="279">
        <v>-22.893897120000002</v>
      </c>
      <c r="AM151" s="279">
        <v>-23.63481891</v>
      </c>
      <c r="AN151" s="279">
        <v>-24.401415789999998</v>
      </c>
      <c r="AO151" s="279">
        <v>-25.194649850000001</v>
      </c>
      <c r="AP151" s="279">
        <v>-26.01552225</v>
      </c>
      <c r="AQ151" s="279">
        <v>-26.865074889999999</v>
      </c>
      <c r="AR151" s="279">
        <v>-27.744392190000003</v>
      </c>
      <c r="AS151" s="279">
        <v>-28.654602969999999</v>
      </c>
      <c r="AT151" s="279">
        <v>-29.596882369999999</v>
      </c>
      <c r="AU151" s="279">
        <v>-30.572453929999998</v>
      </c>
      <c r="AV151" s="279">
        <v>-31.582591659999999</v>
      </c>
      <c r="AW151" s="279">
        <v>-32.62862234</v>
      </c>
      <c r="AX151" s="279">
        <v>-33.711927799999998</v>
      </c>
      <c r="AY151" s="279">
        <v>-34.8339474</v>
      </c>
      <c r="AZ151" s="279">
        <v>-35.996180559999999</v>
      </c>
      <c r="BA151" s="279">
        <v>-37.200189450000003</v>
      </c>
      <c r="BB151" s="279">
        <v>-38.444470318433453</v>
      </c>
    </row>
    <row r="152" spans="1:54" outlineLevel="2">
      <c r="A152" s="425"/>
      <c r="B152" s="135" t="s">
        <v>295</v>
      </c>
      <c r="C152" s="135" t="s">
        <v>477</v>
      </c>
      <c r="D152" s="135" t="s">
        <v>391</v>
      </c>
      <c r="E152" s="279">
        <v>-6.4502035860000001E-2</v>
      </c>
      <c r="F152" s="279">
        <v>-6.6619436539999993E-2</v>
      </c>
      <c r="G152" s="279">
        <v>-6.877664755E-2</v>
      </c>
      <c r="H152" s="279">
        <v>-7.0959620279999996E-2</v>
      </c>
      <c r="I152" s="279">
        <v>-7.3152350929999999E-2</v>
      </c>
      <c r="J152" s="279">
        <v>-7.533670063999999E-2</v>
      </c>
      <c r="K152" s="279">
        <v>-7.7891770220000003E-2</v>
      </c>
      <c r="L152" s="279">
        <v>-8.0541911670000008E-2</v>
      </c>
      <c r="M152" s="279">
        <v>-8.329098364000001E-2</v>
      </c>
      <c r="N152" s="279">
        <v>-8.614301345E-2</v>
      </c>
      <c r="O152" s="279">
        <v>-8.9102204820000003E-2</v>
      </c>
      <c r="P152" s="279">
        <v>-9.2172946079999998E-2</v>
      </c>
      <c r="Q152" s="279">
        <v>-9.5359818690000001E-2</v>
      </c>
      <c r="R152" s="279">
        <v>-9.8667606239999997E-2</v>
      </c>
      <c r="S152" s="279">
        <v>-0.10210130379999999</v>
      </c>
      <c r="T152" s="279">
        <v>-0.105666128</v>
      </c>
      <c r="U152" s="279">
        <v>-0.1093675269</v>
      </c>
      <c r="V152" s="279">
        <v>-0.1132111913</v>
      </c>
      <c r="W152" s="279">
        <v>-0.11720306579999999</v>
      </c>
      <c r="X152" s="279">
        <v>-0.12134936089999999</v>
      </c>
      <c r="Y152" s="279">
        <v>-0.1256565654</v>
      </c>
      <c r="Z152" s="279">
        <v>-0.13013145919999999</v>
      </c>
      <c r="AA152" s="279">
        <v>-0.1347811277</v>
      </c>
      <c r="AB152" s="279">
        <v>-0.13961297559999999</v>
      </c>
      <c r="AC152" s="279">
        <v>-0.14463474209999999</v>
      </c>
      <c r="AD152" s="279">
        <v>-0.1498545168</v>
      </c>
      <c r="AE152" s="279">
        <v>-0.15528075649999998</v>
      </c>
      <c r="AF152" s="279">
        <v>-0.16092230230000001</v>
      </c>
      <c r="AG152" s="279">
        <v>-0.16678839790000002</v>
      </c>
      <c r="AH152" s="279">
        <v>-0.17288870879999998</v>
      </c>
      <c r="AI152" s="279">
        <v>-0.17923334260000001</v>
      </c>
      <c r="AJ152" s="279">
        <v>-0.18583286960000001</v>
      </c>
      <c r="AK152" s="279">
        <v>-0.19269834529999999</v>
      </c>
      <c r="AL152" s="279">
        <v>-0.1998413335</v>
      </c>
      <c r="AM152" s="279">
        <v>-0.20727393049999998</v>
      </c>
      <c r="AN152" s="279">
        <v>-0.2150087906</v>
      </c>
      <c r="AO152" s="279">
        <v>-0.2230591532</v>
      </c>
      <c r="AP152" s="279">
        <v>-0.23143887030000002</v>
      </c>
      <c r="AQ152" s="279">
        <v>-0.24016243650000002</v>
      </c>
      <c r="AR152" s="279">
        <v>-0.24924501980000002</v>
      </c>
      <c r="AS152" s="279">
        <v>-0.25870249379999999</v>
      </c>
      <c r="AT152" s="279">
        <v>-0.26855147190000001</v>
      </c>
      <c r="AU152" s="279">
        <v>-0.27880934330000001</v>
      </c>
      <c r="AV152" s="279">
        <v>-0.28949430970000001</v>
      </c>
      <c r="AW152" s="279">
        <v>-0.3006254257</v>
      </c>
      <c r="AX152" s="279">
        <v>-0.31222263900000002</v>
      </c>
      <c r="AY152" s="279">
        <v>-0.32430683469999999</v>
      </c>
      <c r="AZ152" s="279">
        <v>-0.33689988009999999</v>
      </c>
      <c r="BA152" s="279">
        <v>-0.35002467249999997</v>
      </c>
      <c r="BB152" s="279">
        <v>-0.36366077459679164</v>
      </c>
    </row>
    <row r="153" spans="1:54" outlineLevel="2">
      <c r="A153" s="425"/>
      <c r="B153" s="135" t="s">
        <v>295</v>
      </c>
      <c r="C153" s="135" t="s">
        <v>562</v>
      </c>
      <c r="D153" s="135" t="s">
        <v>391</v>
      </c>
      <c r="E153" s="279">
        <f>(SUM(Option_4!E150:E152)-SUM(Baseline!E150:E152))*1.59</f>
        <v>0</v>
      </c>
      <c r="F153" s="279">
        <f>(SUM(Option_4!F150:F152)-SUM(Baseline!F150:F152))*1.59</f>
        <v>0.4334433678666022</v>
      </c>
      <c r="G153" s="279">
        <f>(SUM(Option_4!G150:G152)-SUM(Baseline!G150:G152))*1.59</f>
        <v>0.92215045412129748</v>
      </c>
      <c r="H153" s="279">
        <f>(SUM(Option_4!H150:H152)-SUM(Baseline!H150:H152))*1.59</f>
        <v>1.4700525813369034</v>
      </c>
      <c r="I153" s="279">
        <f>(SUM(Option_4!I150:I152)-SUM(Baseline!I150:I152))*1.59</f>
        <v>2.0813109482919083</v>
      </c>
      <c r="J153" s="279">
        <f>(SUM(Option_4!J150:J152)-SUM(Baseline!J150:J152))*1.59</f>
        <v>2.7603293629608063</v>
      </c>
      <c r="K153" s="279">
        <f>(SUM(Option_4!K150:K152)-SUM(Baseline!K150:K152))*1.59</f>
        <v>2.843969081538912</v>
      </c>
      <c r="L153" s="279">
        <f>(SUM(Option_4!L150:L152)-SUM(Baseline!L150:L152))*1.59</f>
        <v>2.9302648777383027</v>
      </c>
      <c r="M153" s="279">
        <f>(SUM(Option_4!M150:M152)-SUM(Baseline!M150:M152))*1.59</f>
        <v>3.0193063883814006</v>
      </c>
      <c r="N153" s="279">
        <f>(SUM(Option_4!N150:N152)-SUM(Baseline!N150:N152))*1.59</f>
        <v>3.1111865506536107</v>
      </c>
      <c r="O153" s="279">
        <f>(SUM(Option_4!O150:O152)-SUM(Baseline!O150:O152))*1.59</f>
        <v>3.2060015990663913</v>
      </c>
      <c r="P153" s="279">
        <f>(SUM(Option_4!P150:P152)-SUM(Baseline!P150:P152))*1.59</f>
        <v>3.3038514043181992</v>
      </c>
      <c r="Q153" s="279">
        <f>(SUM(Option_4!Q150:Q152)-SUM(Baseline!Q150:Q152))*1.59</f>
        <v>3.4048394018238062</v>
      </c>
      <c r="R153" s="279">
        <f>(SUM(Option_4!R150:R152)-SUM(Baseline!R150:R152))*1.59</f>
        <v>3.5090728526492998</v>
      </c>
      <c r="S153" s="279">
        <f>(SUM(Option_4!S150:S152)-SUM(Baseline!S150:S152))*1.59</f>
        <v>3.6166630058669953</v>
      </c>
      <c r="T153" s="279">
        <f>(SUM(Option_4!T150:T152)-SUM(Baseline!T150:T152))*1.59</f>
        <v>3.7277251938600027</v>
      </c>
      <c r="U153" s="279">
        <f>(SUM(Option_4!U150:U152)-SUM(Baseline!U150:U152))*1.59</f>
        <v>3.8423790112289984</v>
      </c>
      <c r="V153" s="279">
        <f>(SUM(Option_4!V150:V152)-SUM(Baseline!V150:V152))*1.59</f>
        <v>3.9607485733740049</v>
      </c>
      <c r="W153" s="279">
        <f>(SUM(Option_4!W150:W152)-SUM(Baseline!W150:W152))*1.59</f>
        <v>4.0829625313290077</v>
      </c>
      <c r="X153" s="279">
        <f>(SUM(Option_4!X150:X152)-SUM(Baseline!X150:X152))*1.59</f>
        <v>4.2091544075700007</v>
      </c>
      <c r="Y153" s="279">
        <f>(SUM(Option_4!Y150:Y152)-SUM(Baseline!Y150:Y152))*1.59</f>
        <v>4.3394627232149992</v>
      </c>
      <c r="Z153" s="279">
        <f>(SUM(Option_4!Z150:Z152)-SUM(Baseline!Z150:Z152))*1.59</f>
        <v>4.4740312400220015</v>
      </c>
      <c r="AA153" s="279">
        <f>(SUM(Option_4!AA150:AA152)-SUM(Baseline!AA150:AA152))*1.59</f>
        <v>4.613009049429003</v>
      </c>
      <c r="AB153" s="279">
        <f>(SUM(Option_4!AB150:AB152)-SUM(Baseline!AB150:AB152))*1.59</f>
        <v>4.7565510581400012</v>
      </c>
      <c r="AC153" s="279">
        <f>(SUM(Option_4!AC150:AC152)-SUM(Baseline!AC150:AC152))*1.59</f>
        <v>4.9048178862060041</v>
      </c>
      <c r="AD153" s="279">
        <f>(SUM(Option_4!AD150:AD152)-SUM(Baseline!AD150:AD152))*1.59</f>
        <v>5.0579764084200036</v>
      </c>
      <c r="AE153" s="279">
        <f>(SUM(Option_4!AE150:AE152)-SUM(Baseline!AE150:AE152))*1.59</f>
        <v>5.2161997698990046</v>
      </c>
      <c r="AF153" s="279">
        <f>(SUM(Option_4!AF150:AF152)-SUM(Baseline!AF150:AF152))*1.59</f>
        <v>5.3796677839020033</v>
      </c>
      <c r="AG153" s="279">
        <f>(SUM(Option_4!AG150:AG152)-SUM(Baseline!AG150:AG152))*1.59</f>
        <v>5.5485672504660126</v>
      </c>
      <c r="AH153" s="279">
        <f>(SUM(Option_4!AH150:AH152)-SUM(Baseline!AH150:AH152))*1.59</f>
        <v>5.723092020641988</v>
      </c>
      <c r="AI153" s="279">
        <f>(SUM(Option_4!AI150:AI152)-SUM(Baseline!AI150:AI152))*1.59</f>
        <v>5.9034435997409984</v>
      </c>
      <c r="AJ153" s="279">
        <f>(SUM(Option_4!AJ150:AJ152)-SUM(Baseline!AJ150:AJ152))*1.59</f>
        <v>6.0898312126830003</v>
      </c>
      <c r="AK153" s="279">
        <f>(SUM(Option_4!AK150:AK152)-SUM(Baseline!AK150:AK152))*1.59</f>
        <v>6.2824722170790066</v>
      </c>
      <c r="AL153" s="279">
        <f>(SUM(Option_4!AL150:AL152)-SUM(Baseline!AL150:AL152))*1.59</f>
        <v>6.481592548748992</v>
      </c>
      <c r="AM153" s="279">
        <f>(SUM(Option_4!AM150:AM152)-SUM(Baseline!AM150:AM152))*1.59</f>
        <v>6.6874268652990017</v>
      </c>
      <c r="AN153" s="279">
        <f>(SUM(Option_4!AN150:AN152)-SUM(Baseline!AN150:AN152))*1.59</f>
        <v>6.9002191034159992</v>
      </c>
      <c r="AO153" s="279">
        <f>(SUM(Option_4!AO150:AO152)-SUM(Baseline!AO150:AO152))*1.59</f>
        <v>7.1202227967090135</v>
      </c>
      <c r="AP153" s="279">
        <f>(SUM(Option_4!AP150:AP152)-SUM(Baseline!AP150:AP152))*1.59</f>
        <v>7.3477014740039941</v>
      </c>
      <c r="AQ153" s="279">
        <f>(SUM(Option_4!AQ150:AQ152)-SUM(Baseline!AQ150:AQ152))*1.59</f>
        <v>7.5829290574800128</v>
      </c>
      <c r="AR153" s="279">
        <f>(SUM(Option_4!AR150:AR152)-SUM(Baseline!AR150:AR152))*1.59</f>
        <v>7.8261904508100049</v>
      </c>
      <c r="AS153" s="279">
        <f>(SUM(Option_4!AS150:AS152)-SUM(Baseline!AS150:AS152))*1.59</f>
        <v>8.0777818108920094</v>
      </c>
      <c r="AT153" s="279">
        <f>(SUM(Option_4!AT150:AT152)-SUM(Baseline!AT150:AT152))*1.59</f>
        <v>8.3380112156490096</v>
      </c>
      <c r="AU153" s="279">
        <f>(SUM(Option_4!AU150:AU152)-SUM(Baseline!AU150:AU152))*1.59</f>
        <v>8.6071989662880064</v>
      </c>
      <c r="AV153" s="279">
        <f>(SUM(Option_4!AV150:AV152)-SUM(Baseline!AV150:AV152))*1.59</f>
        <v>8.8856783366670022</v>
      </c>
      <c r="AW153" s="279">
        <f>(SUM(Option_4!AW150:AW152)-SUM(Baseline!AW150:AW152))*1.59</f>
        <v>9.1737959693640132</v>
      </c>
      <c r="AX153" s="279">
        <f>(SUM(Option_4!AX150:AX152)-SUM(Baseline!AX150:AX152))*1.59</f>
        <v>9.4719125941980256</v>
      </c>
      <c r="AY153" s="279">
        <f>(SUM(Option_4!AY150:AY152)-SUM(Baseline!AY150:AY152))*1.59</f>
        <v>9.7804034559390054</v>
      </c>
      <c r="AZ153" s="279">
        <f>(SUM(Option_4!AZ150:AZ152)-SUM(Baseline!AZ150:AZ152))*1.59</f>
        <v>10.099659127593005</v>
      </c>
      <c r="BA153" s="279">
        <f>(SUM(Option_4!BA150:BA152)-SUM(Baseline!BA150:BA152))*1.59</f>
        <v>10.430086083119992</v>
      </c>
      <c r="BB153" s="279">
        <f>(SUM(Option_4!BB150:BB152)-SUM(Baseline!BB150:BB152))*1.59</f>
        <v>10.771325570063867</v>
      </c>
    </row>
    <row r="154" spans="1:54" outlineLevel="2">
      <c r="A154" s="426"/>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479</v>
      </c>
      <c r="B158" s="135" t="s">
        <v>289</v>
      </c>
      <c r="C158" s="135" t="s">
        <v>397</v>
      </c>
      <c r="D158" s="135" t="s">
        <v>480</v>
      </c>
      <c r="E158" s="238">
        <v>12.622998500700149</v>
      </c>
      <c r="F158" s="36">
        <v>12.359673047032695</v>
      </c>
      <c r="G158" s="36">
        <v>12.087922221207776</v>
      </c>
      <c r="H158" s="36">
        <v>11.807514858248515</v>
      </c>
      <c r="I158" s="36">
        <v>11.518211950178804</v>
      </c>
      <c r="J158" s="36">
        <v>11.219766239023375</v>
      </c>
      <c r="K158" s="36">
        <v>11.371160213883977</v>
      </c>
      <c r="L158" s="36">
        <v>11.525347638465236</v>
      </c>
      <c r="M158" s="36">
        <v>11.682401365759864</v>
      </c>
      <c r="N158" s="36">
        <v>11.84239671276033</v>
      </c>
      <c r="O158" s="36">
        <v>12.005411515458848</v>
      </c>
      <c r="P158" s="36">
        <v>12.171526260847372</v>
      </c>
      <c r="Q158" s="36">
        <v>12.340824152917584</v>
      </c>
      <c r="R158" s="36">
        <v>12.513391266660873</v>
      </c>
      <c r="S158" s="36">
        <v>12.689316603068338</v>
      </c>
      <c r="T158" s="36">
        <v>12.868692276130771</v>
      </c>
      <c r="U158" s="36">
        <v>13.051613556838644</v>
      </c>
      <c r="V158" s="36">
        <v>13.238179082182091</v>
      </c>
      <c r="W158" s="36">
        <v>13.428490910150909</v>
      </c>
      <c r="X158" s="36">
        <v>13.622654728734526</v>
      </c>
      <c r="Y158" s="36">
        <v>13.820779954922003</v>
      </c>
      <c r="Z158" s="36">
        <v>14.022979877702012</v>
      </c>
      <c r="AA158" s="36">
        <v>14.229371878062812</v>
      </c>
      <c r="AB158" s="36">
        <v>14.440077538992245</v>
      </c>
      <c r="AC158" s="36">
        <v>14.655222821477718</v>
      </c>
      <c r="AD158" s="36">
        <v>14.874938273506171</v>
      </c>
      <c r="AE158" s="36">
        <v>15.099359184064081</v>
      </c>
      <c r="AF158" s="36">
        <v>15.328625814137418</v>
      </c>
      <c r="AG158" s="36">
        <v>15.56288358371164</v>
      </c>
      <c r="AH158" s="36">
        <v>15.802283269771673</v>
      </c>
      <c r="AI158" s="36">
        <v>16.04698127030187</v>
      </c>
      <c r="AJ158" s="36">
        <v>16.297139802286019</v>
      </c>
      <c r="AK158" s="36">
        <v>16.552927165707281</v>
      </c>
      <c r="AL158" s="36">
        <v>16.8145179855482</v>
      </c>
      <c r="AM158" s="36">
        <v>17.082093497790648</v>
      </c>
      <c r="AN158" s="36">
        <v>17.355841813415818</v>
      </c>
      <c r="AO158" s="36">
        <v>17.635958215404177</v>
      </c>
      <c r="AP158" s="36">
        <v>17.92264547773545</v>
      </c>
      <c r="AQ158" s="36">
        <v>18.216114140388584</v>
      </c>
      <c r="AR158" s="36">
        <v>18.51658289434171</v>
      </c>
      <c r="AS158" s="36">
        <v>18.824278922572105</v>
      </c>
      <c r="AT158" s="36">
        <v>19.139438219056174</v>
      </c>
      <c r="AU158" s="36">
        <v>19.462306039769395</v>
      </c>
      <c r="AV158" s="36">
        <v>19.793137232686274</v>
      </c>
      <c r="AW158" s="36">
        <v>20.132196721780328</v>
      </c>
      <c r="AX158" s="36">
        <v>20.479759903024007</v>
      </c>
      <c r="AY158" s="36">
        <v>20.836113084388689</v>
      </c>
      <c r="AZ158" s="36">
        <v>21.201554035844595</v>
      </c>
      <c r="BA158" s="36">
        <v>21.576392407360757</v>
      </c>
      <c r="BB158" s="36">
        <v>21.957857831050706</v>
      </c>
    </row>
    <row r="159" spans="1:54" outlineLevel="2">
      <c r="A159" s="425"/>
      <c r="B159" s="135" t="s">
        <v>289</v>
      </c>
      <c r="C159" s="135" t="s">
        <v>560</v>
      </c>
      <c r="D159" s="135" t="s">
        <v>480</v>
      </c>
      <c r="E159" s="238">
        <f>(Option_4!E158-Baseline!E158)*1.59</f>
        <v>0</v>
      </c>
      <c r="F159" s="238">
        <f>(Option_4!F158-Baseline!F158)*1.59</f>
        <v>-0.68327277181272283</v>
      </c>
      <c r="G159" s="238">
        <f>(Option_4!G158-Baseline!G158)*1.59</f>
        <v>-1.384647464445254</v>
      </c>
      <c r="H159" s="238">
        <f>(Option_4!H158-Baseline!H158)*1.59</f>
        <v>-2.1046099850289979</v>
      </c>
      <c r="I159" s="238">
        <f>(Option_4!I158-Baseline!I158)*1.59</f>
        <v>-2.8436626113337402</v>
      </c>
      <c r="J159" s="238">
        <f>(Option_4!J158-Baseline!J158)*1.59</f>
        <v>-3.602324691367532</v>
      </c>
      <c r="K159" s="238">
        <f>(Option_4!K158-Baseline!K158)*1.59</f>
        <v>-3.6509444903755548</v>
      </c>
      <c r="L159" s="238">
        <f>(Option_4!L158-Baseline!L158)*1.59</f>
        <v>-3.7004602495239736</v>
      </c>
      <c r="M159" s="238">
        <f>(Option_4!M158-Baseline!M158)*1.59</f>
        <v>-3.750895300470467</v>
      </c>
      <c r="N159" s="238">
        <f>(Option_4!N158-Baseline!N158)*1.59</f>
        <v>-3.8022737969026204</v>
      </c>
      <c r="O159" s="238">
        <f>(Option_4!O158-Baseline!O158)*1.59</f>
        <v>-3.8546206795579345</v>
      </c>
      <c r="P159" s="238">
        <f>(Option_4!P158-Baseline!P158)*1.59</f>
        <v>-3.9079617112038281</v>
      </c>
      <c r="Q159" s="238">
        <f>(Option_4!Q158-Baseline!Q158)*1.59</f>
        <v>-3.9623235815776425</v>
      </c>
      <c r="R159" s="238">
        <f>(Option_4!R158-Baseline!R158)*1.59</f>
        <v>-4.0177338374266158</v>
      </c>
      <c r="S159" s="238">
        <f>(Option_4!S158-Baseline!S158)*1.59</f>
        <v>-4.0742210574078959</v>
      </c>
      <c r="T159" s="238">
        <f>(Option_4!T158-Baseline!T158)*1.59</f>
        <v>-4.131814677188534</v>
      </c>
      <c r="U159" s="238">
        <f>(Option_4!U158-Baseline!U158)*1.59</f>
        <v>-4.1905452867754693</v>
      </c>
      <c r="V159" s="238">
        <f>(Option_4!V158-Baseline!V158)*1.59</f>
        <v>-4.2504444381255544</v>
      </c>
      <c r="W159" s="238">
        <f>(Option_4!W158-Baseline!W158)*1.59</f>
        <v>-4.3115448725155101</v>
      </c>
      <c r="X159" s="238">
        <f>(Option_4!X158-Baseline!X158)*1.59</f>
        <v>-4.3738804156019597</v>
      </c>
      <c r="Y159" s="238">
        <f>(Option_4!Y158-Baseline!Y158)*1.59</f>
        <v>-4.4374861348313841</v>
      </c>
      <c r="Z159" s="238">
        <f>(Option_4!Z158-Baseline!Z158)*1.59</f>
        <v>-4.5023983569301613</v>
      </c>
      <c r="AA159" s="238">
        <f>(Option_4!AA158-Baseline!AA158)*1.59</f>
        <v>-4.5686546504145342</v>
      </c>
      <c r="AB159" s="238">
        <f>(Option_4!AB158-Baseline!AB158)*1.59</f>
        <v>-4.6362939830006047</v>
      </c>
      <c r="AC159" s="238">
        <f>(Option_4!AC158-Baseline!AC158)*1.59</f>
        <v>-4.705356704114326</v>
      </c>
      <c r="AD159" s="238">
        <f>(Option_4!AD158-Baseline!AD158)*1.59</f>
        <v>-4.7758846323415378</v>
      </c>
      <c r="AE159" s="238">
        <f>(Option_4!AE158-Baseline!AE158)*1.59</f>
        <v>-4.8479211253878836</v>
      </c>
      <c r="AF159" s="238">
        <f>(Option_4!AF158-Baseline!AF158)*1.59</f>
        <v>-4.9215111150588848</v>
      </c>
      <c r="AG159" s="238">
        <f>(Option_4!AG158-Baseline!AG158)*1.59</f>
        <v>-4.9967011772198804</v>
      </c>
      <c r="AH159" s="238">
        <f>(Option_4!AH158-Baseline!AH158)*1.59</f>
        <v>-5.0735396192460378</v>
      </c>
      <c r="AI159" s="238">
        <f>(Option_4!AI158-Baseline!AI158)*1.59</f>
        <v>-5.152076549982346</v>
      </c>
      <c r="AJ159" s="238">
        <f>(Option_4!AJ158-Baseline!AJ158)*1.59</f>
        <v>-5.232363932213608</v>
      </c>
      <c r="AK159" s="238">
        <f>(Option_4!AK158-Baseline!AK158)*1.59</f>
        <v>-5.3144556876044335</v>
      </c>
      <c r="AL159" s="238">
        <f>(Option_4!AL158-Baseline!AL158)*1.59</f>
        <v>-5.3984077491692286</v>
      </c>
      <c r="AM159" s="238">
        <f>(Option_4!AM158-Baseline!AM158)*1.59</f>
        <v>-5.4842781837021866</v>
      </c>
      <c r="AN159" s="238">
        <f>(Option_4!AN158-Baseline!AN158)*1.59</f>
        <v>-5.5721272442472749</v>
      </c>
      <c r="AO159" s="238">
        <f>(Option_4!AO158-Baseline!AO158)*1.59</f>
        <v>-5.6620174925282507</v>
      </c>
      <c r="AP159" s="238">
        <f>(Option_4!AP158-Baseline!AP158)*1.59</f>
        <v>-5.7540138689086104</v>
      </c>
      <c r="AQ159" s="238">
        <f>(Option_4!AQ158-Baseline!AQ158)*1.59</f>
        <v>-5.8481838323116184</v>
      </c>
      <c r="AR159" s="238">
        <f>(Option_4!AR158-Baseline!AR158)*1.59</f>
        <v>-5.9445974651602542</v>
      </c>
      <c r="AS159" s="238">
        <f>(Option_4!AS158-Baseline!AS158)*1.59</f>
        <v>-6.0433274733772544</v>
      </c>
      <c r="AT159" s="238">
        <f>(Option_4!AT158-Baseline!AT158)*1.59</f>
        <v>-6.1444495186950556</v>
      </c>
      <c r="AU159" s="238">
        <f>(Option_4!AU158-Baseline!AU158)*1.59</f>
        <v>-6.2480421137157842</v>
      </c>
      <c r="AV159" s="238">
        <f>(Option_4!AV158-Baseline!AV158)*1.59</f>
        <v>-6.3541869542213085</v>
      </c>
      <c r="AW159" s="238">
        <f>(Option_4!AW158-Baseline!AW158)*1.59</f>
        <v>-6.462968849213107</v>
      </c>
      <c r="AX159" s="238">
        <f>(Option_4!AX158-Baseline!AX158)*1.59</f>
        <v>-6.5744760007524006</v>
      </c>
      <c r="AY159" s="238">
        <f>(Option_4!AY158-Baseline!AY158)*1.59</f>
        <v>-6.6888001788599816</v>
      </c>
      <c r="AZ159" s="238">
        <f>(Option_4!AZ158-Baseline!AZ158)*1.59</f>
        <v>-6.8060367215163309</v>
      </c>
      <c r="BA159" s="238">
        <f>(Option_4!BA158-Baseline!BA158)*1.59</f>
        <v>-6.9262848319915218</v>
      </c>
      <c r="BB159" s="238">
        <f>(Option_4!BB158-Baseline!BB158)*1.59</f>
        <v>-7.0486574685614576</v>
      </c>
    </row>
    <row r="160" spans="1:54" outlineLevel="2">
      <c r="A160" s="425"/>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292</v>
      </c>
      <c r="C161" s="135" t="s">
        <v>473</v>
      </c>
      <c r="D161" s="135"/>
      <c r="E161" s="238">
        <v>1.7757438E-2</v>
      </c>
      <c r="F161" s="36">
        <v>1.8340411000000001E-2</v>
      </c>
      <c r="G161" s="36">
        <v>1.8934345000000002E-2</v>
      </c>
      <c r="H161" s="36">
        <v>1.9535371999999999E-2</v>
      </c>
      <c r="I161" s="36">
        <v>2.0139085000000001E-2</v>
      </c>
      <c r="J161" s="36">
        <v>2.0740491E-2</v>
      </c>
      <c r="K161" s="36">
        <v>2.1443934000000001E-2</v>
      </c>
      <c r="L161" s="36">
        <v>2.2173552999999999E-2</v>
      </c>
      <c r="M161" s="36">
        <v>2.2930407999999999E-2</v>
      </c>
      <c r="N161" s="36">
        <v>2.3715607999999999E-2</v>
      </c>
      <c r="O161" s="36">
        <v>2.4530311999999999E-2</v>
      </c>
      <c r="P161" s="36">
        <v>2.5375727000000001E-2</v>
      </c>
      <c r="Q161" s="36">
        <v>2.6253114000000001E-2</v>
      </c>
      <c r="R161" s="36">
        <v>2.7163791E-2</v>
      </c>
      <c r="S161" s="36">
        <v>2.8109131999999998E-2</v>
      </c>
      <c r="T161" s="36">
        <v>2.9090574000000001E-2</v>
      </c>
      <c r="U161" s="36">
        <v>3.0109617000000002E-2</v>
      </c>
      <c r="V161" s="36">
        <v>3.1167826999999999E-2</v>
      </c>
      <c r="W161" s="36">
        <v>3.2266841999999997E-2</v>
      </c>
      <c r="X161" s="36">
        <v>3.3408370999999999E-2</v>
      </c>
      <c r="Y161" s="36">
        <v>3.4594199999999999E-2</v>
      </c>
      <c r="Z161" s="36">
        <v>3.5826195999999998E-2</v>
      </c>
      <c r="AA161" s="36">
        <v>3.7106310000000003E-2</v>
      </c>
      <c r="AB161" s="36">
        <v>3.8436579999999998E-2</v>
      </c>
      <c r="AC161" s="36">
        <v>3.9819136999999998E-2</v>
      </c>
      <c r="AD161" s="36">
        <v>4.1256209000000002E-2</v>
      </c>
      <c r="AE161" s="36">
        <v>4.2750123000000001E-2</v>
      </c>
      <c r="AF161" s="36">
        <v>4.4303312999999997E-2</v>
      </c>
      <c r="AG161" s="36">
        <v>4.5918325000000003E-2</v>
      </c>
      <c r="AH161" s="36">
        <v>4.7597819E-2</v>
      </c>
      <c r="AI161" s="36">
        <v>4.9344579E-2</v>
      </c>
      <c r="AJ161" s="36">
        <v>5.1161513999999998E-2</v>
      </c>
      <c r="AK161" s="36">
        <v>5.3051668000000003E-2</v>
      </c>
      <c r="AL161" s="36">
        <v>5.5018224999999997E-2</v>
      </c>
      <c r="AM161" s="36">
        <v>5.7064515000000003E-2</v>
      </c>
      <c r="AN161" s="36">
        <v>5.9194021999999999E-2</v>
      </c>
      <c r="AO161" s="36">
        <v>6.1410391000000002E-2</v>
      </c>
      <c r="AP161" s="36">
        <v>6.3717436000000002E-2</v>
      </c>
      <c r="AQ161" s="36">
        <v>6.6119146000000004E-2</v>
      </c>
      <c r="AR161" s="36">
        <v>6.8619699000000006E-2</v>
      </c>
      <c r="AS161" s="36">
        <v>7.1223464E-2</v>
      </c>
      <c r="AT161" s="36">
        <v>7.3935015000000007E-2</v>
      </c>
      <c r="AU161" s="36">
        <v>7.6759139000000004E-2</v>
      </c>
      <c r="AV161" s="36">
        <v>7.9700849000000004E-2</v>
      </c>
      <c r="AW161" s="36">
        <v>8.2765388999999995E-2</v>
      </c>
      <c r="AX161" s="36">
        <v>8.5958251999999999E-2</v>
      </c>
      <c r="AY161" s="36">
        <v>8.9285187000000002E-2</v>
      </c>
      <c r="AZ161" s="36">
        <v>9.2752214999999999E-2</v>
      </c>
      <c r="BA161" s="36">
        <v>9.6365640000000002E-2</v>
      </c>
      <c r="BB161" s="36">
        <v>0.10011983619592912</v>
      </c>
    </row>
    <row r="162" spans="1:54" outlineLevel="2">
      <c r="A162" s="425"/>
      <c r="B162" s="135" t="s">
        <v>292</v>
      </c>
      <c r="C162" s="135" t="s">
        <v>474</v>
      </c>
      <c r="D162" s="135"/>
      <c r="E162" s="238">
        <v>3.9460971999999997E-2</v>
      </c>
      <c r="F162" s="36">
        <v>4.0756468999999997E-2</v>
      </c>
      <c r="G162" s="36">
        <v>4.2076322999999999E-2</v>
      </c>
      <c r="H162" s="36">
        <v>4.3411937999999997E-2</v>
      </c>
      <c r="I162" s="36">
        <v>4.4753521999999997E-2</v>
      </c>
      <c r="J162" s="36">
        <v>4.6089979000000003E-2</v>
      </c>
      <c r="K162" s="36">
        <v>4.7653187E-2</v>
      </c>
      <c r="L162" s="36">
        <v>4.9274561000000001E-2</v>
      </c>
      <c r="M162" s="36">
        <v>5.0956461000000002E-2</v>
      </c>
      <c r="N162" s="36">
        <v>5.2701352E-2</v>
      </c>
      <c r="O162" s="36">
        <v>5.4511803999999997E-2</v>
      </c>
      <c r="P162" s="36">
        <v>5.6390504000000001E-2</v>
      </c>
      <c r="Q162" s="36">
        <v>5.8340253000000002E-2</v>
      </c>
      <c r="R162" s="36">
        <v>6.0363978999999998E-2</v>
      </c>
      <c r="S162" s="36">
        <v>6.2464736999999999E-2</v>
      </c>
      <c r="T162" s="36">
        <v>6.4645720000000004E-2</v>
      </c>
      <c r="U162" s="36">
        <v>6.6910259999999999E-2</v>
      </c>
      <c r="V162" s="36">
        <v>6.9261839000000006E-2</v>
      </c>
      <c r="W162" s="36">
        <v>7.1704093999999996E-2</v>
      </c>
      <c r="X162" s="36">
        <v>7.4240823999999997E-2</v>
      </c>
      <c r="Y162" s="36">
        <v>7.6876E-2</v>
      </c>
      <c r="Z162" s="36">
        <v>7.9613769000000001E-2</v>
      </c>
      <c r="AA162" s="36">
        <v>8.2458465999999994E-2</v>
      </c>
      <c r="AB162" s="36">
        <v>8.5414621999999996E-2</v>
      </c>
      <c r="AC162" s="36">
        <v>8.8486971999999997E-2</v>
      </c>
      <c r="AD162" s="36">
        <v>9.1680464000000003E-2</v>
      </c>
      <c r="AE162" s="36">
        <v>9.5000271999999997E-2</v>
      </c>
      <c r="AF162" s="36">
        <v>9.8451807000000002E-2</v>
      </c>
      <c r="AG162" s="36">
        <v>0.102040722</v>
      </c>
      <c r="AH162" s="36">
        <v>0.105772932</v>
      </c>
      <c r="AI162" s="36">
        <v>0.10965461999999999</v>
      </c>
      <c r="AJ162" s="36">
        <v>0.11369225400000001</v>
      </c>
      <c r="AK162" s="36">
        <v>0.117892597</v>
      </c>
      <c r="AL162" s="36">
        <v>0.122262723</v>
      </c>
      <c r="AM162" s="36">
        <v>0.12681003399999999</v>
      </c>
      <c r="AN162" s="36">
        <v>0.13154227199999999</v>
      </c>
      <c r="AO162" s="36">
        <v>0.136467536</v>
      </c>
      <c r="AP162" s="36">
        <v>0.14159430200000001</v>
      </c>
      <c r="AQ162" s="36">
        <v>0.146931436</v>
      </c>
      <c r="AR162" s="36">
        <v>0.15248822000000001</v>
      </c>
      <c r="AS162" s="36">
        <v>0.158274364</v>
      </c>
      <c r="AT162" s="36">
        <v>0.16430003300000001</v>
      </c>
      <c r="AU162" s="36">
        <v>0.17057586499999999</v>
      </c>
      <c r="AV162" s="36">
        <v>0.17711299699999999</v>
      </c>
      <c r="AW162" s="36">
        <v>0.18392308600000001</v>
      </c>
      <c r="AX162" s="36">
        <v>0.19101833700000001</v>
      </c>
      <c r="AY162" s="36">
        <v>0.198411526</v>
      </c>
      <c r="AZ162" s="36">
        <v>0.206116033</v>
      </c>
      <c r="BA162" s="36">
        <v>0.21414586699999999</v>
      </c>
      <c r="BB162" s="36">
        <v>0.22248852593229215</v>
      </c>
    </row>
    <row r="163" spans="1:54" outlineLevel="2">
      <c r="A163" s="425"/>
      <c r="B163" s="135" t="s">
        <v>292</v>
      </c>
      <c r="C163" s="135" t="s">
        <v>561</v>
      </c>
      <c r="D163" s="135"/>
      <c r="E163" s="238">
        <f>(SUM(Option_4!E161:E162)-SUM(Baseline!E161:E162))*1.59</f>
        <v>0</v>
      </c>
      <c r="F163" s="238">
        <f>(SUM(Option_4!F161:F162)-SUM(Baseline!F161:F162))*1.59</f>
        <v>-5.116143000000205E-5</v>
      </c>
      <c r="G163" s="238">
        <f>(SUM(Option_4!G161:G162)-SUM(Baseline!G161:G162))*1.59</f>
        <v>-1.5739091999999094E-4</v>
      </c>
      <c r="H163" s="238">
        <f>(SUM(Option_4!H161:H162)-SUM(Baseline!H161:H162))*1.59</f>
        <v>-3.4295187000000463E-4</v>
      </c>
      <c r="I163" s="238">
        <f>(SUM(Option_4!I161:I162)-SUM(Baseline!I161:I162))*1.59</f>
        <v>-6.3506190000000456E-4</v>
      </c>
      <c r="J163" s="238">
        <f>(SUM(Option_4!J161:J162)-SUM(Baseline!J161:J162))*1.59</f>
        <v>-1.0641377100000001E-3</v>
      </c>
      <c r="K163" s="238">
        <f>(SUM(Option_4!K161:K162)-SUM(Baseline!K161:K162))*1.59</f>
        <v>-1.1006361600000084E-3</v>
      </c>
      <c r="L163" s="238">
        <f>(SUM(Option_4!L161:L162)-SUM(Baseline!L161:L162))*1.59</f>
        <v>-1.138497239999983E-3</v>
      </c>
      <c r="M163" s="238">
        <f>(SUM(Option_4!M161:M162)-SUM(Baseline!M161:M162))*1.59</f>
        <v>-1.1777797800000041E-3</v>
      </c>
      <c r="N163" s="238">
        <f>(SUM(Option_4!N161:N162)-SUM(Baseline!N161:N162))*1.59</f>
        <v>-1.2185378399999767E-3</v>
      </c>
      <c r="O163" s="238">
        <f>(SUM(Option_4!O161:O162)-SUM(Baseline!O161:O162))*1.59</f>
        <v>-1.2608366099999989E-3</v>
      </c>
      <c r="P163" s="238">
        <f>(SUM(Option_4!P161:P162)-SUM(Baseline!P161:P162))*1.59</f>
        <v>-1.3047333299999963E-3</v>
      </c>
      <c r="Q163" s="238">
        <f>(SUM(Option_4!Q161:Q162)-SUM(Baseline!Q161:Q162))*1.59</f>
        <v>-1.3502995499999977E-3</v>
      </c>
      <c r="R163" s="238">
        <f>(SUM(Option_4!R161:R162)-SUM(Baseline!R161:R162))*1.59</f>
        <v>-1.3976004599999907E-3</v>
      </c>
      <c r="S163" s="238">
        <f>(SUM(Option_4!S161:S162)-SUM(Baseline!S161:S162))*1.59</f>
        <v>-1.4467091999999808E-3</v>
      </c>
      <c r="T163" s="238">
        <f>(SUM(Option_4!T161:T162)-SUM(Baseline!T161:T162))*1.59</f>
        <v>-1.4977005000000173E-3</v>
      </c>
      <c r="U163" s="238">
        <f>(SUM(Option_4!U161:U162)-SUM(Baseline!U161:U162))*1.59</f>
        <v>-1.5506538599999919E-3</v>
      </c>
      <c r="V163" s="238">
        <f>(SUM(Option_4!V161:V162)-SUM(Baseline!V161:V162))*1.59</f>
        <v>-1.6056487799999952E-3</v>
      </c>
      <c r="W163" s="238">
        <f>(SUM(Option_4!W161:W162)-SUM(Baseline!W161:W162))*1.59</f>
        <v>-1.6627727100000252E-3</v>
      </c>
      <c r="X163" s="238">
        <f>(SUM(Option_4!X161:X162)-SUM(Baseline!X161:X162))*1.59</f>
        <v>-1.7221131000000141E-3</v>
      </c>
      <c r="Y163" s="238">
        <f>(SUM(Option_4!Y161:Y162)-SUM(Baseline!Y161:Y162))*1.59</f>
        <v>-1.7837669400000207E-3</v>
      </c>
      <c r="Z163" s="238">
        <f>(SUM(Option_4!Z161:Z162)-SUM(Baseline!Z161:Z162))*1.59</f>
        <v>-1.8478280399999961E-3</v>
      </c>
      <c r="AA163" s="238">
        <f>(SUM(Option_4!AA161:AA162)-SUM(Baseline!AA161:AA162))*1.59</f>
        <v>-1.9144013399999952E-3</v>
      </c>
      <c r="AB163" s="238">
        <f>(SUM(Option_4!AB161:AB162)-SUM(Baseline!AB161:AB162))*1.59</f>
        <v>-1.9835917800000288E-3</v>
      </c>
      <c r="AC163" s="238">
        <f>(SUM(Option_4!AC161:AC162)-SUM(Baseline!AC161:AC162))*1.59</f>
        <v>-2.0555106599999947E-3</v>
      </c>
      <c r="AD163" s="238">
        <f>(SUM(Option_4!AD161:AD162)-SUM(Baseline!AD161:AD162))*1.59</f>
        <v>-2.1302740499999635E-3</v>
      </c>
      <c r="AE163" s="238">
        <f>(SUM(Option_4!AE161:AE162)-SUM(Baseline!AE161:AE162))*1.59</f>
        <v>-2.2080059700000029E-3</v>
      </c>
      <c r="AF163" s="238">
        <f>(SUM(Option_4!AF161:AF162)-SUM(Baseline!AF161:AF162))*1.59</f>
        <v>-2.2888320300000022E-3</v>
      </c>
      <c r="AG163" s="238">
        <f>(SUM(Option_4!AG161:AG162)-SUM(Baseline!AG161:AG162))*1.59</f>
        <v>-2.3728841999999806E-3</v>
      </c>
      <c r="AH163" s="238">
        <f>(SUM(Option_4!AH161:AH162)-SUM(Baseline!AH161:AH162))*1.59</f>
        <v>-2.4603039899999957E-3</v>
      </c>
      <c r="AI163" s="238">
        <f>(SUM(Option_4!AI161:AI162)-SUM(Baseline!AI161:AI162))*1.59</f>
        <v>-2.5512345000000603E-3</v>
      </c>
      <c r="AJ163" s="238">
        <f>(SUM(Option_4!AJ161:AJ162)-SUM(Baseline!AJ161:AJ162))*1.59</f>
        <v>-2.6458283699999623E-3</v>
      </c>
      <c r="AK163" s="238">
        <f>(SUM(Option_4!AK161:AK162)-SUM(Baseline!AK161:AK162))*1.59</f>
        <v>-2.7442461899999698E-3</v>
      </c>
      <c r="AL163" s="238">
        <f>(SUM(Option_4!AL161:AL162)-SUM(Baseline!AL161:AL162))*1.59</f>
        <v>-2.8466549099999947E-3</v>
      </c>
      <c r="AM163" s="238">
        <f>(SUM(Option_4!AM161:AM162)-SUM(Baseline!AM161:AM162))*1.59</f>
        <v>-2.9532278399999907E-3</v>
      </c>
      <c r="AN163" s="238">
        <f>(SUM(Option_4!AN161:AN162)-SUM(Baseline!AN161:AN162))*1.59</f>
        <v>-3.0641462400000821E-3</v>
      </c>
      <c r="AO163" s="238">
        <f>(SUM(Option_4!AO161:AO162)-SUM(Baseline!AO161:AO162))*1.59</f>
        <v>-3.1796009099999923E-3</v>
      </c>
      <c r="AP163" s="238">
        <f>(SUM(Option_4!AP161:AP162)-SUM(Baseline!AP161:AP162))*1.59</f>
        <v>-3.2997890099999267E-3</v>
      </c>
      <c r="AQ163" s="238">
        <f>(SUM(Option_4!AQ161:AQ162)-SUM(Baseline!AQ161:AQ162))*1.59</f>
        <v>-3.4249267800000364E-3</v>
      </c>
      <c r="AR163" s="238">
        <f>(SUM(Option_4!AR161:AR162)-SUM(Baseline!AR161:AR162))*1.59</f>
        <v>-3.5552256899999443E-3</v>
      </c>
      <c r="AS163" s="238">
        <f>(SUM(Option_4!AS161:AS162)-SUM(Baseline!AS161:AS162))*1.59</f>
        <v>-3.6909162899999718E-3</v>
      </c>
      <c r="AT163" s="238">
        <f>(SUM(Option_4!AT161:AT162)-SUM(Baseline!AT161:AT162))*1.59</f>
        <v>-3.8322402599999905E-3</v>
      </c>
      <c r="AU163" s="238">
        <f>(SUM(Option_4!AU161:AU162)-SUM(Baseline!AU161:AU162))*1.59</f>
        <v>-3.9794456400000025E-3</v>
      </c>
      <c r="AV163" s="238">
        <f>(SUM(Option_4!AV161:AV162)-SUM(Baseline!AV161:AV162))*1.59</f>
        <v>-4.1327947800000025E-3</v>
      </c>
      <c r="AW163" s="238">
        <f>(SUM(Option_4!AW161:AW162)-SUM(Baseline!AW161:AW162))*1.59</f>
        <v>-4.2925611599999346E-3</v>
      </c>
      <c r="AX163" s="238">
        <f>(SUM(Option_4!AX161:AX162)-SUM(Baseline!AX161:AX162))*1.59</f>
        <v>-4.4590341600000442E-3</v>
      </c>
      <c r="AY163" s="238">
        <f>(SUM(Option_4!AY161:AY162)-SUM(Baseline!AY161:AY162))*1.59</f>
        <v>-4.6325142900000395E-3</v>
      </c>
      <c r="AZ163" s="238">
        <f>(SUM(Option_4!AZ161:AZ162)-SUM(Baseline!AZ161:AZ162))*1.59</f>
        <v>-4.8133163700000208E-3</v>
      </c>
      <c r="BA163" s="238">
        <f>(SUM(Option_4!BA161:BA162)-SUM(Baseline!BA161:BA162))*1.59</f>
        <v>-5.0017679400000794E-3</v>
      </c>
      <c r="BB163" s="238">
        <f>(SUM(Option_4!BB161:BB162)-SUM(Baseline!BB161:BB162))*1.59</f>
        <v>-5.19759760977108E-3</v>
      </c>
    </row>
    <row r="164" spans="1:54" outlineLevel="2">
      <c r="A164" s="425"/>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484</v>
      </c>
      <c r="B172" s="135" t="s">
        <v>289</v>
      </c>
      <c r="C172" s="135" t="s">
        <v>397</v>
      </c>
      <c r="D172" s="135" t="s">
        <v>391</v>
      </c>
      <c r="E172" s="262">
        <f>-(E$158*'Fixed Data'!$B$25*'Fixed Data'!E$47*'Fixed Data'!$B$24*'Fixed Data'!$B$23+E$158*'Fixed Data'!$B$26)*'Fixed Data'!L44/10^6</f>
        <v>-2.5743277600318097</v>
      </c>
      <c r="F172" s="262">
        <f>-(F$158*'Fixed Data'!$B$25*'Fixed Data'!F$47*'Fixed Data'!$B$24*'Fixed Data'!$B$23+F$158*'Fixed Data'!$B$26)*'Fixed Data'!M44/10^6</f>
        <v>-2.559010460537126</v>
      </c>
      <c r="G172" s="262">
        <f>-(G$158*'Fixed Data'!$B$25*'Fixed Data'!G$47*'Fixed Data'!$B$24*'Fixed Data'!$B$23+G$158*'Fixed Data'!$B$26)*'Fixed Data'!N44/10^6</f>
        <v>-2.5408586471790695</v>
      </c>
      <c r="H172" s="262">
        <f>-(H$158*'Fixed Data'!$B$25*'Fixed Data'!H$47*'Fixed Data'!$B$24*'Fixed Data'!$B$23+H$158*'Fixed Data'!$B$26)*'Fixed Data'!O44/10^6</f>
        <v>-2.5197132424155604</v>
      </c>
      <c r="I172" s="262">
        <f>-(I$158*'Fixed Data'!$B$25*'Fixed Data'!I$47*'Fixed Data'!$B$24*'Fixed Data'!$B$23+I$158*'Fixed Data'!$B$26)*'Fixed Data'!P44/10^6</f>
        <v>-2.4954073675063331</v>
      </c>
      <c r="J172" s="262">
        <f>-(J$158*'Fixed Data'!$B$25*'Fixed Data'!J$47*'Fixed Data'!$B$24*'Fixed Data'!$B$23+J$158*'Fixed Data'!$B$26)*'Fixed Data'!Q44/10^6</f>
        <v>-2.4677659372667047</v>
      </c>
      <c r="K172" s="262">
        <f>-(K$158*'Fixed Data'!$B$25*'Fixed Data'!K$47*'Fixed Data'!$B$24*'Fixed Data'!$B$23+K$158*'Fixed Data'!$B$26)*'Fixed Data'!R44/10^6</f>
        <v>-2.5391520301399653</v>
      </c>
      <c r="L172" s="262">
        <f>-(L$158*'Fixed Data'!$B$25*'Fixed Data'!L$47*'Fixed Data'!$B$24*'Fixed Data'!$B$23+L$158*'Fixed Data'!$B$26)*'Fixed Data'!S44/10^6</f>
        <v>-2.6127733011051304</v>
      </c>
      <c r="M172" s="262">
        <f>-(M$158*'Fixed Data'!$B$25*'Fixed Data'!M$47*'Fixed Data'!$B$24*'Fixed Data'!$B$23+M$158*'Fixed Data'!$B$26)*'Fixed Data'!T44/10^6</f>
        <v>-2.688707683066768</v>
      </c>
      <c r="N172" s="262">
        <f>-(N$158*'Fixed Data'!$B$25*'Fixed Data'!N$47*'Fixed Data'!$B$24*'Fixed Data'!$B$23+N$158*'Fixed Data'!$B$26)*'Fixed Data'!U44/10^6</f>
        <v>-2.767036196373339</v>
      </c>
      <c r="O172" s="262">
        <f>-(O$158*'Fixed Data'!$B$25*'Fixed Data'!O$47*'Fixed Data'!$B$24*'Fixed Data'!$B$23+O$158*'Fixed Data'!$B$26)*'Fixed Data'!V44/10^6</f>
        <v>-2.8478430793051617</v>
      </c>
      <c r="P172" s="262">
        <f>-(P$158*'Fixed Data'!$B$25*'Fixed Data'!P$47*'Fixed Data'!$B$24*'Fixed Data'!$B$23+P$158*'Fixed Data'!$B$26)*'Fixed Data'!W44/10^6</f>
        <v>-2.9312159422646293</v>
      </c>
      <c r="Q172" s="262">
        <f>-(Q$158*'Fixed Data'!$B$25*'Fixed Data'!Q$47*'Fixed Data'!$B$24*'Fixed Data'!$B$23+Q$158*'Fixed Data'!$B$26)*'Fixed Data'!X44/10^6</f>
        <v>-3.0172459092897919</v>
      </c>
      <c r="R172" s="262">
        <f>-(R$158*'Fixed Data'!$B$25*'Fixed Data'!R$47*'Fixed Data'!$B$24*'Fixed Data'!$B$23+R$158*'Fixed Data'!$B$26)*'Fixed Data'!Y44/10^6</f>
        <v>-3.1060277887669954</v>
      </c>
      <c r="S172" s="262">
        <f>-(S$158*'Fixed Data'!$B$25*'Fixed Data'!S$47*'Fixed Data'!$B$24*'Fixed Data'!$B$23+S$158*'Fixed Data'!$B$26)*'Fixed Data'!Z44/10^6</f>
        <v>-3.1969407565282886</v>
      </c>
      <c r="T172" s="262">
        <f>-(T$158*'Fixed Data'!$B$25*'Fixed Data'!T$47*'Fixed Data'!$B$24*'Fixed Data'!$B$23+T$158*'Fixed Data'!$B$26)*'Fixed Data'!AA44/10^6</f>
        <v>-3.2907645723066565</v>
      </c>
      <c r="U172" s="262">
        <f>-(U$158*'Fixed Data'!$B$25*'Fixed Data'!U$47*'Fixed Data'!$B$24*'Fixed Data'!$B$23+U$158*'Fixed Data'!$B$26)*'Fixed Data'!AB44/10^6</f>
        <v>-3.387604067903208</v>
      </c>
      <c r="V172" s="262">
        <f>-(V$158*'Fixed Data'!$B$25*'Fixed Data'!V$47*'Fixed Data'!$B$24*'Fixed Data'!$B$23+V$158*'Fixed Data'!$B$26)*'Fixed Data'!AC44/10^6</f>
        <v>-3.4875683966303539</v>
      </c>
      <c r="W172" s="262">
        <f>-(W$158*'Fixed Data'!$B$25*'Fixed Data'!W$47*'Fixed Data'!$B$24*'Fixed Data'!$B$23+W$158*'Fixed Data'!$B$26)*'Fixed Data'!AD44/10^6</f>
        <v>-3.5907712015718332</v>
      </c>
      <c r="X172" s="262">
        <f>-(X$158*'Fixed Data'!$B$25*'Fixed Data'!X$47*'Fixed Data'!$B$24*'Fixed Data'!$B$23+X$158*'Fixed Data'!$B$26)*'Fixed Data'!AE44/10^6</f>
        <v>-3.697330859089007</v>
      </c>
      <c r="Y172" s="262">
        <f>-(Y$158*'Fixed Data'!$B$25*'Fixed Data'!Y$47*'Fixed Data'!$B$24*'Fixed Data'!$B$23+Y$158*'Fixed Data'!$B$26)*'Fixed Data'!AF44/10^6</f>
        <v>-3.8073706781261154</v>
      </c>
      <c r="Z172" s="262">
        <f>-(Z$158*'Fixed Data'!$B$25*'Fixed Data'!Z$47*'Fixed Data'!$B$24*'Fixed Data'!$B$23+Z$158*'Fixed Data'!$B$26)*'Fixed Data'!AG44/10^6</f>
        <v>-3.9210191337010283</v>
      </c>
      <c r="AA172" s="262">
        <f>-(AA$158*'Fixed Data'!$B$25*'Fixed Data'!AA$47*'Fixed Data'!$B$24*'Fixed Data'!$B$23+AA$158*'Fixed Data'!$B$26)*'Fixed Data'!AH44/10^6</f>
        <v>-4.0384101283875529</v>
      </c>
      <c r="AB172" s="262">
        <f>-(AB$158*'Fixed Data'!$B$25*'Fixed Data'!AB$47*'Fixed Data'!$B$24*'Fixed Data'!$B$23+AB$158*'Fixed Data'!$B$26)*'Fixed Data'!AI44/10^6</f>
        <v>-4.1596832406487918</v>
      </c>
      <c r="AC172" s="262">
        <f>-(AC$158*'Fixed Data'!$B$25*'Fixed Data'!AC$47*'Fixed Data'!$B$24*'Fixed Data'!$B$23+AC$158*'Fixed Data'!$B$26)*'Fixed Data'!AJ44/10^6</f>
        <v>-4.2822285057186731</v>
      </c>
      <c r="AD172" s="262">
        <f>-(AD$158*'Fixed Data'!$B$25*'Fixed Data'!AD$47*'Fixed Data'!$B$24*'Fixed Data'!$B$23+AD$158*'Fixed Data'!$B$26)*'Fixed Data'!AK44/10^6</f>
        <v>-4.408429046777175</v>
      </c>
      <c r="AE172" s="262">
        <f>-(AE$158*'Fixed Data'!$B$25*'Fixed Data'!AE$47*'Fixed Data'!$B$24*'Fixed Data'!$B$23+AE$158*'Fixed Data'!$B$26)*'Fixed Data'!AL44/10^6</f>
        <v>-4.5381125100339119</v>
      </c>
      <c r="AF172" s="262">
        <f>-(AF$158*'Fixed Data'!$B$25*'Fixed Data'!AF$47*'Fixed Data'!$B$24*'Fixed Data'!$B$23+AF$158*'Fixed Data'!$B$26)*'Fixed Data'!AM44/10^6</f>
        <v>-4.6711747391886389</v>
      </c>
      <c r="AG172" s="262">
        <f>-(AG$158*'Fixed Data'!$B$25*'Fixed Data'!AG$47*'Fixed Data'!$B$24*'Fixed Data'!$B$23+AG$158*'Fixed Data'!$B$26)*'Fixed Data'!AN44/10^6</f>
        <v>-4.8075961632565365</v>
      </c>
      <c r="AH172" s="262">
        <f>-(AH$158*'Fixed Data'!$B$25*'Fixed Data'!AH$47*'Fixed Data'!$B$24*'Fixed Data'!$B$23+AH$158*'Fixed Data'!$B$26)*'Fixed Data'!AO44/10^6</f>
        <v>-4.9474867193549104</v>
      </c>
      <c r="AI172" s="262">
        <f>-(AI$158*'Fixed Data'!$B$25*'Fixed Data'!AI$47*'Fixed Data'!$B$24*'Fixed Data'!$B$23+AI$158*'Fixed Data'!$B$26)*'Fixed Data'!AP44/10^6</f>
        <v>-5.0911624380628302</v>
      </c>
      <c r="AJ172" s="262">
        <f>-(AJ$158*'Fixed Data'!$B$25*'Fixed Data'!AJ$47*'Fixed Data'!$B$24*'Fixed Data'!$B$23+AJ$158*'Fixed Data'!$B$26)*'Fixed Data'!AQ44/10^6</f>
        <v>-5.2386459532110443</v>
      </c>
      <c r="AK172" s="262">
        <f>-(AK$158*'Fixed Data'!$B$25*'Fixed Data'!AK$47*'Fixed Data'!$B$24*'Fixed Data'!$B$23+AK$158*'Fixed Data'!$B$26)*'Fixed Data'!AR44/10^6</f>
        <v>-5.3900320798115944</v>
      </c>
      <c r="AL172" s="262">
        <f>-(AL$158*'Fixed Data'!$B$25*'Fixed Data'!AL$47*'Fixed Data'!$B$24*'Fixed Data'!$B$23+AL$158*'Fixed Data'!$B$26)*'Fixed Data'!AS44/10^6</f>
        <v>-5.5454573139074821</v>
      </c>
      <c r="AM172" s="262">
        <f>-(AM$158*'Fixed Data'!$B$25*'Fixed Data'!AM$47*'Fixed Data'!$B$24*'Fixed Data'!$B$23+AM$158*'Fixed Data'!$B$26)*'Fixed Data'!AT44/10^6</f>
        <v>-5.7050727187315839</v>
      </c>
      <c r="AN172" s="262">
        <f>-(AN$158*'Fixed Data'!$B$25*'Fixed Data'!AN$47*'Fixed Data'!$B$24*'Fixed Data'!$B$23+AN$158*'Fixed Data'!$B$26)*'Fixed Data'!AU44/10^6</f>
        <v>-5.8690216685811638</v>
      </c>
      <c r="AO172" s="262">
        <f>-(AO$158*'Fixed Data'!$B$25*'Fixed Data'!AO$47*'Fixed Data'!$B$24*'Fixed Data'!$B$23+AO$158*'Fixed Data'!$B$26)*'Fixed Data'!AV44/10^6</f>
        <v>-6.0374337966682008</v>
      </c>
      <c r="AP172" s="262">
        <f>-(AP$158*'Fixed Data'!$B$25*'Fixed Data'!AP$47*'Fixed Data'!$B$24*'Fixed Data'!$B$23+AP$158*'Fixed Data'!$B$26)*'Fixed Data'!AW44/10^6</f>
        <v>-6.2104606198646595</v>
      </c>
      <c r="AQ172" s="262">
        <f>-(AQ$158*'Fixed Data'!$B$25*'Fixed Data'!AQ$47*'Fixed Data'!$B$24*'Fixed Data'!$B$23+AQ$158*'Fixed Data'!$B$26)*'Fixed Data'!AX44/10^6</f>
        <v>-6.3882620019349332</v>
      </c>
      <c r="AR172" s="262">
        <f>-(AR$158*'Fixed Data'!$B$25*'Fixed Data'!AR$47*'Fixed Data'!$B$24*'Fixed Data'!$B$23+AR$158*'Fixed Data'!$B$26)*'Fixed Data'!AY44/10^6</f>
        <v>-6.5710013956580751</v>
      </c>
      <c r="AS172" s="262">
        <f>-(AS$158*'Fixed Data'!$B$25*'Fixed Data'!AS$47*'Fixed Data'!$B$24*'Fixed Data'!$B$23+AS$158*'Fixed Data'!$B$26)*'Fixed Data'!AZ44/10^6</f>
        <v>-6.7588466677292871</v>
      </c>
      <c r="AT172" s="262">
        <f>-(AT$158*'Fixed Data'!$B$25*'Fixed Data'!AT$47*'Fixed Data'!$B$24*'Fixed Data'!$B$23+AT$158*'Fixed Data'!$B$26)*'Fixed Data'!BA44/10^6</f>
        <v>-6.9519731958254374</v>
      </c>
      <c r="AU172" s="262">
        <f>-(AU$158*'Fixed Data'!$B$25*'Fixed Data'!AU$47*'Fixed Data'!$B$24*'Fixed Data'!$B$23+AU$158*'Fixed Data'!$B$26)*'Fixed Data'!BB44/10^6</f>
        <v>-7.1505655036078926</v>
      </c>
      <c r="AV172" s="262">
        <f>-(AV$158*'Fixed Data'!$B$25*'Fixed Data'!AV$47*'Fixed Data'!$B$24*'Fixed Data'!$B$23+AV$158*'Fixed Data'!$B$26)*'Fixed Data'!BC44/10^6</f>
        <v>-7.354815200968277</v>
      </c>
      <c r="AW172" s="262">
        <f>-(AW$158*'Fixed Data'!$B$25*'Fixed Data'!AW$47*'Fixed Data'!$B$24*'Fixed Data'!$B$23+AW$158*'Fixed Data'!$B$26)*'Fixed Data'!BD44/10^6</f>
        <v>-7.5649214265706464</v>
      </c>
      <c r="AX172" s="262">
        <f>-(AX$158*'Fixed Data'!$B$25*'Fixed Data'!AX$47*'Fixed Data'!$B$24*'Fixed Data'!$B$23+AX$158*'Fixed Data'!$B$26)*'Fixed Data'!BE44/10^6</f>
        <v>-7.7810917698839539</v>
      </c>
      <c r="AY172" s="262">
        <f>-(AY$158*'Fixed Data'!$B$25*'Fixed Data'!AY$47*'Fixed Data'!$B$24*'Fixed Data'!$B$23+AY$158*'Fixed Data'!$B$26)*'Fixed Data'!BF44/10^6</f>
        <v>-8.0035428620792803</v>
      </c>
      <c r="AZ172" s="262">
        <f>-(AZ$158*'Fixed Data'!$B$25*'Fixed Data'!AZ$47*'Fixed Data'!$B$24*'Fixed Data'!$B$23+AZ$158*'Fixed Data'!$B$26)*'Fixed Data'!BG44/10^6</f>
        <v>-8.232500615417047</v>
      </c>
      <c r="BA172" s="262">
        <f>-(BA$158*'Fixed Data'!$B$25*'Fixed Data'!BA$47*'Fixed Data'!$B$24*'Fixed Data'!$B$23+BA$158*'Fixed Data'!$B$26)*'Fixed Data'!BH44/10^6</f>
        <v>-8.4682004425392492</v>
      </c>
      <c r="BB172" s="262">
        <f>-(BB$158*'Fixed Data'!$B$25*'Fixed Data'!BB$47*'Fixed Data'!$B$24*'Fixed Data'!$B$23+BB$158*'Fixed Data'!$B$26)*'Fixed Data'!BI44/10^6</f>
        <v>-8.7096612193370664</v>
      </c>
    </row>
    <row r="173" spans="1:54" outlineLevel="2">
      <c r="A173" s="425"/>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485</v>
      </c>
      <c r="B176" s="135" t="s">
        <v>289</v>
      </c>
      <c r="C176" s="135" t="s">
        <v>397</v>
      </c>
      <c r="D176" s="135" t="s">
        <v>391</v>
      </c>
      <c r="E176" s="262">
        <f>-(E$158*'Fixed Data'!$B$25*'Fixed Data'!E$47*'Fixed Data'!$B$24*'Fixed Data'!$B$23+E$158*'Fixed Data'!$B$26)*'Fixed Data'!L46/10^6</f>
        <v>-7.7229832782660628</v>
      </c>
      <c r="F176" s="262">
        <f>-(F$158*'Fixed Data'!$B$25*'Fixed Data'!F$47*'Fixed Data'!$B$24*'Fixed Data'!$B$23+F$158*'Fixed Data'!$B$26)*'Fixed Data'!M46/10^6</f>
        <v>-7.677031379820173</v>
      </c>
      <c r="G176" s="262">
        <f>-(G$158*'Fixed Data'!$B$25*'Fixed Data'!G$47*'Fixed Data'!$B$24*'Fixed Data'!$B$23+G$158*'Fixed Data'!$B$26)*'Fixed Data'!N46/10^6</f>
        <v>-7.6225759415372094</v>
      </c>
      <c r="H176" s="262">
        <f>-(H$158*'Fixed Data'!$B$25*'Fixed Data'!H$47*'Fixed Data'!$B$24*'Fixed Data'!$B$23+H$158*'Fixed Data'!$B$26)*'Fixed Data'!O46/10^6</f>
        <v>-7.5591397272466807</v>
      </c>
      <c r="I176" s="262">
        <f>-(I$158*'Fixed Data'!$B$25*'Fixed Data'!I$47*'Fixed Data'!$B$24*'Fixed Data'!$B$23+I$158*'Fixed Data'!$B$26)*'Fixed Data'!P46/10^6</f>
        <v>-7.4862221025189983</v>
      </c>
      <c r="J176" s="262">
        <f>-(J$158*'Fixed Data'!$B$25*'Fixed Data'!J$47*'Fixed Data'!$B$24*'Fixed Data'!$B$23+J$158*'Fixed Data'!$B$26)*'Fixed Data'!Q46/10^6</f>
        <v>-7.4032978101741085</v>
      </c>
      <c r="K176" s="262">
        <f>-(K$158*'Fixed Data'!$B$25*'Fixed Data'!K$47*'Fixed Data'!$B$24*'Fixed Data'!$B$23+K$158*'Fixed Data'!$B$26)*'Fixed Data'!R46/10^6</f>
        <v>-7.6174560904198971</v>
      </c>
      <c r="L176" s="262">
        <f>-(L$158*'Fixed Data'!$B$25*'Fixed Data'!L$47*'Fixed Data'!$B$24*'Fixed Data'!$B$23+L$158*'Fixed Data'!$B$26)*'Fixed Data'!S46/10^6</f>
        <v>-7.8383199033153899</v>
      </c>
      <c r="M176" s="262">
        <f>-(M$158*'Fixed Data'!$B$25*'Fixed Data'!M$47*'Fixed Data'!$B$24*'Fixed Data'!$B$23+M$158*'Fixed Data'!$B$26)*'Fixed Data'!T46/10^6</f>
        <v>-8.0661230475072525</v>
      </c>
      <c r="N176" s="262">
        <f>-(N$158*'Fixed Data'!$B$25*'Fixed Data'!N$47*'Fixed Data'!$B$24*'Fixed Data'!$B$23+N$158*'Fixed Data'!$B$26)*'Fixed Data'!U46/10^6</f>
        <v>-8.3011085874037764</v>
      </c>
      <c r="O176" s="262">
        <f>-(O$158*'Fixed Data'!$B$25*'Fixed Data'!O$47*'Fixed Data'!$B$24*'Fixed Data'!$B$23+O$158*'Fixed Data'!$B$26)*'Fixed Data'!V46/10^6</f>
        <v>-8.5435292379154859</v>
      </c>
      <c r="P176" s="262">
        <f>-(P$158*'Fixed Data'!$B$25*'Fixed Data'!P$47*'Fixed Data'!$B$24*'Fixed Data'!$B$23+P$158*'Fixed Data'!$B$26)*'Fixed Data'!W46/10^6</f>
        <v>-8.793647828557825</v>
      </c>
      <c r="Q176" s="262">
        <f>-(Q$158*'Fixed Data'!$B$25*'Fixed Data'!Q$47*'Fixed Data'!$B$24*'Fixed Data'!$B$23+Q$158*'Fixed Data'!$B$26)*'Fixed Data'!X46/10^6</f>
        <v>-9.0517377278693765</v>
      </c>
      <c r="R176" s="262">
        <f>-(R$158*'Fixed Data'!$B$25*'Fixed Data'!R$47*'Fixed Data'!$B$24*'Fixed Data'!$B$23+R$158*'Fixed Data'!$B$26)*'Fixed Data'!Y46/10^6</f>
        <v>-9.3180833663009857</v>
      </c>
      <c r="S176" s="262">
        <f>-(S$158*'Fixed Data'!$B$25*'Fixed Data'!S$47*'Fixed Data'!$B$24*'Fixed Data'!$B$23+S$158*'Fixed Data'!$B$26)*'Fixed Data'!Z46/10^6</f>
        <v>-9.5908222677458852</v>
      </c>
      <c r="T176" s="262">
        <f>-(T$158*'Fixed Data'!$B$25*'Fixed Data'!T$47*'Fixed Data'!$B$24*'Fixed Data'!$B$23+T$158*'Fixed Data'!$B$26)*'Fixed Data'!AA46/10^6</f>
        <v>-9.8722937150549939</v>
      </c>
      <c r="U176" s="262">
        <f>-(U$158*'Fixed Data'!$B$25*'Fixed Data'!U$47*'Fixed Data'!$B$24*'Fixed Data'!$B$23+U$158*'Fixed Data'!$B$26)*'Fixed Data'!AB46/10^6</f>
        <v>-10.162812205601105</v>
      </c>
      <c r="V176" s="262">
        <f>-(V$158*'Fixed Data'!$B$25*'Fixed Data'!V$47*'Fixed Data'!$B$24*'Fixed Data'!$B$23+V$158*'Fixed Data'!$B$26)*'Fixed Data'!AC46/10^6</f>
        <v>-10.46270518797254</v>
      </c>
      <c r="W176" s="262">
        <f>-(W$158*'Fixed Data'!$B$25*'Fixed Data'!W$47*'Fixed Data'!$B$24*'Fixed Data'!$B$23+W$158*'Fixed Data'!$B$26)*'Fixed Data'!AD46/10^6</f>
        <v>-10.772313604715501</v>
      </c>
      <c r="X176" s="262">
        <f>-(X$158*'Fixed Data'!$B$25*'Fixed Data'!X$47*'Fixed Data'!$B$24*'Fixed Data'!$B$23+X$158*'Fixed Data'!$B$26)*'Fixed Data'!AE46/10^6</f>
        <v>-11.091992577267021</v>
      </c>
      <c r="Y176" s="262">
        <f>-(Y$158*'Fixed Data'!$B$25*'Fixed Data'!Y$47*'Fixed Data'!$B$24*'Fixed Data'!$B$23+Y$158*'Fixed Data'!$B$26)*'Fixed Data'!AF46/10^6</f>
        <v>-11.422112034378344</v>
      </c>
      <c r="Z176" s="262">
        <f>-(Z$158*'Fixed Data'!$B$25*'Fixed Data'!Z$47*'Fixed Data'!$B$24*'Fixed Data'!$B$23+Z$158*'Fixed Data'!$B$26)*'Fixed Data'!AG46/10^6</f>
        <v>-11.76305739907083</v>
      </c>
      <c r="AA176" s="262">
        <f>-(AA$158*'Fixed Data'!$B$25*'Fixed Data'!AA$47*'Fixed Data'!$B$24*'Fixed Data'!$B$23+AA$158*'Fixed Data'!$B$26)*'Fixed Data'!AH46/10^6</f>
        <v>-12.115230387224825</v>
      </c>
      <c r="AB176" s="262">
        <f>-(AB$158*'Fixed Data'!$B$25*'Fixed Data'!AB$47*'Fixed Data'!$B$24*'Fixed Data'!$B$23+AB$158*'Fixed Data'!$B$26)*'Fixed Data'!AI46/10^6</f>
        <v>-12.479049721946378</v>
      </c>
      <c r="AC176" s="262">
        <f>-(AC$158*'Fixed Data'!$B$25*'Fixed Data'!AC$47*'Fixed Data'!$B$24*'Fixed Data'!$B$23+AC$158*'Fixed Data'!$B$26)*'Fixed Data'!AJ46/10^6</f>
        <v>-12.846685517277383</v>
      </c>
      <c r="AD176" s="262">
        <f>-(AD$158*'Fixed Data'!$B$25*'Fixed Data'!AD$47*'Fixed Data'!$B$24*'Fixed Data'!$B$23+AD$158*'Fixed Data'!$B$26)*'Fixed Data'!AK46/10^6</f>
        <v>-13.225287140595491</v>
      </c>
      <c r="AE176" s="262">
        <f>-(AE$158*'Fixed Data'!$B$25*'Fixed Data'!AE$47*'Fixed Data'!$B$24*'Fixed Data'!$B$23+AE$158*'Fixed Data'!$B$26)*'Fixed Data'!AL46/10^6</f>
        <v>-13.614337530543724</v>
      </c>
      <c r="AF176" s="262">
        <f>-(AF$158*'Fixed Data'!$B$25*'Fixed Data'!AF$47*'Fixed Data'!$B$24*'Fixed Data'!$B$23+AF$158*'Fixed Data'!$B$26)*'Fixed Data'!AM46/10^6</f>
        <v>-14.013524218232599</v>
      </c>
      <c r="AG176" s="262">
        <f>-(AG$158*'Fixed Data'!$B$25*'Fixed Data'!AG$47*'Fixed Data'!$B$24*'Fixed Data'!$B$23+AG$158*'Fixed Data'!$B$26)*'Fixed Data'!AN46/10^6</f>
        <v>-14.422788490264228</v>
      </c>
      <c r="AH176" s="262">
        <f>-(AH$158*'Fixed Data'!$B$25*'Fixed Data'!AH$47*'Fixed Data'!$B$24*'Fixed Data'!$B$23+AH$158*'Fixed Data'!$B$26)*'Fixed Data'!AO46/10^6</f>
        <v>-14.842460158691601</v>
      </c>
      <c r="AI176" s="262">
        <f>-(AI$158*'Fixed Data'!$B$25*'Fixed Data'!AI$47*'Fixed Data'!$B$24*'Fixed Data'!$B$23+AI$158*'Fixed Data'!$B$26)*'Fixed Data'!AP46/10^6</f>
        <v>-15.273487314922846</v>
      </c>
      <c r="AJ176" s="262">
        <f>-(AJ$158*'Fixed Data'!$B$25*'Fixed Data'!AJ$47*'Fixed Data'!$B$24*'Fixed Data'!$B$23+AJ$158*'Fixed Data'!$B$26)*'Fixed Data'!AQ46/10^6</f>
        <v>-15.71593786045324</v>
      </c>
      <c r="AK176" s="262">
        <f>-(AK$158*'Fixed Data'!$B$25*'Fixed Data'!AK$47*'Fixed Data'!$B$24*'Fixed Data'!$B$23+AK$158*'Fixed Data'!$B$26)*'Fixed Data'!AR46/10^6</f>
        <v>-16.170096240324487</v>
      </c>
      <c r="AL176" s="262">
        <f>-(AL$158*'Fixed Data'!$B$25*'Fixed Data'!AL$47*'Fixed Data'!$B$24*'Fixed Data'!$B$23+AL$158*'Fixed Data'!$B$26)*'Fixed Data'!AS46/10^6</f>
        <v>-16.636371942680491</v>
      </c>
      <c r="AM176" s="262">
        <f>-(AM$158*'Fixed Data'!$B$25*'Fixed Data'!AM$47*'Fixed Data'!$B$24*'Fixed Data'!$B$23+AM$158*'Fixed Data'!$B$26)*'Fixed Data'!AT46/10^6</f>
        <v>-17.115218157252368</v>
      </c>
      <c r="AN176" s="262">
        <f>-(AN$158*'Fixed Data'!$B$25*'Fixed Data'!AN$47*'Fixed Data'!$B$24*'Fixed Data'!$B$23+AN$158*'Fixed Data'!$B$26)*'Fixed Data'!AU46/10^6</f>
        <v>-17.607065006891588</v>
      </c>
      <c r="AO176" s="262">
        <f>-(AO$158*'Fixed Data'!$B$25*'Fixed Data'!AO$47*'Fixed Data'!$B$24*'Fixed Data'!$B$23+AO$158*'Fixed Data'!$B$26)*'Fixed Data'!AV46/10^6</f>
        <v>-18.112301391241743</v>
      </c>
      <c r="AP176" s="262">
        <f>-(AP$158*'Fixed Data'!$B$25*'Fixed Data'!AP$47*'Fixed Data'!$B$24*'Fixed Data'!$B$23+AP$158*'Fixed Data'!$B$26)*'Fixed Data'!AW46/10^6</f>
        <v>-18.631381860923579</v>
      </c>
      <c r="AQ176" s="262">
        <f>-(AQ$158*'Fixed Data'!$B$25*'Fixed Data'!AQ$47*'Fixed Data'!$B$24*'Fixed Data'!$B$23+AQ$158*'Fixed Data'!$B$26)*'Fixed Data'!AX46/10^6</f>
        <v>-19.164786007232124</v>
      </c>
      <c r="AR176" s="262">
        <f>-(AR$158*'Fixed Data'!$B$25*'Fixed Data'!AR$47*'Fixed Data'!$B$24*'Fixed Data'!$B$23+AR$158*'Fixed Data'!$B$26)*'Fixed Data'!AY46/10^6</f>
        <v>-19.713004188503227</v>
      </c>
      <c r="AS176" s="262">
        <f>-(AS$158*'Fixed Data'!$B$25*'Fixed Data'!AS$47*'Fixed Data'!$B$24*'Fixed Data'!$B$23+AS$158*'Fixed Data'!$B$26)*'Fixed Data'!AZ46/10^6</f>
        <v>-20.276540004819697</v>
      </c>
      <c r="AT176" s="262">
        <f>-(AT$158*'Fixed Data'!$B$25*'Fixed Data'!AT$47*'Fixed Data'!$B$24*'Fixed Data'!$B$23+AT$158*'Fixed Data'!$B$26)*'Fixed Data'!BA46/10^6</f>
        <v>-20.855919589214288</v>
      </c>
      <c r="AU176" s="262">
        <f>-(AU$158*'Fixed Data'!$B$25*'Fixed Data'!AU$47*'Fixed Data'!$B$24*'Fixed Data'!$B$23+AU$158*'Fixed Data'!$B$26)*'Fixed Data'!BB46/10^6</f>
        <v>-21.45169651267161</v>
      </c>
      <c r="AV176" s="262">
        <f>-(AV$158*'Fixed Data'!$B$25*'Fixed Data'!AV$47*'Fixed Data'!$B$24*'Fixed Data'!$B$23+AV$158*'Fixed Data'!$B$26)*'Fixed Data'!BC46/10^6</f>
        <v>-22.064445604866329</v>
      </c>
      <c r="AW176" s="262">
        <f>-(AW$158*'Fixed Data'!$B$25*'Fixed Data'!AW$47*'Fixed Data'!$B$24*'Fixed Data'!$B$23+AW$158*'Fixed Data'!$B$26)*'Fixed Data'!BD46/10^6</f>
        <v>-22.694764281790427</v>
      </c>
      <c r="AX176" s="262">
        <f>-(AX$158*'Fixed Data'!$B$25*'Fixed Data'!AX$47*'Fixed Data'!$B$24*'Fixed Data'!$B$23+AX$158*'Fixed Data'!$B$26)*'Fixed Data'!BE46/10^6</f>
        <v>-23.34327531185091</v>
      </c>
      <c r="AY176" s="262">
        <f>-(AY$158*'Fixed Data'!$B$25*'Fixed Data'!AY$47*'Fixed Data'!$B$24*'Fixed Data'!$B$23+AY$158*'Fixed Data'!$B$26)*'Fixed Data'!BF46/10^6</f>
        <v>-24.010628588561417</v>
      </c>
      <c r="AZ176" s="262">
        <f>-(AZ$158*'Fixed Data'!$B$25*'Fixed Data'!AZ$47*'Fixed Data'!$B$24*'Fixed Data'!$B$23+AZ$158*'Fixed Data'!$B$26)*'Fixed Data'!BG46/10^6</f>
        <v>-24.697501848703283</v>
      </c>
      <c r="BA176" s="262">
        <f>-(BA$158*'Fixed Data'!$B$25*'Fixed Data'!BA$47*'Fixed Data'!$B$24*'Fixed Data'!$B$23+BA$158*'Fixed Data'!$B$26)*'Fixed Data'!BH46/10^6</f>
        <v>-25.404601330202588</v>
      </c>
      <c r="BB176" s="262">
        <f>-(BB$158*'Fixed Data'!$B$25*'Fixed Data'!BB$47*'Fixed Data'!$B$24*'Fixed Data'!$B$23+BB$158*'Fixed Data'!$B$26)*'Fixed Data'!BI46/10^6</f>
        <v>-26.128983660732644</v>
      </c>
    </row>
    <row r="177" spans="1:54" outlineLevel="2">
      <c r="A177" s="425"/>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493</v>
      </c>
      <c r="B190" s="150" t="s">
        <v>494</v>
      </c>
      <c r="C190" s="19"/>
      <c r="D190" s="135" t="s">
        <v>391</v>
      </c>
      <c r="E190" s="21">
        <f>(E133+E83)*E186</f>
        <v>-0.24397830115429023</v>
      </c>
      <c r="F190" s="21">
        <f t="shared" ref="F190:BB190" si="17">(F133+F83)*F186</f>
        <v>-1.7511137789771507</v>
      </c>
      <c r="G190" s="21">
        <f t="shared" si="17"/>
        <v>-3.2003936161598543</v>
      </c>
      <c r="H190" s="21">
        <f t="shared" si="17"/>
        <v>-4.6035987058707111</v>
      </c>
      <c r="I190" s="21">
        <f t="shared" si="17"/>
        <v>-5.9606215230948756</v>
      </c>
      <c r="J190" s="21">
        <f t="shared" si="17"/>
        <v>-6.9964097156844991</v>
      </c>
      <c r="K190" s="21">
        <f t="shared" si="17"/>
        <v>-6.3138645767941073</v>
      </c>
      <c r="L190" s="21">
        <f t="shared" si="17"/>
        <v>-5.6791614390500111</v>
      </c>
      <c r="M190" s="21">
        <f t="shared" si="17"/>
        <v>-5.0895177841142365</v>
      </c>
      <c r="N190" s="21">
        <f t="shared" si="17"/>
        <v>-4.5422956434315038</v>
      </c>
      <c r="O190" s="21">
        <f t="shared" si="17"/>
        <v>-4.0349946295220036</v>
      </c>
      <c r="P190" s="21">
        <f t="shared" si="17"/>
        <v>-3.5652452859466548</v>
      </c>
      <c r="Q190" s="21">
        <f t="shared" si="17"/>
        <v>-3.1308027419331532</v>
      </c>
      <c r="R190" s="21">
        <f t="shared" si="17"/>
        <v>-2.7295406582487596</v>
      </c>
      <c r="S190" s="21">
        <f t="shared" si="17"/>
        <v>-2.3594454514786234</v>
      </c>
      <c r="T190" s="21">
        <f t="shared" si="17"/>
        <v>-2.018610784417382</v>
      </c>
      <c r="U190" s="21">
        <f t="shared" si="17"/>
        <v>-1.7052323108077974</v>
      </c>
      <c r="V190" s="21">
        <f t="shared" si="17"/>
        <v>-1.4176026631643357</v>
      </c>
      <c r="W190" s="21">
        <f t="shared" si="17"/>
        <v>-1.1541066729025333</v>
      </c>
      <c r="X190" s="21">
        <f t="shared" si="17"/>
        <v>-0.91321681245788799</v>
      </c>
      <c r="Y190" s="21">
        <f t="shared" si="17"/>
        <v>-0.69348884952141121</v>
      </c>
      <c r="Z190" s="21">
        <f t="shared" si="17"/>
        <v>-0.49355770394385745</v>
      </c>
      <c r="AA190" s="21">
        <f t="shared" si="17"/>
        <v>-0.31213349826770093</v>
      </c>
      <c r="AB190" s="21">
        <f t="shared" si="17"/>
        <v>-0.14799779323589063</v>
      </c>
      <c r="AC190" s="21">
        <f t="shared" si="17"/>
        <v>1.8700731316940727E-16</v>
      </c>
      <c r="AD190" s="21">
        <f t="shared" si="17"/>
        <v>1.806833943665771E-16</v>
      </c>
      <c r="AE190" s="21">
        <f t="shared" si="17"/>
        <v>1.7457332789041265E-16</v>
      </c>
      <c r="AF190" s="21">
        <f t="shared" si="17"/>
        <v>1.6866988201972236E-16</v>
      </c>
      <c r="AG190" s="21">
        <f t="shared" si="17"/>
        <v>1.6296606958427282E-16</v>
      </c>
      <c r="AH190" s="21">
        <f t="shared" si="17"/>
        <v>1.5745513969494962E-16</v>
      </c>
      <c r="AI190" s="21">
        <f t="shared" si="17"/>
        <v>1.5213056975357451E-16</v>
      </c>
      <c r="AJ190" s="21">
        <f t="shared" si="17"/>
        <v>1.4769958228502378E-16</v>
      </c>
      <c r="AK190" s="21">
        <f t="shared" si="17"/>
        <v>1.4339765270390659E-16</v>
      </c>
      <c r="AL190" s="21">
        <f t="shared" si="17"/>
        <v>1.3922102204262775E-16</v>
      </c>
      <c r="AM190" s="21">
        <f t="shared" si="17"/>
        <v>1.3516604081808518E-16</v>
      </c>
      <c r="AN190" s="21">
        <f t="shared" si="17"/>
        <v>1.3122916584280116E-16</v>
      </c>
      <c r="AO190" s="21">
        <f t="shared" si="17"/>
        <v>1.2740695712893316E-16</v>
      </c>
      <c r="AP190" s="21">
        <f t="shared" si="17"/>
        <v>1.2369607488245937E-16</v>
      </c>
      <c r="AQ190" s="21">
        <f t="shared" si="17"/>
        <v>1.2009327658491203E-16</v>
      </c>
      <c r="AR190" s="21">
        <f t="shared" si="17"/>
        <v>1.1659541416010877E-16</v>
      </c>
      <c r="AS190" s="21">
        <f t="shared" si="17"/>
        <v>1.1319943122340656E-16</v>
      </c>
      <c r="AT190" s="21">
        <f t="shared" si="17"/>
        <v>1.0990236041107434E-16</v>
      </c>
      <c r="AU190" s="21">
        <f t="shared" si="17"/>
        <v>1.0670132078745081E-16</v>
      </c>
      <c r="AV190" s="21">
        <f t="shared" si="17"/>
        <v>1.0359351532762215E-16</v>
      </c>
      <c r="AW190" s="21">
        <f t="shared" si="17"/>
        <v>1.0057622847341956E-16</v>
      </c>
      <c r="AX190" s="21">
        <f t="shared" si="17"/>
        <v>9.7646823760601513E-17</v>
      </c>
      <c r="AY190" s="21">
        <f t="shared" si="17"/>
        <v>9.480274151514709E-17</v>
      </c>
      <c r="AZ190" s="21">
        <f t="shared" si="17"/>
        <v>9.2041496616647661E-17</v>
      </c>
      <c r="BA190" s="21">
        <f t="shared" si="17"/>
        <v>8.9360676326842387E-17</v>
      </c>
      <c r="BB190" s="21">
        <f t="shared" si="17"/>
        <v>8.675793818140038E-17</v>
      </c>
    </row>
    <row r="191" spans="1:54" outlineLevel="2">
      <c r="A191" s="425"/>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563</v>
      </c>
      <c r="C192" s="19"/>
      <c r="D192" s="135" t="s">
        <v>391</v>
      </c>
      <c r="E192" s="21">
        <f>E77*E186</f>
        <v>-0.86212766566576804</v>
      </c>
      <c r="F192" s="21">
        <f t="shared" ref="F192:BB192" si="19">F77*F186</f>
        <v>-0.81559712051223976</v>
      </c>
      <c r="G192" s="21">
        <f t="shared" si="19"/>
        <v>-0.77069050509080683</v>
      </c>
      <c r="H192" s="21">
        <f t="shared" si="19"/>
        <v>-0.72735512384397771</v>
      </c>
      <c r="I192" s="21">
        <f t="shared" si="19"/>
        <v>-0.68553987012303608</v>
      </c>
      <c r="J192" s="21">
        <f t="shared" si="19"/>
        <v>-0.64519517485801192</v>
      </c>
      <c r="K192" s="21">
        <f t="shared" si="19"/>
        <v>-0.63178852111047534</v>
      </c>
      <c r="L192" s="21">
        <f t="shared" si="19"/>
        <v>-0.6187007414815755</v>
      </c>
      <c r="M192" s="21">
        <f t="shared" si="19"/>
        <v>-0.60592430839854527</v>
      </c>
      <c r="N192" s="21">
        <f t="shared" si="19"/>
        <v>-0.59345187815287503</v>
      </c>
      <c r="O192" s="21">
        <f t="shared" si="19"/>
        <v>-0.58127628437370171</v>
      </c>
      <c r="P192" s="21">
        <f t="shared" si="19"/>
        <v>-0.56939053543306883</v>
      </c>
      <c r="Q192" s="21">
        <f t="shared" si="19"/>
        <v>-0.55778780845292719</v>
      </c>
      <c r="R192" s="21">
        <f t="shared" si="19"/>
        <v>-0.54646144741782066</v>
      </c>
      <c r="S192" s="21">
        <f t="shared" si="19"/>
        <v>-0.53540495658677612</v>
      </c>
      <c r="T192" s="21">
        <f t="shared" si="19"/>
        <v>-0.52461199969540218</v>
      </c>
      <c r="U192" s="21">
        <f t="shared" si="19"/>
        <v>-0.51407639281879891</v>
      </c>
      <c r="V192" s="21">
        <f t="shared" si="19"/>
        <v>-0.50379210405618502</v>
      </c>
      <c r="W192" s="21">
        <f t="shared" si="19"/>
        <v>-0.49375324678196375</v>
      </c>
      <c r="X192" s="21">
        <f t="shared" si="19"/>
        <v>-0.48395407885919484</v>
      </c>
      <c r="Y192" s="21">
        <f t="shared" si="19"/>
        <v>-0.47438899742517732</v>
      </c>
      <c r="Z192" s="21">
        <f t="shared" si="19"/>
        <v>-0.46505253534973962</v>
      </c>
      <c r="AA192" s="21">
        <f t="shared" si="19"/>
        <v>-0.45593936007712887</v>
      </c>
      <c r="AB192" s="21">
        <f t="shared" si="19"/>
        <v>-0.44704426851111384</v>
      </c>
      <c r="AC192" s="21">
        <f t="shared" si="19"/>
        <v>-0.43836218410194616</v>
      </c>
      <c r="AD192" s="21">
        <f t="shared" si="19"/>
        <v>-0.4298881547114009</v>
      </c>
      <c r="AE192" s="21">
        <f t="shared" si="19"/>
        <v>-0.42161734861665195</v>
      </c>
      <c r="AF192" s="21">
        <f t="shared" si="19"/>
        <v>-0.41354505263924474</v>
      </c>
      <c r="AG192" s="21">
        <f t="shared" si="19"/>
        <v>-0.4056666687713873</v>
      </c>
      <c r="AH192" s="21">
        <f t="shared" si="19"/>
        <v>-0.39797771102128754</v>
      </c>
      <c r="AI192" s="21">
        <f t="shared" si="19"/>
        <v>-0.39047380378079005</v>
      </c>
      <c r="AJ192" s="21">
        <f t="shared" si="19"/>
        <v>-0.38501063301387456</v>
      </c>
      <c r="AK192" s="21">
        <f t="shared" si="19"/>
        <v>-0.37966355688391967</v>
      </c>
      <c r="AL192" s="21">
        <f t="shared" si="19"/>
        <v>-0.37443057546894615</v>
      </c>
      <c r="AM192" s="21">
        <f t="shared" si="19"/>
        <v>-0.36930973279170781</v>
      </c>
      <c r="AN192" s="21">
        <f t="shared" si="19"/>
        <v>-0.364299115715425</v>
      </c>
      <c r="AO192" s="21">
        <f t="shared" si="19"/>
        <v>-0.35939685332955218</v>
      </c>
      <c r="AP192" s="21">
        <f t="shared" si="19"/>
        <v>-0.3546011165053779</v>
      </c>
      <c r="AQ192" s="21">
        <f t="shared" si="19"/>
        <v>-0.34991011630799396</v>
      </c>
      <c r="AR192" s="21">
        <f t="shared" si="19"/>
        <v>-0.34532210435563776</v>
      </c>
      <c r="AS192" s="21">
        <f t="shared" si="19"/>
        <v>-0.34083537194701313</v>
      </c>
      <c r="AT192" s="21">
        <f t="shared" si="19"/>
        <v>-0.33644824856657346</v>
      </c>
      <c r="AU192" s="21">
        <f t="shared" si="19"/>
        <v>-0.33215910251599312</v>
      </c>
      <c r="AV192" s="21">
        <f t="shared" si="19"/>
        <v>-0.32796633905055228</v>
      </c>
      <c r="AW192" s="21">
        <f t="shared" si="19"/>
        <v>-0.32386840092026492</v>
      </c>
      <c r="AX192" s="21">
        <f t="shared" si="19"/>
        <v>-0.31986376705628944</v>
      </c>
      <c r="AY192" s="21">
        <f t="shared" si="19"/>
        <v>-0.31595095175105847</v>
      </c>
      <c r="AZ192" s="21">
        <f t="shared" si="19"/>
        <v>-0.31212850520381802</v>
      </c>
      <c r="BA192" s="21">
        <f t="shared" si="19"/>
        <v>-0.30839501168670969</v>
      </c>
      <c r="BB192" s="21">
        <f t="shared" si="19"/>
        <v>-0.30470617597435129</v>
      </c>
    </row>
    <row r="193" spans="1:54" outlineLevel="2">
      <c r="A193" s="425"/>
      <c r="B193" s="150" t="s">
        <v>496</v>
      </c>
      <c r="C193" s="19"/>
      <c r="D193" s="135" t="s">
        <v>391</v>
      </c>
      <c r="E193" s="21">
        <f t="shared" ref="E193:BB193" si="20">SUMIF($B$143:$B$154,"Environmental",E$143:E$154)*E186</f>
        <v>-5.1405199502536956</v>
      </c>
      <c r="F193" s="21">
        <f t="shared" si="20"/>
        <v>-4.6759822753502016</v>
      </c>
      <c r="G193" s="21">
        <f t="shared" si="20"/>
        <v>-4.1992542537034838</v>
      </c>
      <c r="H193" s="21">
        <f t="shared" si="20"/>
        <v>-3.7287756432283059</v>
      </c>
      <c r="I193" s="21">
        <f t="shared" si="20"/>
        <v>-3.2756305216489467</v>
      </c>
      <c r="J193" s="21">
        <f t="shared" si="20"/>
        <v>-2.8256551830097698</v>
      </c>
      <c r="K193" s="21">
        <f t="shared" si="20"/>
        <v>-2.803343086476116</v>
      </c>
      <c r="L193" s="21">
        <f t="shared" si="20"/>
        <v>-2.7898328490688433</v>
      </c>
      <c r="M193" s="21">
        <f t="shared" si="20"/>
        <v>-2.7758639755315508</v>
      </c>
      <c r="N193" s="21">
        <f t="shared" si="20"/>
        <v>-2.7529201220451931</v>
      </c>
      <c r="O193" s="21">
        <f t="shared" si="20"/>
        <v>-2.7383074101651124</v>
      </c>
      <c r="P193" s="21">
        <f t="shared" si="20"/>
        <v>-2.7233274168050445</v>
      </c>
      <c r="Q193" s="21">
        <f t="shared" si="20"/>
        <v>-2.70800963617206</v>
      </c>
      <c r="R193" s="21">
        <f t="shared" si="20"/>
        <v>-2.7002549021778472</v>
      </c>
      <c r="S193" s="21">
        <f t="shared" si="20"/>
        <v>-2.6841862272540977</v>
      </c>
      <c r="T193" s="21">
        <f t="shared" si="20"/>
        <v>-2.6678653614166148</v>
      </c>
      <c r="U193" s="21">
        <f t="shared" si="20"/>
        <v>-2.6513173327315576</v>
      </c>
      <c r="V193" s="21">
        <f t="shared" si="20"/>
        <v>-2.6418239760875153</v>
      </c>
      <c r="W193" s="21">
        <f t="shared" si="20"/>
        <v>-2.6247482363959138</v>
      </c>
      <c r="X193" s="21">
        <f t="shared" si="20"/>
        <v>-2.6144901025933946</v>
      </c>
      <c r="Y193" s="21">
        <f t="shared" si="20"/>
        <v>-2.5969890283676498</v>
      </c>
      <c r="Z193" s="21">
        <f t="shared" si="20"/>
        <v>-2.5860780822479934</v>
      </c>
      <c r="AA193" s="21">
        <f t="shared" si="20"/>
        <v>-2.5748144655458725</v>
      </c>
      <c r="AB193" s="21">
        <f t="shared" si="20"/>
        <v>-2.563226236697004</v>
      </c>
      <c r="AC193" s="21">
        <f t="shared" si="20"/>
        <v>-2.5498969229248596</v>
      </c>
      <c r="AD193" s="21">
        <f t="shared" si="20"/>
        <v>-2.5366803972610827</v>
      </c>
      <c r="AE193" s="21">
        <f t="shared" si="20"/>
        <v>-2.5238547972448577</v>
      </c>
      <c r="AF193" s="21">
        <f t="shared" si="20"/>
        <v>-2.5106290773906883</v>
      </c>
      <c r="AG193" s="21">
        <f t="shared" si="20"/>
        <v>-2.4971058240953026</v>
      </c>
      <c r="AH193" s="21">
        <f t="shared" si="20"/>
        <v>-2.4833999546381942</v>
      </c>
      <c r="AI193" s="21">
        <f t="shared" si="20"/>
        <v>-2.4696561411114604</v>
      </c>
      <c r="AJ193" s="21">
        <f t="shared" si="20"/>
        <v>-2.4677337789650204</v>
      </c>
      <c r="AK193" s="21">
        <f t="shared" si="20"/>
        <v>-2.465602184829824</v>
      </c>
      <c r="AL193" s="21">
        <f t="shared" si="20"/>
        <v>-2.463313096305014</v>
      </c>
      <c r="AM193" s="21">
        <f t="shared" si="20"/>
        <v>-2.4608952800698307</v>
      </c>
      <c r="AN193" s="21">
        <f t="shared" si="20"/>
        <v>-2.4583606369427078</v>
      </c>
      <c r="AO193" s="21">
        <f t="shared" si="20"/>
        <v>-2.4557138176982622</v>
      </c>
      <c r="AP193" s="21">
        <f t="shared" si="20"/>
        <v>-2.4529714977960113</v>
      </c>
      <c r="AQ193" s="21">
        <f t="shared" si="20"/>
        <v>-2.4501526985324529</v>
      </c>
      <c r="AR193" s="21">
        <f t="shared" si="20"/>
        <v>-2.4472709718443055</v>
      </c>
      <c r="AS193" s="21">
        <f t="shared" si="20"/>
        <v>-2.4443388117775013</v>
      </c>
      <c r="AT193" s="21">
        <f t="shared" si="20"/>
        <v>-2.4413695514327558</v>
      </c>
      <c r="AU193" s="21">
        <f t="shared" si="20"/>
        <v>-2.4383772222510061</v>
      </c>
      <c r="AV193" s="21">
        <f t="shared" si="20"/>
        <v>-2.4353750057662049</v>
      </c>
      <c r="AW193" s="21">
        <f t="shared" si="20"/>
        <v>-2.43237541427033</v>
      </c>
      <c r="AX193" s="21">
        <f t="shared" si="20"/>
        <v>-2.4293909028486627</v>
      </c>
      <c r="AY193" s="21">
        <f t="shared" si="20"/>
        <v>-2.4264338304613982</v>
      </c>
      <c r="AZ193" s="21">
        <f t="shared" si="20"/>
        <v>-2.4235163195213643</v>
      </c>
      <c r="BA193" s="21">
        <f t="shared" si="20"/>
        <v>-2.4206501723366824</v>
      </c>
      <c r="BB193" s="21">
        <f t="shared" si="20"/>
        <v>-2.4175061160836364</v>
      </c>
    </row>
    <row r="194" spans="1:54" outlineLevel="2">
      <c r="A194" s="425"/>
      <c r="B194" s="150" t="s">
        <v>497</v>
      </c>
      <c r="C194" s="19"/>
      <c r="D194" s="135" t="s">
        <v>391</v>
      </c>
      <c r="E194" s="21">
        <f t="shared" ref="E194:BB194" si="21">SUM(E172:E174)*E186</f>
        <v>-2.5743277600318097</v>
      </c>
      <c r="F194" s="21">
        <f t="shared" si="21"/>
        <v>-2.4724738749150976</v>
      </c>
      <c r="G194" s="21">
        <f t="shared" si="21"/>
        <v>-2.3719187352601647</v>
      </c>
      <c r="H194" s="21">
        <f t="shared" si="21"/>
        <v>-2.272636979371836</v>
      </c>
      <c r="I194" s="21">
        <f t="shared" si="21"/>
        <v>-2.1746033553551491</v>
      </c>
      <c r="J194" s="21">
        <f t="shared" si="21"/>
        <v>-2.0777927012660413</v>
      </c>
      <c r="K194" s="21">
        <f t="shared" si="21"/>
        <v>-2.0656018125142004</v>
      </c>
      <c r="L194" s="21">
        <f t="shared" si="21"/>
        <v>-2.0536161969846547</v>
      </c>
      <c r="M194" s="21">
        <f t="shared" si="21"/>
        <v>-2.0418356858083238</v>
      </c>
      <c r="N194" s="21">
        <f t="shared" si="21"/>
        <v>-2.0302601584488622</v>
      </c>
      <c r="O194" s="21">
        <f t="shared" si="21"/>
        <v>-2.0188895374125999</v>
      </c>
      <c r="P194" s="21">
        <f t="shared" si="21"/>
        <v>-2.0077237956689982</v>
      </c>
      <c r="Q194" s="21">
        <f t="shared" si="21"/>
        <v>-1.9967629495991805</v>
      </c>
      <c r="R194" s="21">
        <f t="shared" si="21"/>
        <v>-1.9860070672733456</v>
      </c>
      <c r="S194" s="21">
        <f t="shared" si="21"/>
        <v>-1.9750117839765076</v>
      </c>
      <c r="T194" s="21">
        <f t="shared" si="21"/>
        <v>-1.964226501312712</v>
      </c>
      <c r="U194" s="21">
        <f t="shared" si="21"/>
        <v>-1.9536512925088423</v>
      </c>
      <c r="V194" s="21">
        <f t="shared" si="21"/>
        <v>-1.9432862916390221</v>
      </c>
      <c r="W194" s="21">
        <f t="shared" si="21"/>
        <v>-1.9331316759426704</v>
      </c>
      <c r="X194" s="21">
        <f t="shared" si="21"/>
        <v>-1.9231876855977856</v>
      </c>
      <c r="Y194" s="21">
        <f t="shared" si="21"/>
        <v>-1.9134546122116607</v>
      </c>
      <c r="Z194" s="21">
        <f t="shared" si="21"/>
        <v>-1.9039328007748413</v>
      </c>
      <c r="AA194" s="21">
        <f t="shared" si="21"/>
        <v>-1.8946226589847206</v>
      </c>
      <c r="AB194" s="21">
        <f t="shared" si="21"/>
        <v>-1.8855246532326886</v>
      </c>
      <c r="AC194" s="21">
        <f t="shared" si="21"/>
        <v>-1.8754325230456139</v>
      </c>
      <c r="AD194" s="21">
        <f t="shared" si="21"/>
        <v>-1.8654134785541283</v>
      </c>
      <c r="AE194" s="21">
        <f t="shared" si="21"/>
        <v>-1.85535134839548</v>
      </c>
      <c r="AF194" s="21">
        <f t="shared" si="21"/>
        <v>-1.8451712079550961</v>
      </c>
      <c r="AG194" s="21">
        <f t="shared" si="21"/>
        <v>-1.8348399425849908</v>
      </c>
      <c r="AH194" s="21">
        <f t="shared" si="21"/>
        <v>-1.8243765995174386</v>
      </c>
      <c r="AI194" s="21">
        <f t="shared" si="21"/>
        <v>-1.8138712615511678</v>
      </c>
      <c r="AJ194" s="21">
        <f t="shared" si="21"/>
        <v>-1.8120548096293341</v>
      </c>
      <c r="AK194" s="21">
        <f t="shared" si="21"/>
        <v>-1.8101159982002988</v>
      </c>
      <c r="AL194" s="21">
        <f t="shared" si="21"/>
        <v>-1.808069827012484</v>
      </c>
      <c r="AM194" s="21">
        <f t="shared" si="21"/>
        <v>-1.8059336564413428</v>
      </c>
      <c r="AN194" s="21">
        <f t="shared" si="21"/>
        <v>-1.8037198952587405</v>
      </c>
      <c r="AO194" s="21">
        <f t="shared" si="21"/>
        <v>-1.8014347641609587</v>
      </c>
      <c r="AP194" s="21">
        <f t="shared" si="21"/>
        <v>-1.7990894033586047</v>
      </c>
      <c r="AQ194" s="21">
        <f t="shared" si="21"/>
        <v>-1.7966952851201985</v>
      </c>
      <c r="AR194" s="21">
        <f t="shared" si="21"/>
        <v>-1.7942627594781635</v>
      </c>
      <c r="AS194" s="21">
        <f t="shared" si="21"/>
        <v>-1.7918013243193458</v>
      </c>
      <c r="AT194" s="21">
        <f t="shared" si="21"/>
        <v>-1.789320441539427</v>
      </c>
      <c r="AU194" s="21">
        <f t="shared" si="21"/>
        <v>-1.786829850669009</v>
      </c>
      <c r="AV194" s="21">
        <f t="shared" si="21"/>
        <v>-1.7843389266943488</v>
      </c>
      <c r="AW194" s="21">
        <f t="shared" si="21"/>
        <v>-1.7818567308118285</v>
      </c>
      <c r="AX194" s="21">
        <f t="shared" si="21"/>
        <v>-1.7793921612131554</v>
      </c>
      <c r="AY194" s="21">
        <f t="shared" si="21"/>
        <v>-1.7769540026837687</v>
      </c>
      <c r="AZ194" s="21">
        <f t="shared" si="21"/>
        <v>-1.7745508885848862</v>
      </c>
      <c r="BA194" s="21">
        <f t="shared" si="21"/>
        <v>-1.7721912614480422</v>
      </c>
      <c r="BB194" s="21">
        <f t="shared" si="21"/>
        <v>-1.7696341855590276</v>
      </c>
    </row>
    <row r="195" spans="1:54" outlineLevel="2">
      <c r="A195" s="425"/>
      <c r="B195" s="150" t="s">
        <v>498</v>
      </c>
      <c r="C195" s="19"/>
      <c r="D195" s="135" t="s">
        <v>391</v>
      </c>
      <c r="E195" s="21">
        <f>SUM(E176:E178)*E186</f>
        <v>-7.7229832782660628</v>
      </c>
      <c r="F195" s="21">
        <f t="shared" ref="F195:BB195" si="22">SUM(F176:F178)*F186</f>
        <v>-7.4174216230146603</v>
      </c>
      <c r="G195" s="21">
        <f t="shared" si="22"/>
        <v>-7.1157562057804942</v>
      </c>
      <c r="H195" s="21">
        <f t="shared" si="22"/>
        <v>-6.8179109381155074</v>
      </c>
      <c r="I195" s="21">
        <f t="shared" si="22"/>
        <v>-6.5238100660654466</v>
      </c>
      <c r="J195" s="21">
        <f t="shared" si="22"/>
        <v>-6.2333781024290715</v>
      </c>
      <c r="K195" s="21">
        <f t="shared" si="22"/>
        <v>-6.1968054375426025</v>
      </c>
      <c r="L195" s="21">
        <f t="shared" si="22"/>
        <v>-6.1608485909539636</v>
      </c>
      <c r="M195" s="21">
        <f t="shared" si="22"/>
        <v>-6.1255070561392486</v>
      </c>
      <c r="N195" s="21">
        <f t="shared" si="22"/>
        <v>-6.0907804740873273</v>
      </c>
      <c r="O195" s="21">
        <f t="shared" si="22"/>
        <v>-6.0566686122378002</v>
      </c>
      <c r="P195" s="21">
        <f t="shared" si="22"/>
        <v>-6.0231713882151956</v>
      </c>
      <c r="Q195" s="21">
        <f t="shared" si="22"/>
        <v>-5.9902888487975421</v>
      </c>
      <c r="R195" s="21">
        <f t="shared" si="22"/>
        <v>-5.9580212018200367</v>
      </c>
      <c r="S195" s="21">
        <f t="shared" si="22"/>
        <v>-5.9250353507934337</v>
      </c>
      <c r="T195" s="21">
        <f t="shared" si="22"/>
        <v>-5.892679502824949</v>
      </c>
      <c r="U195" s="21">
        <f t="shared" si="22"/>
        <v>-5.8609538786173552</v>
      </c>
      <c r="V195" s="21">
        <f t="shared" si="22"/>
        <v>-5.8298588738480595</v>
      </c>
      <c r="W195" s="21">
        <f t="shared" si="22"/>
        <v>-5.7993950278280124</v>
      </c>
      <c r="X195" s="21">
        <f t="shared" si="22"/>
        <v>-5.7695630567933565</v>
      </c>
      <c r="Y195" s="21">
        <f t="shared" si="22"/>
        <v>-5.7403638366349812</v>
      </c>
      <c r="Z195" s="21">
        <f t="shared" si="22"/>
        <v>-5.7117984013377194</v>
      </c>
      <c r="AA195" s="21">
        <f t="shared" si="22"/>
        <v>-5.6838679779216292</v>
      </c>
      <c r="AB195" s="21">
        <f t="shared" si="22"/>
        <v>-5.6565739596980666</v>
      </c>
      <c r="AC195" s="21">
        <f t="shared" si="22"/>
        <v>-5.626297569189993</v>
      </c>
      <c r="AD195" s="21">
        <f t="shared" si="22"/>
        <v>-5.5962404357740816</v>
      </c>
      <c r="AE195" s="21">
        <f t="shared" si="22"/>
        <v>-5.5660540453671414</v>
      </c>
      <c r="AF195" s="21">
        <f t="shared" si="22"/>
        <v>-5.5355136241286358</v>
      </c>
      <c r="AG195" s="21">
        <f t="shared" si="22"/>
        <v>-5.5045198279437457</v>
      </c>
      <c r="AH195" s="21">
        <f t="shared" si="22"/>
        <v>-5.4731297987834733</v>
      </c>
      <c r="AI195" s="21">
        <f t="shared" si="22"/>
        <v>-5.4416137849151385</v>
      </c>
      <c r="AJ195" s="21">
        <f t="shared" si="22"/>
        <v>-5.4361644291716784</v>
      </c>
      <c r="AK195" s="21">
        <f t="shared" si="22"/>
        <v>-5.4303479948996829</v>
      </c>
      <c r="AL195" s="21">
        <f t="shared" si="22"/>
        <v>-5.4242094813498172</v>
      </c>
      <c r="AM195" s="21">
        <f t="shared" si="22"/>
        <v>-5.4178009696588152</v>
      </c>
      <c r="AN195" s="21">
        <f t="shared" si="22"/>
        <v>-5.4111596861290652</v>
      </c>
      <c r="AO195" s="21">
        <f t="shared" si="22"/>
        <v>-5.4043042928520117</v>
      </c>
      <c r="AP195" s="21">
        <f t="shared" si="22"/>
        <v>-5.3972682104609815</v>
      </c>
      <c r="AQ195" s="21">
        <f t="shared" si="22"/>
        <v>-5.3900858557620301</v>
      </c>
      <c r="AR195" s="21">
        <f t="shared" si="22"/>
        <v>-5.3827882788519963</v>
      </c>
      <c r="AS195" s="21">
        <f t="shared" si="22"/>
        <v>-5.375403973390644</v>
      </c>
      <c r="AT195" s="21">
        <f t="shared" si="22"/>
        <v>-5.3679613250656066</v>
      </c>
      <c r="AU195" s="21">
        <f t="shared" si="22"/>
        <v>-5.3604895524687999</v>
      </c>
      <c r="AV195" s="21">
        <f t="shared" si="22"/>
        <v>-5.3530167805589217</v>
      </c>
      <c r="AW195" s="21">
        <f t="shared" si="22"/>
        <v>-5.3455701929250568</v>
      </c>
      <c r="AX195" s="21">
        <f t="shared" si="22"/>
        <v>-5.3381764841423474</v>
      </c>
      <c r="AY195" s="21">
        <f t="shared" si="22"/>
        <v>-5.3308620085671885</v>
      </c>
      <c r="AZ195" s="21">
        <f t="shared" si="22"/>
        <v>-5.3236526662832278</v>
      </c>
      <c r="BA195" s="21">
        <f t="shared" si="22"/>
        <v>-5.3165737848850716</v>
      </c>
      <c r="BB195" s="21">
        <f t="shared" si="22"/>
        <v>-5.3089025572300272</v>
      </c>
    </row>
    <row r="196" spans="1:54" outlineLevel="2">
      <c r="A196" s="425"/>
      <c r="B196" s="150" t="s">
        <v>292</v>
      </c>
      <c r="C196" s="19"/>
      <c r="D196" s="135" t="s">
        <v>391</v>
      </c>
      <c r="E196" s="21">
        <f t="shared" ref="E196:BB196" si="23">SUMIF($B$143:$B$154,"Safety",E$143:E$154)*E187</f>
        <v>-0.40373904286553491</v>
      </c>
      <c r="F196" s="21">
        <f t="shared" si="23"/>
        <v>-0.41047557675439483</v>
      </c>
      <c r="G196" s="21">
        <f t="shared" si="23"/>
        <v>-0.41678954262053164</v>
      </c>
      <c r="H196" s="21">
        <f t="shared" si="23"/>
        <v>-0.42244619230222052</v>
      </c>
      <c r="I196" s="21">
        <f t="shared" si="23"/>
        <v>-0.427193769698686</v>
      </c>
      <c r="J196" s="21">
        <f t="shared" si="23"/>
        <v>-0.43076298446923322</v>
      </c>
      <c r="K196" s="21">
        <f t="shared" si="23"/>
        <v>-0.43878842703138521</v>
      </c>
      <c r="L196" s="21">
        <f t="shared" si="23"/>
        <v>-0.44701016424276507</v>
      </c>
      <c r="M196" s="21">
        <f t="shared" si="23"/>
        <v>-0.4554338863762647</v>
      </c>
      <c r="N196" s="21">
        <f t="shared" si="23"/>
        <v>-0.46406550949359676</v>
      </c>
      <c r="O196" s="21">
        <f t="shared" si="23"/>
        <v>-0.47291121598862546</v>
      </c>
      <c r="P196" s="21">
        <f t="shared" si="23"/>
        <v>-0.48197731906990388</v>
      </c>
      <c r="Q196" s="21">
        <f t="shared" si="23"/>
        <v>-0.49127031020240858</v>
      </c>
      <c r="R196" s="21">
        <f t="shared" si="23"/>
        <v>-0.50079699902980046</v>
      </c>
      <c r="S196" s="21">
        <f t="shared" si="23"/>
        <v>-0.5105643025877421</v>
      </c>
      <c r="T196" s="21">
        <f t="shared" si="23"/>
        <v>-0.52057942508856292</v>
      </c>
      <c r="U196" s="21">
        <f t="shared" si="23"/>
        <v>-0.53084981123694597</v>
      </c>
      <c r="V196" s="21">
        <f t="shared" si="23"/>
        <v>-0.54138312889508244</v>
      </c>
      <c r="W196" s="21">
        <f t="shared" si="23"/>
        <v>-0.55218738224748787</v>
      </c>
      <c r="X196" s="21">
        <f t="shared" si="23"/>
        <v>-0.56327071072271362</v>
      </c>
      <c r="Y196" s="21">
        <f t="shared" si="23"/>
        <v>-0.57464155513337445</v>
      </c>
      <c r="Z196" s="21">
        <f t="shared" si="23"/>
        <v>-0.58630869926802565</v>
      </c>
      <c r="AA196" s="21">
        <f t="shared" si="23"/>
        <v>-0.59828118583917533</v>
      </c>
      <c r="AB196" s="21">
        <f t="shared" si="23"/>
        <v>-0.61056834073956223</v>
      </c>
      <c r="AC196" s="21">
        <f t="shared" si="23"/>
        <v>-0.62317981389404076</v>
      </c>
      <c r="AD196" s="21">
        <f t="shared" si="23"/>
        <v>-0.63612563352926477</v>
      </c>
      <c r="AE196" s="21">
        <f t="shared" si="23"/>
        <v>-0.64941603100942225</v>
      </c>
      <c r="AF196" s="21">
        <f t="shared" si="23"/>
        <v>-0.66306165375258053</v>
      </c>
      <c r="AG196" s="21">
        <f t="shared" si="23"/>
        <v>-0.67707359507831311</v>
      </c>
      <c r="AH196" s="21">
        <f t="shared" si="23"/>
        <v>-0.6914631243606103</v>
      </c>
      <c r="AI196" s="21">
        <f t="shared" si="23"/>
        <v>-0.70624209624580903</v>
      </c>
      <c r="AJ196" s="21">
        <f t="shared" si="23"/>
        <v>-0.72294685727813124</v>
      </c>
      <c r="AK196" s="21">
        <f t="shared" si="23"/>
        <v>-0.74013489529489207</v>
      </c>
      <c r="AL196" s="21">
        <f t="shared" si="23"/>
        <v>-0.75782213741398075</v>
      </c>
      <c r="AM196" s="21">
        <f t="shared" si="23"/>
        <v>-0.77602507541351418</v>
      </c>
      <c r="AN196" s="21">
        <f t="shared" si="23"/>
        <v>-0.79476073671313618</v>
      </c>
      <c r="AO196" s="21">
        <f t="shared" si="23"/>
        <v>-0.81404681020535086</v>
      </c>
      <c r="AP196" s="21">
        <f t="shared" si="23"/>
        <v>-0.83390158781249446</v>
      </c>
      <c r="AQ196" s="21">
        <f t="shared" si="23"/>
        <v>-0.85434396182783701</v>
      </c>
      <c r="AR196" s="21">
        <f t="shared" si="23"/>
        <v>-0.87539360718766346</v>
      </c>
      <c r="AS196" s="21">
        <f t="shared" si="23"/>
        <v>-0.89707079162785619</v>
      </c>
      <c r="AT196" s="21">
        <f t="shared" si="23"/>
        <v>-0.9193965670492269</v>
      </c>
      <c r="AU196" s="21">
        <f t="shared" si="23"/>
        <v>-0.94239269427335759</v>
      </c>
      <c r="AV196" s="21">
        <f t="shared" si="23"/>
        <v>-0.9660818033585955</v>
      </c>
      <c r="AW196" s="21">
        <f t="shared" si="23"/>
        <v>-0.99048721634084491</v>
      </c>
      <c r="AX196" s="21">
        <f t="shared" si="23"/>
        <v>-1.0156331581593991</v>
      </c>
      <c r="AY196" s="21">
        <f t="shared" si="23"/>
        <v>-1.0415446913211117</v>
      </c>
      <c r="AZ196" s="21">
        <f t="shared" si="23"/>
        <v>-1.0682478106877002</v>
      </c>
      <c r="BA196" s="21">
        <f t="shared" si="23"/>
        <v>-1.0957694345461984</v>
      </c>
      <c r="BB196" s="21">
        <f t="shared" si="23"/>
        <v>-1.1240001071423449</v>
      </c>
    </row>
    <row r="197" spans="1:54" outlineLevel="2">
      <c r="A197" s="425"/>
      <c r="B197" s="150" t="s">
        <v>295</v>
      </c>
      <c r="C197" s="19"/>
      <c r="D197" s="135" t="s">
        <v>391</v>
      </c>
      <c r="E197" s="21">
        <f>SUMIF($B$143:$B$154,"Financial",E$143:E$154)*E186</f>
        <v>-15.484674133860002</v>
      </c>
      <c r="F197" s="21">
        <f t="shared" ref="F197:BB197" si="24">SUMIF($B$143:$B$154,"Financial",F$143:F$154)*F186</f>
        <v>-14.726817129153043</v>
      </c>
      <c r="G197" s="21">
        <f t="shared" si="24"/>
        <v>-13.93219216544489</v>
      </c>
      <c r="H197" s="21">
        <f t="shared" si="24"/>
        <v>-13.10120127443882</v>
      </c>
      <c r="I197" s="21">
        <f t="shared" si="24"/>
        <v>-12.234230708222579</v>
      </c>
      <c r="J197" s="21">
        <f t="shared" si="24"/>
        <v>-11.331650630886948</v>
      </c>
      <c r="K197" s="21">
        <f t="shared" si="24"/>
        <v>-11.278738967851654</v>
      </c>
      <c r="L197" s="21">
        <f t="shared" si="24"/>
        <v>-11.226691201326535</v>
      </c>
      <c r="M197" s="21">
        <f t="shared" si="24"/>
        <v>-11.175502082818399</v>
      </c>
      <c r="N197" s="21">
        <f t="shared" si="24"/>
        <v>-11.125166579537602</v>
      </c>
      <c r="O197" s="21">
        <f t="shared" si="24"/>
        <v>-11.07568000050863</v>
      </c>
      <c r="P197" s="21">
        <f t="shared" si="24"/>
        <v>-11.027037804705214</v>
      </c>
      <c r="Q197" s="21">
        <f t="shared" si="24"/>
        <v>-10.979235775428712</v>
      </c>
      <c r="R197" s="21">
        <f t="shared" si="24"/>
        <v>-10.932269939045687</v>
      </c>
      <c r="S197" s="21">
        <f t="shared" si="24"/>
        <v>-10.886136519501761</v>
      </c>
      <c r="T197" s="21">
        <f t="shared" si="24"/>
        <v>-10.840832002124575</v>
      </c>
      <c r="U197" s="21">
        <f t="shared" si="24"/>
        <v>-10.796353132417805</v>
      </c>
      <c r="V197" s="21">
        <f t="shared" si="24"/>
        <v>-10.752696817974158</v>
      </c>
      <c r="W197" s="21">
        <f t="shared" si="24"/>
        <v>-10.709860260561319</v>
      </c>
      <c r="X197" s="21">
        <f t="shared" si="24"/>
        <v>-10.667840845753599</v>
      </c>
      <c r="Y197" s="21">
        <f t="shared" si="24"/>
        <v>-10.626636197649004</v>
      </c>
      <c r="Z197" s="21">
        <f t="shared" si="24"/>
        <v>-10.586244129864133</v>
      </c>
      <c r="AA197" s="21">
        <f t="shared" si="24"/>
        <v>-10.546662729459259</v>
      </c>
      <c r="AB197" s="21">
        <f t="shared" si="24"/>
        <v>-10.507890194914745</v>
      </c>
      <c r="AC197" s="21">
        <f t="shared" si="24"/>
        <v>-10.469925032581555</v>
      </c>
      <c r="AD197" s="21">
        <f t="shared" si="24"/>
        <v>-10.432765880185206</v>
      </c>
      <c r="AE197" s="21">
        <f t="shared" si="24"/>
        <v>-10.396411634196276</v>
      </c>
      <c r="AF197" s="21">
        <f t="shared" si="24"/>
        <v>-10.360861374244653</v>
      </c>
      <c r="AG197" s="21">
        <f t="shared" si="24"/>
        <v>-10.326114343190985</v>
      </c>
      <c r="AH197" s="21">
        <f t="shared" si="24"/>
        <v>-10.292170049581237</v>
      </c>
      <c r="AI197" s="21">
        <f t="shared" si="24"/>
        <v>-10.259028126867543</v>
      </c>
      <c r="AJ197" s="21">
        <f t="shared" si="24"/>
        <v>-10.276332564833352</v>
      </c>
      <c r="AK197" s="21">
        <f t="shared" si="24"/>
        <v>-10.29437336771244</v>
      </c>
      <c r="AL197" s="21">
        <f t="shared" si="24"/>
        <v>-10.3131614215167</v>
      </c>
      <c r="AM197" s="21">
        <f t="shared" si="24"/>
        <v>-10.332707972093379</v>
      </c>
      <c r="AN197" s="21">
        <f t="shared" si="24"/>
        <v>-10.353024536874335</v>
      </c>
      <c r="AO197" s="21">
        <f t="shared" si="24"/>
        <v>-10.374122949235957</v>
      </c>
      <c r="AP197" s="21">
        <f t="shared" si="24"/>
        <v>-10.3960153665715</v>
      </c>
      <c r="AQ197" s="21">
        <f t="shared" si="24"/>
        <v>-10.418714276464849</v>
      </c>
      <c r="AR197" s="21">
        <f t="shared" si="24"/>
        <v>-10.442232455850483</v>
      </c>
      <c r="AS197" s="21">
        <f t="shared" si="24"/>
        <v>-10.466583049721928</v>
      </c>
      <c r="AT197" s="21">
        <f t="shared" si="24"/>
        <v>-10.491779499538524</v>
      </c>
      <c r="AU197" s="21">
        <f t="shared" si="24"/>
        <v>-10.517835634606531</v>
      </c>
      <c r="AV197" s="21">
        <f t="shared" si="24"/>
        <v>-10.544765589039311</v>
      </c>
      <c r="AW197" s="21">
        <f t="shared" si="24"/>
        <v>-10.572583872229856</v>
      </c>
      <c r="AX197" s="21">
        <f t="shared" si="24"/>
        <v>-10.601305323941508</v>
      </c>
      <c r="AY197" s="21">
        <f t="shared" si="24"/>
        <v>-10.630945180950139</v>
      </c>
      <c r="AZ197" s="21">
        <f t="shared" si="24"/>
        <v>-10.661519022856899</v>
      </c>
      <c r="BA197" s="21">
        <f t="shared" si="24"/>
        <v>-10.693042811435554</v>
      </c>
      <c r="BB197" s="21">
        <f t="shared" si="24"/>
        <v>-10.724666178370784</v>
      </c>
    </row>
    <row r="198" spans="1:54" outlineLevel="2">
      <c r="A198" s="426"/>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499</v>
      </c>
      <c r="B200" s="150" t="s">
        <v>500</v>
      </c>
      <c r="C200" s="19"/>
      <c r="D200" s="135" t="s">
        <v>391</v>
      </c>
      <c r="E200" s="21">
        <f>SUM(E190:E193,E196:E198)</f>
        <v>-22.135039093799293</v>
      </c>
      <c r="F200" s="21">
        <f t="shared" ref="F200:BB200" si="26">SUM(F190:F193,F196:F198)</f>
        <v>-22.379985880747029</v>
      </c>
      <c r="G200" s="21">
        <f t="shared" si="26"/>
        <v>-22.519320083019565</v>
      </c>
      <c r="H200" s="21">
        <f t="shared" si="26"/>
        <v>-22.583376939684037</v>
      </c>
      <c r="I200" s="21">
        <f t="shared" si="26"/>
        <v>-22.583216392788124</v>
      </c>
      <c r="J200" s="21">
        <f t="shared" si="26"/>
        <v>-22.229673688908463</v>
      </c>
      <c r="K200" s="21">
        <f t="shared" si="26"/>
        <v>-21.466523579263736</v>
      </c>
      <c r="L200" s="21">
        <f t="shared" si="26"/>
        <v>-20.761396395169729</v>
      </c>
      <c r="M200" s="21">
        <f t="shared" si="26"/>
        <v>-20.102242037238994</v>
      </c>
      <c r="N200" s="21">
        <f t="shared" si="26"/>
        <v>-19.47789973266077</v>
      </c>
      <c r="O200" s="21">
        <f t="shared" si="26"/>
        <v>-18.903169540558071</v>
      </c>
      <c r="P200" s="21">
        <f t="shared" si="26"/>
        <v>-18.366978361959887</v>
      </c>
      <c r="Q200" s="21">
        <f t="shared" si="26"/>
        <v>-17.867106272189261</v>
      </c>
      <c r="R200" s="21">
        <f t="shared" si="26"/>
        <v>-17.409323945919915</v>
      </c>
      <c r="S200" s="21">
        <f t="shared" si="26"/>
        <v>-16.975737457409</v>
      </c>
      <c r="T200" s="21">
        <f t="shared" si="26"/>
        <v>-16.572499572742537</v>
      </c>
      <c r="U200" s="21">
        <f t="shared" si="26"/>
        <v>-16.197828980012904</v>
      </c>
      <c r="V200" s="21">
        <f t="shared" si="26"/>
        <v>-15.857298690177277</v>
      </c>
      <c r="W200" s="21">
        <f t="shared" si="26"/>
        <v>-15.534655798889219</v>
      </c>
      <c r="X200" s="21">
        <f t="shared" si="26"/>
        <v>-15.242772550386789</v>
      </c>
      <c r="Y200" s="21">
        <f t="shared" si="26"/>
        <v>-14.966144628096618</v>
      </c>
      <c r="Z200" s="21">
        <f t="shared" si="26"/>
        <v>-14.717241150673749</v>
      </c>
      <c r="AA200" s="21">
        <f t="shared" si="26"/>
        <v>-14.487831239189136</v>
      </c>
      <c r="AB200" s="21">
        <f t="shared" si="26"/>
        <v>-14.276726834098316</v>
      </c>
      <c r="AC200" s="21">
        <f t="shared" si="26"/>
        <v>-14.0813639535024</v>
      </c>
      <c r="AD200" s="21">
        <f t="shared" si="26"/>
        <v>-14.035460065686955</v>
      </c>
      <c r="AE200" s="21">
        <f t="shared" si="26"/>
        <v>-13.991299811067208</v>
      </c>
      <c r="AF200" s="21">
        <f t="shared" si="26"/>
        <v>-13.948097158027167</v>
      </c>
      <c r="AG200" s="21">
        <f t="shared" si="26"/>
        <v>-13.905960431135988</v>
      </c>
      <c r="AH200" s="21">
        <f t="shared" si="26"/>
        <v>-13.865010839601329</v>
      </c>
      <c r="AI200" s="21">
        <f t="shared" si="26"/>
        <v>-13.825400168005602</v>
      </c>
      <c r="AJ200" s="21">
        <f t="shared" si="26"/>
        <v>-13.852023834090378</v>
      </c>
      <c r="AK200" s="21">
        <f t="shared" si="26"/>
        <v>-13.879774004721074</v>
      </c>
      <c r="AL200" s="21">
        <f t="shared" si="26"/>
        <v>-13.90872723070464</v>
      </c>
      <c r="AM200" s="21">
        <f t="shared" si="26"/>
        <v>-13.938938060368432</v>
      </c>
      <c r="AN200" s="21">
        <f t="shared" si="26"/>
        <v>-13.970445026245603</v>
      </c>
      <c r="AO200" s="21">
        <f t="shared" si="26"/>
        <v>-14.003280430469122</v>
      </c>
      <c r="AP200" s="21">
        <f t="shared" si="26"/>
        <v>-14.037489568685384</v>
      </c>
      <c r="AQ200" s="21">
        <f t="shared" si="26"/>
        <v>-14.073121053133132</v>
      </c>
      <c r="AR200" s="21">
        <f t="shared" si="26"/>
        <v>-14.11021913923809</v>
      </c>
      <c r="AS200" s="21">
        <f t="shared" si="26"/>
        <v>-14.148828025074298</v>
      </c>
      <c r="AT200" s="21">
        <f t="shared" si="26"/>
        <v>-14.188993866587079</v>
      </c>
      <c r="AU200" s="21">
        <f t="shared" si="26"/>
        <v>-14.230764653646887</v>
      </c>
      <c r="AV200" s="21">
        <f t="shared" si="26"/>
        <v>-14.274188737214665</v>
      </c>
      <c r="AW200" s="21">
        <f t="shared" si="26"/>
        <v>-14.319314903761295</v>
      </c>
      <c r="AX200" s="21">
        <f t="shared" si="26"/>
        <v>-14.366193152005859</v>
      </c>
      <c r="AY200" s="21">
        <f t="shared" si="26"/>
        <v>-14.414874654483707</v>
      </c>
      <c r="AZ200" s="21">
        <f t="shared" si="26"/>
        <v>-14.465411658269781</v>
      </c>
      <c r="BA200" s="21">
        <f t="shared" si="26"/>
        <v>-14.517857430005144</v>
      </c>
      <c r="BB200" s="21">
        <f t="shared" si="26"/>
        <v>-14.570878577571117</v>
      </c>
    </row>
    <row r="201" spans="1:54" outlineLevel="2">
      <c r="A201" s="425"/>
      <c r="B201" s="150" t="s">
        <v>501</v>
      </c>
      <c r="C201" s="19"/>
      <c r="D201" s="135" t="s">
        <v>391</v>
      </c>
      <c r="E201" s="21">
        <f>SUM(E190:E192,E194,E196:E198)</f>
        <v>-19.568846903577406</v>
      </c>
      <c r="F201" s="21">
        <f t="shared" ref="F201:BB201" si="27">SUM(F190:F192,F194,F196:F198)</f>
        <v>-20.176477480311924</v>
      </c>
      <c r="G201" s="21">
        <f t="shared" si="27"/>
        <v>-20.691984564576249</v>
      </c>
      <c r="H201" s="21">
        <f t="shared" si="27"/>
        <v>-21.127238275827565</v>
      </c>
      <c r="I201" s="21">
        <f t="shared" si="27"/>
        <v>-21.482189226494327</v>
      </c>
      <c r="J201" s="21">
        <f t="shared" si="27"/>
        <v>-21.481811207164732</v>
      </c>
      <c r="K201" s="21">
        <f t="shared" si="27"/>
        <v>-20.72878230530182</v>
      </c>
      <c r="L201" s="21">
        <f t="shared" si="27"/>
        <v>-20.025179743085541</v>
      </c>
      <c r="M201" s="21">
        <f t="shared" si="27"/>
        <v>-19.368213747515767</v>
      </c>
      <c r="N201" s="21">
        <f t="shared" si="27"/>
        <v>-18.755239769064438</v>
      </c>
      <c r="O201" s="21">
        <f t="shared" si="27"/>
        <v>-18.183751667805559</v>
      </c>
      <c r="P201" s="21">
        <f t="shared" si="27"/>
        <v>-17.65137474082384</v>
      </c>
      <c r="Q201" s="21">
        <f t="shared" si="27"/>
        <v>-17.155859585616383</v>
      </c>
      <c r="R201" s="21">
        <f t="shared" si="27"/>
        <v>-16.695076111015414</v>
      </c>
      <c r="S201" s="21">
        <f t="shared" si="27"/>
        <v>-16.26656301413141</v>
      </c>
      <c r="T201" s="21">
        <f t="shared" si="27"/>
        <v>-15.868860712638634</v>
      </c>
      <c r="U201" s="21">
        <f t="shared" si="27"/>
        <v>-15.50016293979019</v>
      </c>
      <c r="V201" s="21">
        <f t="shared" si="27"/>
        <v>-15.158761005728785</v>
      </c>
      <c r="W201" s="21">
        <f t="shared" si="27"/>
        <v>-14.843039238435974</v>
      </c>
      <c r="X201" s="21">
        <f t="shared" si="27"/>
        <v>-14.551470133391181</v>
      </c>
      <c r="Y201" s="21">
        <f t="shared" si="27"/>
        <v>-14.282610211940629</v>
      </c>
      <c r="Z201" s="21">
        <f t="shared" si="27"/>
        <v>-14.035095869200596</v>
      </c>
      <c r="AA201" s="21">
        <f t="shared" si="27"/>
        <v>-13.807639432627983</v>
      </c>
      <c r="AB201" s="21">
        <f t="shared" si="27"/>
        <v>-13.599025250634</v>
      </c>
      <c r="AC201" s="21">
        <f t="shared" si="27"/>
        <v>-13.406899553623155</v>
      </c>
      <c r="AD201" s="21">
        <f t="shared" si="27"/>
        <v>-13.36419314698</v>
      </c>
      <c r="AE201" s="21">
        <f t="shared" si="27"/>
        <v>-13.322796362217829</v>
      </c>
      <c r="AF201" s="21">
        <f t="shared" si="27"/>
        <v>-13.282639288591573</v>
      </c>
      <c r="AG201" s="21">
        <f t="shared" si="27"/>
        <v>-13.243694549625676</v>
      </c>
      <c r="AH201" s="21">
        <f t="shared" si="27"/>
        <v>-13.205987484480573</v>
      </c>
      <c r="AI201" s="21">
        <f t="shared" si="27"/>
        <v>-13.169615288445311</v>
      </c>
      <c r="AJ201" s="21">
        <f t="shared" si="27"/>
        <v>-13.196344864754693</v>
      </c>
      <c r="AK201" s="21">
        <f t="shared" si="27"/>
        <v>-13.22428781809155</v>
      </c>
      <c r="AL201" s="21">
        <f t="shared" si="27"/>
        <v>-13.25348396141211</v>
      </c>
      <c r="AM201" s="21">
        <f t="shared" si="27"/>
        <v>-13.283976436739945</v>
      </c>
      <c r="AN201" s="21">
        <f t="shared" si="27"/>
        <v>-13.315804284561636</v>
      </c>
      <c r="AO201" s="21">
        <f t="shared" si="27"/>
        <v>-13.349001376931819</v>
      </c>
      <c r="AP201" s="21">
        <f t="shared" si="27"/>
        <v>-13.383607474247977</v>
      </c>
      <c r="AQ201" s="21">
        <f t="shared" si="27"/>
        <v>-13.419663639720877</v>
      </c>
      <c r="AR201" s="21">
        <f t="shared" si="27"/>
        <v>-13.457210926871948</v>
      </c>
      <c r="AS201" s="21">
        <f t="shared" si="27"/>
        <v>-13.496290537616144</v>
      </c>
      <c r="AT201" s="21">
        <f t="shared" si="27"/>
        <v>-13.536944756693751</v>
      </c>
      <c r="AU201" s="21">
        <f t="shared" si="27"/>
        <v>-13.57921728206489</v>
      </c>
      <c r="AV201" s="21">
        <f t="shared" si="27"/>
        <v>-13.623152658142807</v>
      </c>
      <c r="AW201" s="21">
        <f t="shared" si="27"/>
        <v>-13.668796220302795</v>
      </c>
      <c r="AX201" s="21">
        <f t="shared" si="27"/>
        <v>-13.716194410370353</v>
      </c>
      <c r="AY201" s="21">
        <f t="shared" si="27"/>
        <v>-13.765394826706078</v>
      </c>
      <c r="AZ201" s="21">
        <f t="shared" si="27"/>
        <v>-13.816446227333303</v>
      </c>
      <c r="BA201" s="21">
        <f t="shared" si="27"/>
        <v>-13.869398519116503</v>
      </c>
      <c r="BB201" s="21">
        <f t="shared" si="27"/>
        <v>-13.923006647046508</v>
      </c>
    </row>
    <row r="202" spans="1:54" outlineLevel="2">
      <c r="A202" s="426"/>
      <c r="B202" s="150" t="s">
        <v>502</v>
      </c>
      <c r="C202" s="19"/>
      <c r="D202" s="135" t="s">
        <v>391</v>
      </c>
      <c r="E202" s="21">
        <f>SUM(E190:E192,E195:E198)</f>
        <v>-24.717502421811659</v>
      </c>
      <c r="F202" s="21">
        <f t="shared" ref="F202:BB202" si="28">SUM(F190:F192,F195:F198)</f>
        <v>-25.121425228411489</v>
      </c>
      <c r="G202" s="21">
        <f t="shared" si="28"/>
        <v>-25.435822035096578</v>
      </c>
      <c r="H202" s="21">
        <f t="shared" si="28"/>
        <v>-25.672512234571236</v>
      </c>
      <c r="I202" s="21">
        <f t="shared" si="28"/>
        <v>-25.831395937204626</v>
      </c>
      <c r="J202" s="21">
        <f t="shared" si="28"/>
        <v>-25.637396608327762</v>
      </c>
      <c r="K202" s="21">
        <f t="shared" si="28"/>
        <v>-24.859985930330225</v>
      </c>
      <c r="L202" s="21">
        <f t="shared" si="28"/>
        <v>-24.13241213705485</v>
      </c>
      <c r="M202" s="21">
        <f t="shared" si="28"/>
        <v>-23.451885117846693</v>
      </c>
      <c r="N202" s="21">
        <f t="shared" si="28"/>
        <v>-22.815760084702905</v>
      </c>
      <c r="O202" s="21">
        <f t="shared" si="28"/>
        <v>-22.221530742630762</v>
      </c>
      <c r="P202" s="21">
        <f t="shared" si="28"/>
        <v>-21.666822333370035</v>
      </c>
      <c r="Q202" s="21">
        <f t="shared" si="28"/>
        <v>-21.149385484814744</v>
      </c>
      <c r="R202" s="21">
        <f t="shared" si="28"/>
        <v>-20.667090245562104</v>
      </c>
      <c r="S202" s="21">
        <f t="shared" si="28"/>
        <v>-20.216586580948338</v>
      </c>
      <c r="T202" s="21">
        <f t="shared" si="28"/>
        <v>-19.797313714150871</v>
      </c>
      <c r="U202" s="21">
        <f t="shared" si="28"/>
        <v>-19.407465525898701</v>
      </c>
      <c r="V202" s="21">
        <f t="shared" si="28"/>
        <v>-19.045333587937819</v>
      </c>
      <c r="W202" s="21">
        <f t="shared" si="28"/>
        <v>-18.709302590321315</v>
      </c>
      <c r="X202" s="21">
        <f t="shared" si="28"/>
        <v>-18.397845504586751</v>
      </c>
      <c r="Y202" s="21">
        <f t="shared" si="28"/>
        <v>-18.109519436363946</v>
      </c>
      <c r="Z202" s="21">
        <f t="shared" si="28"/>
        <v>-17.842961469763473</v>
      </c>
      <c r="AA202" s="21">
        <f t="shared" si="28"/>
        <v>-17.596884751564893</v>
      </c>
      <c r="AB202" s="21">
        <f t="shared" si="28"/>
        <v>-17.370074557099379</v>
      </c>
      <c r="AC202" s="21">
        <f t="shared" si="28"/>
        <v>-17.157764599767535</v>
      </c>
      <c r="AD202" s="21">
        <f t="shared" si="28"/>
        <v>-17.095020104199953</v>
      </c>
      <c r="AE202" s="21">
        <f t="shared" si="28"/>
        <v>-17.033499059189491</v>
      </c>
      <c r="AF202" s="21">
        <f t="shared" si="28"/>
        <v>-16.972981704765115</v>
      </c>
      <c r="AG202" s="21">
        <f t="shared" si="28"/>
        <v>-16.91337443498443</v>
      </c>
      <c r="AH202" s="21">
        <f t="shared" si="28"/>
        <v>-16.854740683746609</v>
      </c>
      <c r="AI202" s="21">
        <f t="shared" si="28"/>
        <v>-16.797357811809281</v>
      </c>
      <c r="AJ202" s="21">
        <f t="shared" si="28"/>
        <v>-16.820454484297038</v>
      </c>
      <c r="AK202" s="21">
        <f t="shared" si="28"/>
        <v>-16.844519814790935</v>
      </c>
      <c r="AL202" s="21">
        <f t="shared" si="28"/>
        <v>-16.869623615749443</v>
      </c>
      <c r="AM202" s="21">
        <f t="shared" si="28"/>
        <v>-16.895843749957415</v>
      </c>
      <c r="AN202" s="21">
        <f t="shared" si="28"/>
        <v>-16.92324407543196</v>
      </c>
      <c r="AO202" s="21">
        <f t="shared" si="28"/>
        <v>-16.951870905622872</v>
      </c>
      <c r="AP202" s="21">
        <f t="shared" si="28"/>
        <v>-16.981786281350352</v>
      </c>
      <c r="AQ202" s="21">
        <f t="shared" si="28"/>
        <v>-17.013054210362711</v>
      </c>
      <c r="AR202" s="21">
        <f t="shared" si="28"/>
        <v>-17.04573644624578</v>
      </c>
      <c r="AS202" s="21">
        <f t="shared" si="28"/>
        <v>-17.079893186687443</v>
      </c>
      <c r="AT202" s="21">
        <f t="shared" si="28"/>
        <v>-17.11558564021993</v>
      </c>
      <c r="AU202" s="21">
        <f t="shared" si="28"/>
        <v>-17.15287698386468</v>
      </c>
      <c r="AV202" s="21">
        <f t="shared" si="28"/>
        <v>-17.191830512007382</v>
      </c>
      <c r="AW202" s="21">
        <f t="shared" si="28"/>
        <v>-17.232509682416023</v>
      </c>
      <c r="AX202" s="21">
        <f t="shared" si="28"/>
        <v>-17.274978733299545</v>
      </c>
      <c r="AY202" s="21">
        <f t="shared" si="28"/>
        <v>-17.319302832589496</v>
      </c>
      <c r="AZ202" s="21">
        <f t="shared" si="28"/>
        <v>-17.365548005031645</v>
      </c>
      <c r="BA202" s="21">
        <f t="shared" si="28"/>
        <v>-17.413781042553531</v>
      </c>
      <c r="BB202" s="21">
        <f t="shared" si="28"/>
        <v>-17.462275018717506</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503</v>
      </c>
      <c r="B204" s="150" t="s">
        <v>504</v>
      </c>
      <c r="C204" s="19"/>
      <c r="D204" s="135" t="s">
        <v>391</v>
      </c>
      <c r="E204" s="21">
        <f>E200</f>
        <v>-22.135039093799293</v>
      </c>
      <c r="F204" s="21">
        <f>F200+E204</f>
        <v>-44.515024974546321</v>
      </c>
      <c r="G204" s="21">
        <f t="shared" ref="G204:BB206" si="29">G200+F204</f>
        <v>-67.034345057565886</v>
      </c>
      <c r="H204" s="21">
        <f t="shared" si="29"/>
        <v>-89.61772199724993</v>
      </c>
      <c r="I204" s="21">
        <f t="shared" si="29"/>
        <v>-112.20093839003806</v>
      </c>
      <c r="J204" s="21">
        <f t="shared" si="29"/>
        <v>-134.43061207894652</v>
      </c>
      <c r="K204" s="21">
        <f t="shared" si="29"/>
        <v>-155.89713565821026</v>
      </c>
      <c r="L204" s="21">
        <f t="shared" si="29"/>
        <v>-176.65853205337999</v>
      </c>
      <c r="M204" s="21">
        <f t="shared" si="29"/>
        <v>-196.76077409061898</v>
      </c>
      <c r="N204" s="21">
        <f t="shared" si="29"/>
        <v>-216.23867382327975</v>
      </c>
      <c r="O204" s="21">
        <f t="shared" si="29"/>
        <v>-235.14184336383784</v>
      </c>
      <c r="P204" s="21">
        <f t="shared" si="29"/>
        <v>-253.50882172579773</v>
      </c>
      <c r="Q204" s="21">
        <f t="shared" si="29"/>
        <v>-271.37592799798699</v>
      </c>
      <c r="R204" s="21">
        <f t="shared" si="29"/>
        <v>-288.78525194390693</v>
      </c>
      <c r="S204" s="21">
        <f t="shared" si="29"/>
        <v>-305.76098940131595</v>
      </c>
      <c r="T204" s="21">
        <f t="shared" si="29"/>
        <v>-322.33348897405847</v>
      </c>
      <c r="U204" s="21">
        <f t="shared" si="29"/>
        <v>-338.53131795407137</v>
      </c>
      <c r="V204" s="21">
        <f t="shared" si="29"/>
        <v>-354.38861664424866</v>
      </c>
      <c r="W204" s="21">
        <f t="shared" si="29"/>
        <v>-369.92327244313788</v>
      </c>
      <c r="X204" s="21">
        <f t="shared" si="29"/>
        <v>-385.16604499352468</v>
      </c>
      <c r="Y204" s="21">
        <f t="shared" si="29"/>
        <v>-400.13218962162131</v>
      </c>
      <c r="Z204" s="21">
        <f t="shared" si="29"/>
        <v>-414.84943077229508</v>
      </c>
      <c r="AA204" s="21">
        <f t="shared" si="29"/>
        <v>-429.3372620114842</v>
      </c>
      <c r="AB204" s="21">
        <f t="shared" si="29"/>
        <v>-443.61398884558253</v>
      </c>
      <c r="AC204" s="21">
        <f t="shared" si="29"/>
        <v>-457.6953527990849</v>
      </c>
      <c r="AD204" s="21">
        <f t="shared" si="29"/>
        <v>-471.73081286477185</v>
      </c>
      <c r="AE204" s="21">
        <f t="shared" si="29"/>
        <v>-485.72211267583907</v>
      </c>
      <c r="AF204" s="21">
        <f t="shared" si="29"/>
        <v>-499.67020983386624</v>
      </c>
      <c r="AG204" s="21">
        <f t="shared" si="29"/>
        <v>-513.57617026500225</v>
      </c>
      <c r="AH204" s="21">
        <f t="shared" si="29"/>
        <v>-527.44118110460363</v>
      </c>
      <c r="AI204" s="21">
        <f t="shared" si="29"/>
        <v>-541.26658127260919</v>
      </c>
      <c r="AJ204" s="21">
        <f t="shared" si="29"/>
        <v>-555.11860510669953</v>
      </c>
      <c r="AK204" s="21">
        <f t="shared" si="29"/>
        <v>-568.9983791114206</v>
      </c>
      <c r="AL204" s="21">
        <f t="shared" si="29"/>
        <v>-582.90710634212519</v>
      </c>
      <c r="AM204" s="21">
        <f t="shared" si="29"/>
        <v>-596.84604440249359</v>
      </c>
      <c r="AN204" s="21">
        <f t="shared" si="29"/>
        <v>-610.81648942873915</v>
      </c>
      <c r="AO204" s="21">
        <f t="shared" si="29"/>
        <v>-624.81976985920824</v>
      </c>
      <c r="AP204" s="21">
        <f t="shared" si="29"/>
        <v>-638.85725942789361</v>
      </c>
      <c r="AQ204" s="21">
        <f t="shared" si="29"/>
        <v>-652.93038048102676</v>
      </c>
      <c r="AR204" s="21">
        <f t="shared" si="29"/>
        <v>-667.04059962026486</v>
      </c>
      <c r="AS204" s="21">
        <f t="shared" si="29"/>
        <v>-681.18942764533915</v>
      </c>
      <c r="AT204" s="21">
        <f t="shared" si="29"/>
        <v>-695.37842151192626</v>
      </c>
      <c r="AU204" s="21">
        <f t="shared" si="29"/>
        <v>-709.60918616557319</v>
      </c>
      <c r="AV204" s="21">
        <f t="shared" si="29"/>
        <v>-723.88337490278786</v>
      </c>
      <c r="AW204" s="21">
        <f t="shared" si="29"/>
        <v>-738.20268980654919</v>
      </c>
      <c r="AX204" s="21">
        <f t="shared" si="29"/>
        <v>-752.56888295855504</v>
      </c>
      <c r="AY204" s="21">
        <f t="shared" si="29"/>
        <v>-766.98375761303873</v>
      </c>
      <c r="AZ204" s="21">
        <f t="shared" si="29"/>
        <v>-781.44916927130851</v>
      </c>
      <c r="BA204" s="21">
        <f t="shared" si="29"/>
        <v>-795.96702670131367</v>
      </c>
      <c r="BB204" s="21">
        <f t="shared" si="29"/>
        <v>-810.53790527888475</v>
      </c>
    </row>
    <row r="205" spans="1:54" outlineLevel="2">
      <c r="A205" s="425"/>
      <c r="B205" s="150" t="s">
        <v>505</v>
      </c>
      <c r="C205" s="19"/>
      <c r="D205" s="135" t="s">
        <v>391</v>
      </c>
      <c r="E205" s="21">
        <f>E201</f>
        <v>-19.568846903577406</v>
      </c>
      <c r="F205" s="21">
        <f t="shared" ref="F205:U206" si="30">F201+E205</f>
        <v>-39.745324383889326</v>
      </c>
      <c r="G205" s="21">
        <f t="shared" si="30"/>
        <v>-60.437308948465571</v>
      </c>
      <c r="H205" s="21">
        <f t="shared" si="30"/>
        <v>-81.564547224293136</v>
      </c>
      <c r="I205" s="21">
        <f t="shared" si="30"/>
        <v>-103.04673645078746</v>
      </c>
      <c r="J205" s="21">
        <f t="shared" si="30"/>
        <v>-124.5285476579522</v>
      </c>
      <c r="K205" s="21">
        <f t="shared" si="30"/>
        <v>-145.25732996325402</v>
      </c>
      <c r="L205" s="21">
        <f t="shared" si="30"/>
        <v>-165.28250970633957</v>
      </c>
      <c r="M205" s="21">
        <f t="shared" si="30"/>
        <v>-184.65072345385533</v>
      </c>
      <c r="N205" s="21">
        <f t="shared" si="30"/>
        <v>-203.40596322291978</v>
      </c>
      <c r="O205" s="21">
        <f t="shared" si="30"/>
        <v>-221.58971489072533</v>
      </c>
      <c r="P205" s="21">
        <f t="shared" si="30"/>
        <v>-239.24108963154919</v>
      </c>
      <c r="Q205" s="21">
        <f t="shared" si="30"/>
        <v>-256.39694921716557</v>
      </c>
      <c r="R205" s="21">
        <f t="shared" si="30"/>
        <v>-273.09202532818097</v>
      </c>
      <c r="S205" s="21">
        <f t="shared" si="30"/>
        <v>-289.35858834231237</v>
      </c>
      <c r="T205" s="21">
        <f t="shared" si="30"/>
        <v>-305.22744905495102</v>
      </c>
      <c r="U205" s="21">
        <f t="shared" si="30"/>
        <v>-320.72761199474121</v>
      </c>
      <c r="V205" s="21">
        <f t="shared" si="29"/>
        <v>-335.88637300046997</v>
      </c>
      <c r="W205" s="21">
        <f t="shared" si="29"/>
        <v>-350.72941223890592</v>
      </c>
      <c r="X205" s="21">
        <f t="shared" si="29"/>
        <v>-365.28088237229713</v>
      </c>
      <c r="Y205" s="21">
        <f t="shared" si="29"/>
        <v>-379.56349258423774</v>
      </c>
      <c r="Z205" s="21">
        <f t="shared" si="29"/>
        <v>-393.59858845343831</v>
      </c>
      <c r="AA205" s="21">
        <f t="shared" si="29"/>
        <v>-407.40622788606629</v>
      </c>
      <c r="AB205" s="21">
        <f t="shared" si="29"/>
        <v>-421.00525313670028</v>
      </c>
      <c r="AC205" s="21">
        <f t="shared" si="29"/>
        <v>-434.41215269032341</v>
      </c>
      <c r="AD205" s="21">
        <f t="shared" si="29"/>
        <v>-447.77634583730344</v>
      </c>
      <c r="AE205" s="21">
        <f t="shared" si="29"/>
        <v>-461.09914219952128</v>
      </c>
      <c r="AF205" s="21">
        <f t="shared" si="29"/>
        <v>-474.38178148811284</v>
      </c>
      <c r="AG205" s="21">
        <f t="shared" si="29"/>
        <v>-487.62547603773851</v>
      </c>
      <c r="AH205" s="21">
        <f t="shared" si="29"/>
        <v>-500.83146352221911</v>
      </c>
      <c r="AI205" s="21">
        <f t="shared" si="29"/>
        <v>-514.00107881066447</v>
      </c>
      <c r="AJ205" s="21">
        <f t="shared" si="29"/>
        <v>-527.19742367541915</v>
      </c>
      <c r="AK205" s="21">
        <f t="shared" si="29"/>
        <v>-540.42171149351066</v>
      </c>
      <c r="AL205" s="21">
        <f t="shared" si="29"/>
        <v>-553.6751954549228</v>
      </c>
      <c r="AM205" s="21">
        <f t="shared" si="29"/>
        <v>-566.95917189166278</v>
      </c>
      <c r="AN205" s="21">
        <f t="shared" si="29"/>
        <v>-580.27497617622441</v>
      </c>
      <c r="AO205" s="21">
        <f t="shared" si="29"/>
        <v>-593.62397755315624</v>
      </c>
      <c r="AP205" s="21">
        <f t="shared" si="29"/>
        <v>-607.00758502740416</v>
      </c>
      <c r="AQ205" s="21">
        <f t="shared" si="29"/>
        <v>-620.42724866712501</v>
      </c>
      <c r="AR205" s="21">
        <f t="shared" si="29"/>
        <v>-633.88445959399701</v>
      </c>
      <c r="AS205" s="21">
        <f t="shared" si="29"/>
        <v>-647.38075013161313</v>
      </c>
      <c r="AT205" s="21">
        <f t="shared" si="29"/>
        <v>-660.91769488830687</v>
      </c>
      <c r="AU205" s="21">
        <f t="shared" si="29"/>
        <v>-674.49691217037173</v>
      </c>
      <c r="AV205" s="21">
        <f t="shared" si="29"/>
        <v>-688.1200648285145</v>
      </c>
      <c r="AW205" s="21">
        <f t="shared" si="29"/>
        <v>-701.78886104881735</v>
      </c>
      <c r="AX205" s="21">
        <f t="shared" si="29"/>
        <v>-715.5050554591877</v>
      </c>
      <c r="AY205" s="21">
        <f t="shared" si="29"/>
        <v>-729.27045028589373</v>
      </c>
      <c r="AZ205" s="21">
        <f t="shared" si="29"/>
        <v>-743.08689651322709</v>
      </c>
      <c r="BA205" s="21">
        <f t="shared" si="29"/>
        <v>-756.95629503234363</v>
      </c>
      <c r="BB205" s="21">
        <f t="shared" si="29"/>
        <v>-770.8793016793901</v>
      </c>
    </row>
    <row r="206" spans="1:54" outlineLevel="2">
      <c r="A206" s="426"/>
      <c r="B206" s="150" t="s">
        <v>506</v>
      </c>
      <c r="C206" s="19"/>
      <c r="D206" s="135" t="s">
        <v>391</v>
      </c>
      <c r="E206" s="21">
        <f>E202</f>
        <v>-24.717502421811659</v>
      </c>
      <c r="F206" s="21">
        <f t="shared" si="30"/>
        <v>-49.838927650223148</v>
      </c>
      <c r="G206" s="21">
        <f t="shared" si="29"/>
        <v>-75.274749685319733</v>
      </c>
      <c r="H206" s="21">
        <f t="shared" si="29"/>
        <v>-100.94726191989096</v>
      </c>
      <c r="I206" s="21">
        <f t="shared" si="29"/>
        <v>-126.7786578570956</v>
      </c>
      <c r="J206" s="21">
        <f t="shared" si="29"/>
        <v>-152.41605446542337</v>
      </c>
      <c r="K206" s="21">
        <f t="shared" si="29"/>
        <v>-177.2760403957536</v>
      </c>
      <c r="L206" s="21">
        <f t="shared" si="29"/>
        <v>-201.40845253280844</v>
      </c>
      <c r="M206" s="21">
        <f t="shared" si="29"/>
        <v>-224.86033765065514</v>
      </c>
      <c r="N206" s="21">
        <f t="shared" si="29"/>
        <v>-247.67609773535804</v>
      </c>
      <c r="O206" s="21">
        <f t="shared" si="29"/>
        <v>-269.8976284779888</v>
      </c>
      <c r="P206" s="21">
        <f t="shared" si="29"/>
        <v>-291.56445081135882</v>
      </c>
      <c r="Q206" s="21">
        <f t="shared" si="29"/>
        <v>-312.71383629617355</v>
      </c>
      <c r="R206" s="21">
        <f t="shared" si="29"/>
        <v>-333.38092654173568</v>
      </c>
      <c r="S206" s="21">
        <f t="shared" si="29"/>
        <v>-353.59751312268401</v>
      </c>
      <c r="T206" s="21">
        <f t="shared" si="29"/>
        <v>-373.39482683683485</v>
      </c>
      <c r="U206" s="21">
        <f t="shared" si="29"/>
        <v>-392.80229236273357</v>
      </c>
      <c r="V206" s="21">
        <f t="shared" si="29"/>
        <v>-411.84762595067139</v>
      </c>
      <c r="W206" s="21">
        <f t="shared" si="29"/>
        <v>-430.55692854099271</v>
      </c>
      <c r="X206" s="21">
        <f t="shared" si="29"/>
        <v>-448.95477404557948</v>
      </c>
      <c r="Y206" s="21">
        <f t="shared" si="29"/>
        <v>-467.06429348194342</v>
      </c>
      <c r="Z206" s="21">
        <f t="shared" si="29"/>
        <v>-484.90725495170688</v>
      </c>
      <c r="AA206" s="21">
        <f t="shared" si="29"/>
        <v>-502.50413970327179</v>
      </c>
      <c r="AB206" s="21">
        <f t="shared" si="29"/>
        <v>-519.87421426037122</v>
      </c>
      <c r="AC206" s="21">
        <f t="shared" si="29"/>
        <v>-537.03197886013879</v>
      </c>
      <c r="AD206" s="21">
        <f t="shared" si="29"/>
        <v>-554.12699896433878</v>
      </c>
      <c r="AE206" s="21">
        <f t="shared" si="29"/>
        <v>-571.16049802352825</v>
      </c>
      <c r="AF206" s="21">
        <f t="shared" si="29"/>
        <v>-588.13347972829331</v>
      </c>
      <c r="AG206" s="21">
        <f t="shared" si="29"/>
        <v>-605.04685416327777</v>
      </c>
      <c r="AH206" s="21">
        <f t="shared" si="29"/>
        <v>-621.9015948470244</v>
      </c>
      <c r="AI206" s="21">
        <f t="shared" si="29"/>
        <v>-638.69895265883372</v>
      </c>
      <c r="AJ206" s="21">
        <f t="shared" si="29"/>
        <v>-655.51940714313071</v>
      </c>
      <c r="AK206" s="21">
        <f t="shared" si="29"/>
        <v>-672.36392695792165</v>
      </c>
      <c r="AL206" s="21">
        <f t="shared" si="29"/>
        <v>-689.2335505736711</v>
      </c>
      <c r="AM206" s="21">
        <f t="shared" si="29"/>
        <v>-706.1293943236285</v>
      </c>
      <c r="AN206" s="21">
        <f t="shared" si="29"/>
        <v>-723.05263839906047</v>
      </c>
      <c r="AO206" s="21">
        <f t="shared" si="29"/>
        <v>-740.00450930468332</v>
      </c>
      <c r="AP206" s="21">
        <f t="shared" si="29"/>
        <v>-756.98629558603363</v>
      </c>
      <c r="AQ206" s="21">
        <f t="shared" si="29"/>
        <v>-773.99934979639636</v>
      </c>
      <c r="AR206" s="21">
        <f t="shared" si="29"/>
        <v>-791.04508624264213</v>
      </c>
      <c r="AS206" s="21">
        <f t="shared" si="29"/>
        <v>-808.12497942932953</v>
      </c>
      <c r="AT206" s="21">
        <f t="shared" si="29"/>
        <v>-825.24056506954946</v>
      </c>
      <c r="AU206" s="21">
        <f t="shared" si="29"/>
        <v>-842.39344205341411</v>
      </c>
      <c r="AV206" s="21">
        <f t="shared" si="29"/>
        <v>-859.58527256542152</v>
      </c>
      <c r="AW206" s="21">
        <f t="shared" si="29"/>
        <v>-876.8177822478375</v>
      </c>
      <c r="AX206" s="21">
        <f t="shared" si="29"/>
        <v>-894.09276098113708</v>
      </c>
      <c r="AY206" s="21">
        <f t="shared" si="29"/>
        <v>-911.4120638137266</v>
      </c>
      <c r="AZ206" s="21">
        <f t="shared" si="29"/>
        <v>-928.77761181875826</v>
      </c>
      <c r="BA206" s="21">
        <f t="shared" si="29"/>
        <v>-946.19139286131178</v>
      </c>
      <c r="BB206" s="21">
        <f t="shared" si="29"/>
        <v>-963.65366788002927</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493</v>
      </c>
      <c r="B210" s="150" t="s">
        <v>565</v>
      </c>
      <c r="C210" s="19"/>
      <c r="D210" s="135" t="s">
        <v>391</v>
      </c>
      <c r="E210" s="21">
        <f>E190-Baseline!E190</f>
        <v>-0.24397830115429023</v>
      </c>
      <c r="F210" s="21">
        <f>F190-Baseline!F190</f>
        <v>-1.7511137789771507</v>
      </c>
      <c r="G210" s="21">
        <f>G190-Baseline!G190</f>
        <v>-3.2003936161598543</v>
      </c>
      <c r="H210" s="21">
        <f>H190-Baseline!H190</f>
        <v>-4.6035987058707111</v>
      </c>
      <c r="I210" s="21">
        <f>I190-Baseline!I190</f>
        <v>-5.9606215230948756</v>
      </c>
      <c r="J210" s="21">
        <f>J190-Baseline!J190</f>
        <v>-6.9964097156844991</v>
      </c>
      <c r="K210" s="21">
        <f>K190-Baseline!K190</f>
        <v>-6.3138645767941073</v>
      </c>
      <c r="L210" s="21">
        <f>L190-Baseline!L190</f>
        <v>-5.6791614390500111</v>
      </c>
      <c r="M210" s="21">
        <f>M190-Baseline!M190</f>
        <v>-5.0895177841142365</v>
      </c>
      <c r="N210" s="21">
        <f>N190-Baseline!N190</f>
        <v>-4.5422956434315038</v>
      </c>
      <c r="O210" s="21">
        <f>O190-Baseline!O190</f>
        <v>-4.0349946295220036</v>
      </c>
      <c r="P210" s="21">
        <f>P190-Baseline!P190</f>
        <v>-3.5652452859466548</v>
      </c>
      <c r="Q210" s="21">
        <f>Q190-Baseline!Q190</f>
        <v>-3.1308027419331532</v>
      </c>
      <c r="R210" s="21">
        <f>R190-Baseline!R190</f>
        <v>-2.7295406582487596</v>
      </c>
      <c r="S210" s="21">
        <f>S190-Baseline!S190</f>
        <v>-2.3594454514786234</v>
      </c>
      <c r="T210" s="21">
        <f>T190-Baseline!T190</f>
        <v>-2.018610784417382</v>
      </c>
      <c r="U210" s="21">
        <f>U190-Baseline!U190</f>
        <v>-1.7052323108077974</v>
      </c>
      <c r="V210" s="21">
        <f>V190-Baseline!V190</f>
        <v>-1.4176026631643357</v>
      </c>
      <c r="W210" s="21">
        <f>W190-Baseline!W190</f>
        <v>-1.1541066729025333</v>
      </c>
      <c r="X210" s="21">
        <f>X190-Baseline!X190</f>
        <v>-0.91321681245788799</v>
      </c>
      <c r="Y210" s="21">
        <f>Y190-Baseline!Y190</f>
        <v>-0.69348884952141121</v>
      </c>
      <c r="Z210" s="21">
        <f>Z190-Baseline!Z190</f>
        <v>-0.49355770394385745</v>
      </c>
      <c r="AA210" s="21">
        <f>AA190-Baseline!AA190</f>
        <v>-0.31213349826770093</v>
      </c>
      <c r="AB210" s="21">
        <f>AB190-Baseline!AB190</f>
        <v>-0.14799779323589063</v>
      </c>
      <c r="AC210" s="21">
        <f>AC190-Baseline!AC190</f>
        <v>1.8700731316940727E-16</v>
      </c>
      <c r="AD210" s="21">
        <f>AD190-Baseline!AD190</f>
        <v>1.806833943665771E-16</v>
      </c>
      <c r="AE210" s="21">
        <f>AE190-Baseline!AE190</f>
        <v>1.7457332789041265E-16</v>
      </c>
      <c r="AF210" s="21">
        <f>AF190-Baseline!AF190</f>
        <v>1.6866988201972236E-16</v>
      </c>
      <c r="AG210" s="21">
        <f>AG190-Baseline!AG190</f>
        <v>1.6296606958427282E-16</v>
      </c>
      <c r="AH210" s="21">
        <f>AH190-Baseline!AH190</f>
        <v>1.5745513969494962E-16</v>
      </c>
      <c r="AI210" s="21">
        <f>AI190-Baseline!AI190</f>
        <v>1.5213056975357451E-16</v>
      </c>
      <c r="AJ210" s="21">
        <f>AJ190-Baseline!AJ190</f>
        <v>1.4769958228502378E-16</v>
      </c>
      <c r="AK210" s="21">
        <f>AK190-Baseline!AK190</f>
        <v>1.4339765270390659E-16</v>
      </c>
      <c r="AL210" s="21">
        <f>AL190-Baseline!AL190</f>
        <v>1.3922102204262775E-16</v>
      </c>
      <c r="AM210" s="21">
        <f>AM190-Baseline!AM190</f>
        <v>1.3516604081808518E-16</v>
      </c>
      <c r="AN210" s="21">
        <f>AN190-Baseline!AN190</f>
        <v>1.3122916584280116E-16</v>
      </c>
      <c r="AO210" s="21">
        <f>AO190-Baseline!AO190</f>
        <v>1.2740695712893316E-16</v>
      </c>
      <c r="AP210" s="21">
        <f>AP190-Baseline!AP190</f>
        <v>1.2369607488245937E-16</v>
      </c>
      <c r="AQ210" s="21">
        <f>AQ190-Baseline!AQ190</f>
        <v>1.2009327658491203E-16</v>
      </c>
      <c r="AR210" s="21">
        <f>AR190-Baseline!AR190</f>
        <v>1.1659541416010877E-16</v>
      </c>
      <c r="AS210" s="21">
        <f>AS190-Baseline!AS190</f>
        <v>1.1319943122340656E-16</v>
      </c>
      <c r="AT210" s="21">
        <f>AT190-Baseline!AT190</f>
        <v>1.0990236041107434E-16</v>
      </c>
      <c r="AU210" s="21">
        <f>AU190-Baseline!AU190</f>
        <v>1.0670132078745081E-16</v>
      </c>
      <c r="AV210" s="21">
        <f>AV190-Baseline!AV190</f>
        <v>1.0359351532762215E-16</v>
      </c>
      <c r="AW210" s="21">
        <f>AW190-Baseline!AW190</f>
        <v>1.0057622847341956E-16</v>
      </c>
      <c r="AX210" s="21">
        <f>AX190-Baseline!AX190</f>
        <v>9.7646823760601513E-17</v>
      </c>
      <c r="AY210" s="21">
        <f>AY190-Baseline!AY190</f>
        <v>9.480274151514709E-17</v>
      </c>
      <c r="AZ210" s="21">
        <f>AZ190-Baseline!AZ190</f>
        <v>9.2041496616647661E-17</v>
      </c>
      <c r="BA210" s="21">
        <f>BA190-Baseline!BA190</f>
        <v>8.9360676326842387E-17</v>
      </c>
      <c r="BB210" s="21">
        <f>BB190-Baseline!BB190</f>
        <v>8.675793818140038E-17</v>
      </c>
    </row>
    <row r="211" spans="1:54" outlineLevel="2">
      <c r="A211" s="474"/>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563</v>
      </c>
      <c r="C212" s="19"/>
      <c r="D212" s="135" t="s">
        <v>391</v>
      </c>
      <c r="E212" s="21">
        <f>E192-Baseline!E192</f>
        <v>0</v>
      </c>
      <c r="F212" s="21">
        <f>F77*F186-Baseline!F77*Baseline!F186</f>
        <v>2.8357353144291331E-2</v>
      </c>
      <c r="G212" s="21">
        <f>G77*G186-Baseline!G77*Baseline!G186</f>
        <v>5.5522682724000405E-2</v>
      </c>
      <c r="H212" s="21">
        <f>H77*H186-Baseline!H77*Baseline!H186</f>
        <v>8.1538459857984136E-2</v>
      </c>
      <c r="I212" s="21">
        <f>I77*I186-Baseline!I77*Baseline!I186</f>
        <v>0.10644581600601</v>
      </c>
      <c r="J212" s="21">
        <f>J77*J186-Baseline!J77*Baseline!J186</f>
        <v>0.13028458465400339</v>
      </c>
      <c r="K212" s="21">
        <f>K77*K186-Baseline!K77*Baseline!K186</f>
        <v>0.12757778510025219</v>
      </c>
      <c r="L212" s="21">
        <f>L77*L186-Baseline!L77*Baseline!L186</f>
        <v>0.12493531659706414</v>
      </c>
      <c r="M212" s="21">
        <f>M77*M186-Baseline!M77*Baseline!M186</f>
        <v>0.12235566177226875</v>
      </c>
      <c r="N212" s="21">
        <f>N77*N186-Baseline!N77*Baseline!N186</f>
        <v>0.11983734133753698</v>
      </c>
      <c r="O212" s="21">
        <f>O77*O186-Baseline!O77*Baseline!O186</f>
        <v>0.11737891099555287</v>
      </c>
      <c r="P212" s="21">
        <f>P77*P186-Baseline!P77*Baseline!P186</f>
        <v>0.11497896081483394</v>
      </c>
      <c r="Q212" s="21">
        <f>Q77*Q186-Baseline!Q77*Baseline!Q186</f>
        <v>0.11263611654224992</v>
      </c>
      <c r="R212" s="21">
        <f>R77*R186-Baseline!R77*Baseline!R186</f>
        <v>0.11034903566759713</v>
      </c>
      <c r="S212" s="21">
        <f>S77*S186-Baseline!S77*Baseline!S186</f>
        <v>0.10811641057334143</v>
      </c>
      <c r="T212" s="21">
        <f>T77*T186-Baseline!T77*Baseline!T186</f>
        <v>0.10593696192098689</v>
      </c>
      <c r="U212" s="21">
        <f>U77*U186-Baseline!U77*Baseline!U186</f>
        <v>0.1038094448584439</v>
      </c>
      <c r="V212" s="21">
        <f>V77*V186-Baseline!V77*Baseline!V186</f>
        <v>0.10173264212879396</v>
      </c>
      <c r="W212" s="21">
        <f>W77*W186-Baseline!W77*Baseline!W186</f>
        <v>9.9705368052431131E-2</v>
      </c>
      <c r="X212" s="21">
        <f>X77*X186-Baseline!X77*Baseline!X186</f>
        <v>9.7726464150086456E-2</v>
      </c>
      <c r="Y212" s="21">
        <f>Y77*Y186-Baseline!Y77*Baseline!Y186</f>
        <v>9.5794801115166306E-2</v>
      </c>
      <c r="Z212" s="21">
        <f>Z77*Z186-Baseline!Z77*Baseline!Z186</f>
        <v>9.3909277329244312E-2</v>
      </c>
      <c r="AA212" s="21">
        <f>AA77*AA186-Baseline!AA77*Baseline!AA186</f>
        <v>9.206881679367529E-2</v>
      </c>
      <c r="AB212" s="21">
        <f>AB77*AB186-Baseline!AB77*Baseline!AB186</f>
        <v>9.0272370721764472E-2</v>
      </c>
      <c r="AC212" s="21">
        <f>AC77*AC186-Baseline!AC77*Baseline!AC186</f>
        <v>8.8518915379454777E-2</v>
      </c>
      <c r="AD212" s="21">
        <f>AD77*AD186-Baseline!AD77*Baseline!AD186</f>
        <v>8.680745209830748E-2</v>
      </c>
      <c r="AE212" s="21">
        <f>AE77*AE186-Baseline!AE77*Baseline!AE186</f>
        <v>8.5137006833201412E-2</v>
      </c>
      <c r="AF212" s="21">
        <f>AF77*AF186-Baseline!AF77*Baseline!AF186</f>
        <v>8.3506629062589821E-2</v>
      </c>
      <c r="AG212" s="21">
        <f>AG77*AG186-Baseline!AG77*Baseline!AG186</f>
        <v>8.1915391331047971E-2</v>
      </c>
      <c r="AH212" s="21">
        <f>AH77*AH186-Baseline!AH77*Baseline!AH186</f>
        <v>8.0362389018059477E-2</v>
      </c>
      <c r="AI212" s="21">
        <f>AI77*AI186-Baseline!AI77*Baseline!AI186</f>
        <v>7.8846739742676974E-2</v>
      </c>
      <c r="AJ212" s="21">
        <f>AJ77*AJ186-Baseline!AJ77*Baseline!AJ186</f>
        <v>7.7743153272194387E-2</v>
      </c>
      <c r="AK212" s="21">
        <f>AK77*AK186-Baseline!AK77*Baseline!AK186</f>
        <v>7.6662993591113782E-2</v>
      </c>
      <c r="AL212" s="21">
        <f>AL77*AL186-Baseline!AL77*Baseline!AL186</f>
        <v>7.5605857479444483E-2</v>
      </c>
      <c r="AM212" s="21">
        <f>AM77*AM186-Baseline!AM77*Baseline!AM186</f>
        <v>7.4571350794449043E-2</v>
      </c>
      <c r="AN212" s="21">
        <f>AN77*AN186-Baseline!AN77*Baseline!AN186</f>
        <v>7.3559087791938094E-2</v>
      </c>
      <c r="AO212" s="21">
        <f>AO77*AO186-Baseline!AO77*Baseline!AO186</f>
        <v>7.2568691384350459E-2</v>
      </c>
      <c r="AP212" s="21">
        <f>AP77*AP186-Baseline!AP77*Baseline!AP186</f>
        <v>7.1599792628572079E-2</v>
      </c>
      <c r="AQ212" s="21">
        <f>AQ77*AQ186-Baseline!AQ77*Baseline!AQ186</f>
        <v>7.0652031070782439E-2</v>
      </c>
      <c r="AR212" s="21">
        <f>AR77*AR186-Baseline!AR77*Baseline!AR186</f>
        <v>6.9725054547285781E-2</v>
      </c>
      <c r="AS212" s="21">
        <f>AS77*AS186-Baseline!AS77*Baseline!AS186</f>
        <v>6.8818517745169228E-2</v>
      </c>
      <c r="AT212" s="21">
        <f>AT77*AT186-Baseline!AT77*Baseline!AT186</f>
        <v>6.7932084608680887E-2</v>
      </c>
      <c r="AU212" s="21">
        <f>AU77*AU186-Baseline!AU77*Baseline!AU186</f>
        <v>6.7065425567935877E-2</v>
      </c>
      <c r="AV212" s="21">
        <f>AV77*AV186-Baseline!AV77*Baseline!AV186</f>
        <v>6.6218219712550375E-2</v>
      </c>
      <c r="AW212" s="21">
        <f>AW77*AW186-Baseline!AW77*Baseline!AW186</f>
        <v>6.5390152451720363E-2</v>
      </c>
      <c r="AX212" s="21">
        <f>AX77*AX186-Baseline!AX77*Baseline!AX186</f>
        <v>6.4580916926394838E-2</v>
      </c>
      <c r="AY212" s="21">
        <f>AY77*AY186-Baseline!AY77*Baseline!AY186</f>
        <v>6.3790214108034093E-2</v>
      </c>
      <c r="AZ212" s="21">
        <f>AZ77*AZ186-Baseline!AZ77*Baseline!AZ186</f>
        <v>6.3017751175298176E-2</v>
      </c>
      <c r="BA212" s="21">
        <f>BA77*BA186-Baseline!BA77*Baseline!BA186</f>
        <v>6.2263242758242687E-2</v>
      </c>
      <c r="BB212" s="21">
        <f>BB77*BB186-Baseline!BB77*Baseline!BB186</f>
        <v>6.1517768026139008E-2</v>
      </c>
    </row>
    <row r="213" spans="1:54" outlineLevel="2">
      <c r="A213" s="474"/>
      <c r="B213" s="150" t="s">
        <v>496</v>
      </c>
      <c r="C213" s="19"/>
      <c r="D213" s="135" t="s">
        <v>391</v>
      </c>
      <c r="E213" s="21">
        <f>E193-Baseline!E193</f>
        <v>0</v>
      </c>
      <c r="F213" s="21">
        <f>F193-Baseline!F193</f>
        <v>0.44571847518685903</v>
      </c>
      <c r="G213" s="21">
        <f>G193-Baseline!G193</f>
        <v>0.88490643087918386</v>
      </c>
      <c r="H213" s="21">
        <f>H193-Baseline!H193</f>
        <v>1.3174639663247687</v>
      </c>
      <c r="I213" s="21">
        <f>I193-Baseline!I193</f>
        <v>1.7491566086011945</v>
      </c>
      <c r="J213" s="21">
        <f>J193-Baseline!J193</f>
        <v>2.1766847156532054</v>
      </c>
      <c r="K213" s="21">
        <f>K193-Baseline!K193</f>
        <v>2.1595073466229326</v>
      </c>
      <c r="L213" s="21">
        <f>L193-Baseline!L193</f>
        <v>2.1491091368862181</v>
      </c>
      <c r="M213" s="21">
        <f>M193-Baseline!M193</f>
        <v>2.1383564532444099</v>
      </c>
      <c r="N213" s="21">
        <f>N193-Baseline!N193</f>
        <v>2.120688827654388</v>
      </c>
      <c r="O213" s="21">
        <f>O193-Baseline!O193</f>
        <v>2.109437877092831</v>
      </c>
      <c r="P213" s="21">
        <f>P193-Baseline!P193</f>
        <v>2.0979028559949575</v>
      </c>
      <c r="Q213" s="21">
        <f>Q193-Baseline!Q193</f>
        <v>2.0861065212154837</v>
      </c>
      <c r="R213" s="21">
        <f>R193-Baseline!R193</f>
        <v>2.0801352499742523</v>
      </c>
      <c r="S213" s="21">
        <f>S193-Baseline!S193</f>
        <v>2.0677583064674527</v>
      </c>
      <c r="T213" s="21">
        <f>T193-Baseline!T193</f>
        <v>2.0551859899904477</v>
      </c>
      <c r="U213" s="21">
        <f>U193-Baseline!U193</f>
        <v>2.042437645097138</v>
      </c>
      <c r="V213" s="21">
        <f>V193-Baseline!V193</f>
        <v>2.0351227952607474</v>
      </c>
      <c r="W213" s="21">
        <f>W193-Baseline!W193</f>
        <v>2.0219658601500576</v>
      </c>
      <c r="X213" s="21">
        <f>X193-Baseline!X193</f>
        <v>2.0140598171670923</v>
      </c>
      <c r="Y213" s="21">
        <f>Y193-Baseline!Y193</f>
        <v>2.0005732065325952</v>
      </c>
      <c r="Z213" s="21">
        <f>Z193-Baseline!Z193</f>
        <v>1.9921622876439167</v>
      </c>
      <c r="AA213" s="21">
        <f>AA193-Baseline!AA193</f>
        <v>1.9834786963777655</v>
      </c>
      <c r="AB213" s="21">
        <f>AB193-Baseline!AB193</f>
        <v>1.9745440707748645</v>
      </c>
      <c r="AC213" s="21">
        <f>AC193-Baseline!AC193</f>
        <v>1.9642672674850097</v>
      </c>
      <c r="AD213" s="21">
        <f>AD193-Baseline!AD193</f>
        <v>1.9540764056829478</v>
      </c>
      <c r="AE213" s="21">
        <f>AE193-Baseline!AE193</f>
        <v>1.9441857631446045</v>
      </c>
      <c r="AF213" s="21">
        <f>AF193-Baseline!AF193</f>
        <v>1.9339859887087778</v>
      </c>
      <c r="AG213" s="21">
        <f>AG193-Baseline!AG193</f>
        <v>1.9235561192673147</v>
      </c>
      <c r="AH213" s="21">
        <f>AH193-Baseline!AH193</f>
        <v>1.9129846985230627</v>
      </c>
      <c r="AI213" s="21">
        <f>AI193-Baseline!AI193</f>
        <v>1.9023831890462941</v>
      </c>
      <c r="AJ213" s="21">
        <f>AJ193-Baseline!AJ193</f>
        <v>1.9008868561532708</v>
      </c>
      <c r="AK213" s="21">
        <f>AK193-Baseline!AK193</f>
        <v>1.8992283676654722</v>
      </c>
      <c r="AL213" s="21">
        <f>AL193-Baseline!AL193</f>
        <v>1.8974475776180721</v>
      </c>
      <c r="AM213" s="21">
        <f>AM193-Baseline!AM193</f>
        <v>1.895566653931787</v>
      </c>
      <c r="AN213" s="21">
        <f>AN193-Baseline!AN193</f>
        <v>1.8935947648966542</v>
      </c>
      <c r="AO213" s="21">
        <f>AO193-Baseline!AO193</f>
        <v>1.8915355005475867</v>
      </c>
      <c r="AP213" s="21">
        <f>AP193-Baseline!AP193</f>
        <v>1.8894017032354284</v>
      </c>
      <c r="AQ213" s="21">
        <f>AQ193-Baseline!AQ193</f>
        <v>1.8872080375453169</v>
      </c>
      <c r="AR213" s="21">
        <f>AR193-Baseline!AR193</f>
        <v>1.8849649607194707</v>
      </c>
      <c r="AS213" s="21">
        <f>AS193-Baseline!AS193</f>
        <v>1.8826820700511862</v>
      </c>
      <c r="AT213" s="21">
        <f>AT193-Baseline!AT193</f>
        <v>1.8803696716221157</v>
      </c>
      <c r="AU213" s="21">
        <f>AU193-Baseline!AU193</f>
        <v>1.8780385559891801</v>
      </c>
      <c r="AV213" s="21">
        <f>AV193-Baseline!AV193</f>
        <v>1.8756989088546696</v>
      </c>
      <c r="AW213" s="21">
        <f>AW193-Baseline!AW193</f>
        <v>1.8733603497477893</v>
      </c>
      <c r="AX213" s="21">
        <f>AX193-Baseline!AX193</f>
        <v>1.8710324720181277</v>
      </c>
      <c r="AY213" s="21">
        <f>AY193-Baseline!AY193</f>
        <v>1.8687248252689934</v>
      </c>
      <c r="AZ213" s="21">
        <f>AZ193-Baseline!AZ193</f>
        <v>1.8664467332317036</v>
      </c>
      <c r="BA213" s="21">
        <f>BA193-Baseline!BA193</f>
        <v>1.8642072981303204</v>
      </c>
      <c r="BB213" s="21">
        <f>BB193-Baseline!BB193</f>
        <v>1.8617539179584961</v>
      </c>
    </row>
    <row r="214" spans="1:54" outlineLevel="2">
      <c r="A214" s="474"/>
      <c r="B214" s="150" t="s">
        <v>497</v>
      </c>
      <c r="C214" s="19"/>
      <c r="D214" s="135" t="s">
        <v>391</v>
      </c>
      <c r="E214" s="21">
        <f>E194-Baseline!E194</f>
        <v>0</v>
      </c>
      <c r="F214" s="21">
        <f>F194-Baseline!F194</f>
        <v>8.596501023319858E-2</v>
      </c>
      <c r="G214" s="21">
        <f>G194-Baseline!G194</f>
        <v>0.17087960798147517</v>
      </c>
      <c r="H214" s="21">
        <f>H194-Baseline!H194</f>
        <v>0.25476869968957683</v>
      </c>
      <c r="I214" s="21">
        <f>I194-Baseline!I194</f>
        <v>0.33765713525697993</v>
      </c>
      <c r="J214" s="21">
        <f>J194-Baseline!J194</f>
        <v>0.41956972034259188</v>
      </c>
      <c r="K214" s="21">
        <f>K194-Baseline!K194</f>
        <v>0.41710935753697864</v>
      </c>
      <c r="L214" s="21">
        <f>L194-Baseline!L194</f>
        <v>0.4146902897267295</v>
      </c>
      <c r="M214" s="21">
        <f>M194-Baseline!M194</f>
        <v>0.41231248376156415</v>
      </c>
      <c r="N214" s="21">
        <f>N194-Baseline!N194</f>
        <v>0.40997591981563053</v>
      </c>
      <c r="O214" s="21">
        <f>O194-Baseline!O194</f>
        <v>0.40768058441802113</v>
      </c>
      <c r="P214" s="21">
        <f>P194-Baseline!P194</f>
        <v>0.40542647140008681</v>
      </c>
      <c r="Q214" s="21">
        <f>Q194-Baseline!Q194</f>
        <v>0.40321358927169948</v>
      </c>
      <c r="R214" s="21">
        <f>R194-Baseline!R194</f>
        <v>0.40104195042158808</v>
      </c>
      <c r="S214" s="21">
        <f>S194-Baseline!S194</f>
        <v>0.39882183064732857</v>
      </c>
      <c r="T214" s="21">
        <f>T194-Baseline!T194</f>
        <v>0.39664397344051383</v>
      </c>
      <c r="U214" s="21">
        <f>U194-Baseline!U194</f>
        <v>0.39450840177718405</v>
      </c>
      <c r="V214" s="21">
        <f>V194-Baseline!V194</f>
        <v>0.39241513963675767</v>
      </c>
      <c r="W214" s="21">
        <f>W194-Baseline!W194</f>
        <v>0.39036422848838614</v>
      </c>
      <c r="X214" s="21">
        <f>X194-Baseline!X194</f>
        <v>0.38835571518169187</v>
      </c>
      <c r="Y214" s="21">
        <f>Y194-Baseline!Y194</f>
        <v>0.38638966125816276</v>
      </c>
      <c r="Z214" s="21">
        <f>Z194-Baseline!Z194</f>
        <v>0.38446614051839667</v>
      </c>
      <c r="AA214" s="21">
        <f>AA194-Baseline!AA194</f>
        <v>0.3825852333821369</v>
      </c>
      <c r="AB214" s="21">
        <f>AB194-Baseline!AB194</f>
        <v>0.38074703668282472</v>
      </c>
      <c r="AC214" s="21">
        <f>AC194-Baseline!AC194</f>
        <v>0.37870796986617838</v>
      </c>
      <c r="AD214" s="21">
        <f>AD194-Baseline!AD194</f>
        <v>0.37668353828412671</v>
      </c>
      <c r="AE214" s="21">
        <f>AE194-Baseline!AE194</f>
        <v>0.37465028643770659</v>
      </c>
      <c r="AF214" s="21">
        <f>AF194-Baseline!AF194</f>
        <v>0.37259308662094326</v>
      </c>
      <c r="AG214" s="21">
        <f>AG194-Baseline!AG194</f>
        <v>0.37050525344341056</v>
      </c>
      <c r="AH214" s="21">
        <f>AH194-Baseline!AH194</f>
        <v>0.36839063582136844</v>
      </c>
      <c r="AI214" s="21">
        <f>AI194-Baseline!AI194</f>
        <v>0.36626742665312206</v>
      </c>
      <c r="AJ214" s="21">
        <f>AJ194-Baseline!AJ194</f>
        <v>0.36589860830558862</v>
      </c>
      <c r="AK214" s="21">
        <f>AK194-Baseline!AK194</f>
        <v>0.36550495472397926</v>
      </c>
      <c r="AL214" s="21">
        <f>AL194-Baseline!AL194</f>
        <v>0.3650894948490313</v>
      </c>
      <c r="AM214" s="21">
        <f>AM194-Baseline!AM194</f>
        <v>0.36465573541205498</v>
      </c>
      <c r="AN214" s="21">
        <f>AN194-Baseline!AN194</f>
        <v>0.36420618223802403</v>
      </c>
      <c r="AO214" s="21">
        <f>AO194-Baseline!AO194</f>
        <v>0.36374209244832989</v>
      </c>
      <c r="AP214" s="21">
        <f>AP194-Baseline!AP194</f>
        <v>0.36326571520759332</v>
      </c>
      <c r="AQ214" s="21">
        <f>AQ194-Baseline!AQ194</f>
        <v>0.36277936873738903</v>
      </c>
      <c r="AR214" s="21">
        <f>AR194-Baseline!AR194</f>
        <v>0.36228514537238055</v>
      </c>
      <c r="AS214" s="21">
        <f>AS194-Baseline!AS194</f>
        <v>0.36178495949257949</v>
      </c>
      <c r="AT214" s="21">
        <f>AT194-Baseline!AT194</f>
        <v>0.36128072636599495</v>
      </c>
      <c r="AU214" s="21">
        <f>AU194-Baseline!AU194</f>
        <v>0.36077441035004787</v>
      </c>
      <c r="AV214" s="21">
        <f>AV194-Baseline!AV194</f>
        <v>0.36026790868708769</v>
      </c>
      <c r="AW214" s="21">
        <f>AW194-Baseline!AW194</f>
        <v>0.35976304864516684</v>
      </c>
      <c r="AX214" s="21">
        <f>AX194-Baseline!AX194</f>
        <v>0.35926162691181673</v>
      </c>
      <c r="AY214" s="21">
        <f>AY194-Baseline!AY194</f>
        <v>0.35876542122473953</v>
      </c>
      <c r="AZ214" s="21">
        <f>AZ194-Baseline!AZ194</f>
        <v>0.35827617305162063</v>
      </c>
      <c r="BA214" s="21">
        <f>BA194-Baseline!BA194</f>
        <v>0.35779558859294847</v>
      </c>
      <c r="BB214" s="21">
        <f>BB194-Baseline!BB194</f>
        <v>0.35727515194017423</v>
      </c>
    </row>
    <row r="215" spans="1:54" outlineLevel="2">
      <c r="A215" s="474"/>
      <c r="B215" s="150" t="s">
        <v>498</v>
      </c>
      <c r="C215" s="19"/>
      <c r="D215" s="135" t="s">
        <v>391</v>
      </c>
      <c r="E215" s="21">
        <f>E195-Baseline!E195</f>
        <v>0</v>
      </c>
      <c r="F215" s="21">
        <f>F195-Baseline!F195</f>
        <v>0.25789503063942387</v>
      </c>
      <c r="G215" s="21">
        <f>G195-Baseline!G195</f>
        <v>0.51263882394442728</v>
      </c>
      <c r="H215" s="21">
        <f>H195-Baseline!H195</f>
        <v>0.76430609906873048</v>
      </c>
      <c r="I215" s="21">
        <f>I195-Baseline!I195</f>
        <v>1.0129714057709389</v>
      </c>
      <c r="J215" s="21">
        <f>J195-Baseline!J195</f>
        <v>1.2587091607513212</v>
      </c>
      <c r="K215" s="21">
        <f>K195-Baseline!K195</f>
        <v>1.2513280726109359</v>
      </c>
      <c r="L215" s="21">
        <f>L195-Baseline!L195</f>
        <v>1.2440708691801863</v>
      </c>
      <c r="M215" s="21">
        <f>M195-Baseline!M195</f>
        <v>1.2369374510250628</v>
      </c>
      <c r="N215" s="21">
        <f>N195-Baseline!N195</f>
        <v>1.2299277591926066</v>
      </c>
      <c r="O215" s="21">
        <f>O195-Baseline!O195</f>
        <v>1.2230417532540638</v>
      </c>
      <c r="P215" s="21">
        <f>P195-Baseline!P195</f>
        <v>1.2162794144442355</v>
      </c>
      <c r="Q215" s="21">
        <f>Q195-Baseline!Q195</f>
        <v>1.209640767815098</v>
      </c>
      <c r="R215" s="21">
        <f>R195-Baseline!R195</f>
        <v>1.2031258512647636</v>
      </c>
      <c r="S215" s="21">
        <f>S195-Baseline!S195</f>
        <v>1.1964654917125728</v>
      </c>
      <c r="T215" s="21">
        <f>T195-Baseline!T195</f>
        <v>1.1899319200967522</v>
      </c>
      <c r="U215" s="21">
        <f>U195-Baseline!U195</f>
        <v>1.1835252055518266</v>
      </c>
      <c r="V215" s="21">
        <f>V195-Baseline!V195</f>
        <v>1.1772454186944055</v>
      </c>
      <c r="W215" s="21">
        <f>W195-Baseline!W195</f>
        <v>1.1710926854651591</v>
      </c>
      <c r="X215" s="21">
        <f>X195-Baseline!X195</f>
        <v>1.1650671455450761</v>
      </c>
      <c r="Y215" s="21">
        <f>Y195-Baseline!Y195</f>
        <v>1.1591689837744887</v>
      </c>
      <c r="Z215" s="21">
        <f>Z195-Baseline!Z195</f>
        <v>1.1533984213559219</v>
      </c>
      <c r="AA215" s="21">
        <f>AA195-Baseline!AA195</f>
        <v>1.1477557003417731</v>
      </c>
      <c r="AB215" s="21">
        <f>AB195-Baseline!AB195</f>
        <v>1.1422411100484737</v>
      </c>
      <c r="AC215" s="21">
        <f>AC195-Baseline!AC195</f>
        <v>1.1361239096092701</v>
      </c>
      <c r="AD215" s="21">
        <f>AD195-Baseline!AD195</f>
        <v>1.1300506148749347</v>
      </c>
      <c r="AE215" s="21">
        <f>AE195-Baseline!AE195</f>
        <v>1.123950859349609</v>
      </c>
      <c r="AF215" s="21">
        <f>AF195-Baseline!AF195</f>
        <v>1.1177792599160092</v>
      </c>
      <c r="AG215" s="21">
        <f>AG195-Baseline!AG195</f>
        <v>1.1115157603683512</v>
      </c>
      <c r="AH215" s="21">
        <f>AH195-Baseline!AH195</f>
        <v>1.1051719075107824</v>
      </c>
      <c r="AI215" s="21">
        <f>AI195-Baseline!AI195</f>
        <v>1.0988022800121957</v>
      </c>
      <c r="AJ215" s="21">
        <f>AJ195-Baseline!AJ195</f>
        <v>1.0976958249740454</v>
      </c>
      <c r="AK215" s="21">
        <f>AK195-Baseline!AK195</f>
        <v>1.0965148642322697</v>
      </c>
      <c r="AL215" s="21">
        <f>AL195-Baseline!AL195</f>
        <v>1.0952684846101697</v>
      </c>
      <c r="AM215" s="21">
        <f>AM195-Baseline!AM195</f>
        <v>1.0939672063037653</v>
      </c>
      <c r="AN215" s="21">
        <f>AN195-Baseline!AN195</f>
        <v>1.0926185467853191</v>
      </c>
      <c r="AO215" s="21">
        <f>AO195-Baseline!AO195</f>
        <v>1.0912262774195236</v>
      </c>
      <c r="AP215" s="21">
        <f>AP195-Baseline!AP195</f>
        <v>1.0897971457005511</v>
      </c>
      <c r="AQ215" s="21">
        <f>AQ195-Baseline!AQ195</f>
        <v>1.0883381062932216</v>
      </c>
      <c r="AR215" s="21">
        <f>AR195-Baseline!AR195</f>
        <v>1.086855436201442</v>
      </c>
      <c r="AS215" s="21">
        <f>AS195-Baseline!AS195</f>
        <v>1.0853548785650888</v>
      </c>
      <c r="AT215" s="21">
        <f>AT195-Baseline!AT195</f>
        <v>1.0838421791883039</v>
      </c>
      <c r="AU215" s="21">
        <f>AU195-Baseline!AU195</f>
        <v>1.0823232311433788</v>
      </c>
      <c r="AV215" s="21">
        <f>AV195-Baseline!AV195</f>
        <v>1.0808037261573444</v>
      </c>
      <c r="AW215" s="21">
        <f>AW195-Baseline!AW195</f>
        <v>1.0792891460343457</v>
      </c>
      <c r="AX215" s="21">
        <f>AX195-Baseline!AX195</f>
        <v>1.0777848808369823</v>
      </c>
      <c r="AY215" s="21">
        <f>AY195-Baseline!AY195</f>
        <v>1.0762962637783753</v>
      </c>
      <c r="AZ215" s="21">
        <f>AZ195-Baseline!AZ195</f>
        <v>1.0748285192615787</v>
      </c>
      <c r="BA215" s="21">
        <f>BA195-Baseline!BA195</f>
        <v>1.0733867658880607</v>
      </c>
      <c r="BB215" s="21">
        <f>BB195-Baseline!BB195</f>
        <v>1.0718254559321574</v>
      </c>
    </row>
    <row r="216" spans="1:54" outlineLevel="2">
      <c r="A216" s="474"/>
      <c r="B216" s="150" t="s">
        <v>292</v>
      </c>
      <c r="C216" s="19"/>
      <c r="D216" s="135" t="s">
        <v>391</v>
      </c>
      <c r="E216" s="21">
        <f>E196-Baseline!E196</f>
        <v>0</v>
      </c>
      <c r="F216" s="21">
        <f>F196-Baseline!F196</f>
        <v>5.7935624656707541E-4</v>
      </c>
      <c r="G216" s="21">
        <f>G196-Baseline!G196</f>
        <v>1.7559950739944319E-3</v>
      </c>
      <c r="H216" s="21">
        <f>H196-Baseline!H196</f>
        <v>3.7696525975382533E-3</v>
      </c>
      <c r="I216" s="21">
        <f>I196-Baseline!I196</f>
        <v>6.8773333299448347E-3</v>
      </c>
      <c r="J216" s="21">
        <f>J196-Baseline!J196</f>
        <v>1.1353633298192778E-2</v>
      </c>
      <c r="K216" s="21">
        <f>K196-Baseline!K196</f>
        <v>1.1569506759194825E-2</v>
      </c>
      <c r="L216" s="21">
        <f>L196-Baseline!L196</f>
        <v>1.1790633720424604E-2</v>
      </c>
      <c r="M216" s="21">
        <f>M196-Baseline!M196</f>
        <v>1.2017178744859747E-2</v>
      </c>
      <c r="N216" s="21">
        <f>N196-Baseline!N196</f>
        <v>1.2249335833480257E-2</v>
      </c>
      <c r="O216" s="21">
        <f>O196-Baseline!O196</f>
        <v>1.248722970899746E-2</v>
      </c>
      <c r="P216" s="21">
        <f>P196-Baseline!P196</f>
        <v>1.273101414747918E-2</v>
      </c>
      <c r="Q216" s="21">
        <f>Q196-Baseline!Q196</f>
        <v>1.2980922085910451E-2</v>
      </c>
      <c r="R216" s="21">
        <f>R196-Baseline!R196</f>
        <v>1.3237065054027886E-2</v>
      </c>
      <c r="S216" s="21">
        <f>S196-Baseline!S196</f>
        <v>1.3499678165422968E-2</v>
      </c>
      <c r="T216" s="21">
        <f>T196-Baseline!T196</f>
        <v>1.3768970943513592E-2</v>
      </c>
      <c r="U216" s="21">
        <f>U196-Baseline!U196</f>
        <v>1.404512904419053E-2</v>
      </c>
      <c r="V216" s="21">
        <f>V196-Baseline!V196</f>
        <v>1.4328359116647982E-2</v>
      </c>
      <c r="W216" s="21">
        <f>W196-Baseline!W196</f>
        <v>1.4618799888444389E-2</v>
      </c>
      <c r="X216" s="21">
        <f>X196-Baseline!X196</f>
        <v>1.4916742117968229E-2</v>
      </c>
      <c r="Y216" s="21">
        <f>Y196-Baseline!Y196</f>
        <v>1.5222447339019785E-2</v>
      </c>
      <c r="Z216" s="21">
        <f>Z196-Baseline!Z196</f>
        <v>1.5536104635405112E-2</v>
      </c>
      <c r="AA216" s="21">
        <f>AA196-Baseline!AA196</f>
        <v>1.5857962231848766E-2</v>
      </c>
      <c r="AB216" s="21">
        <f>AB196-Baseline!AB196</f>
        <v>1.6188279520299553E-2</v>
      </c>
      <c r="AC216" s="21">
        <f>AC196-Baseline!AC196</f>
        <v>1.6527326444532919E-2</v>
      </c>
      <c r="AD216" s="21">
        <f>AD196-Baseline!AD196</f>
        <v>1.6875302097389411E-2</v>
      </c>
      <c r="AE216" s="21">
        <f>AE196-Baseline!AE196</f>
        <v>1.7232574326057848E-2</v>
      </c>
      <c r="AF216" s="21">
        <f>AF196-Baseline!AF196</f>
        <v>1.7599434091223221E-2</v>
      </c>
      <c r="AG216" s="21">
        <f>AG196-Baseline!AG196</f>
        <v>1.7976062752467215E-2</v>
      </c>
      <c r="AH216" s="21">
        <f>AH196-Baseline!AH196</f>
        <v>1.8362913866849073E-2</v>
      </c>
      <c r="AI216" s="21">
        <f>AI196-Baseline!AI196</f>
        <v>1.8760174854766221E-2</v>
      </c>
      <c r="AJ216" s="21">
        <f>AJ196-Baseline!AJ196</f>
        <v>1.9208721559177966E-2</v>
      </c>
      <c r="AK216" s="21">
        <f>AK196-Baseline!AK196</f>
        <v>1.9670285570840718E-2</v>
      </c>
      <c r="AL216" s="21">
        <f>AL196-Baseline!AL196</f>
        <v>2.0145276408640167E-2</v>
      </c>
      <c r="AM216" s="21">
        <f>AM196-Baseline!AM196</f>
        <v>2.0634102023607048E-2</v>
      </c>
      <c r="AN216" s="21">
        <f>AN196-Baseline!AN196</f>
        <v>2.1137271903725385E-2</v>
      </c>
      <c r="AO216" s="21">
        <f>AO196-Baseline!AO196</f>
        <v>2.1655219119278812E-2</v>
      </c>
      <c r="AP216" s="21">
        <f>AP196-Baseline!AP196</f>
        <v>2.2188438403475952E-2</v>
      </c>
      <c r="AQ216" s="21">
        <f>AQ196-Baseline!AQ196</f>
        <v>2.2737482979174217E-2</v>
      </c>
      <c r="AR216" s="21">
        <f>AR196-Baseline!AR196</f>
        <v>2.3302824879588013E-2</v>
      </c>
      <c r="AS216" s="21">
        <f>AS196-Baseline!AS196</f>
        <v>2.3885056799733184E-2</v>
      </c>
      <c r="AT216" s="21">
        <f>AT196-Baseline!AT196</f>
        <v>2.448472201678531E-2</v>
      </c>
      <c r="AU216" s="21">
        <f>AU196-Baseline!AU196</f>
        <v>2.5102442029097505E-2</v>
      </c>
      <c r="AV216" s="21">
        <f>AV196-Baseline!AV196</f>
        <v>2.5738755213075559E-2</v>
      </c>
      <c r="AW216" s="21">
        <f>AW196-Baseline!AW196</f>
        <v>2.6394336050160838E-2</v>
      </c>
      <c r="AX216" s="21">
        <f>AX196-Baseline!AX196</f>
        <v>2.7069833588905912E-2</v>
      </c>
      <c r="AY216" s="21">
        <f>AY196-Baseline!AY196</f>
        <v>2.7765930996931809E-2</v>
      </c>
      <c r="AZ216" s="21">
        <f>AZ196-Baseline!AZ196</f>
        <v>2.8483312594626442E-2</v>
      </c>
      <c r="BA216" s="21">
        <f>BA196-Baseline!BA196</f>
        <v>2.9222691274720658E-2</v>
      </c>
      <c r="BB216" s="21">
        <f>BB196-Baseline!BB196</f>
        <v>2.9981261938644366E-2</v>
      </c>
    </row>
    <row r="217" spans="1:54" outlineLevel="2">
      <c r="A217" s="474"/>
      <c r="B217" s="150" t="s">
        <v>295</v>
      </c>
      <c r="C217" s="19"/>
      <c r="D217" s="135"/>
      <c r="E217" s="21">
        <f>E197-Baseline!E197</f>
        <v>0</v>
      </c>
      <c r="F217" s="21">
        <f>F197-Baseline!F197</f>
        <v>0.68217319768753804</v>
      </c>
      <c r="G217" s="21">
        <f>G197-Baseline!G197</f>
        <v>1.4022444334208934</v>
      </c>
      <c r="H217" s="21">
        <f>H197-Baseline!H197</f>
        <v>2.1598045880219114</v>
      </c>
      <c r="I217" s="21">
        <f>I197-Baseline!I197</f>
        <v>2.9544606451072219</v>
      </c>
      <c r="J217" s="21">
        <f>J197-Baseline!J197</f>
        <v>3.785835994490018</v>
      </c>
      <c r="K217" s="21">
        <f>K197-Baseline!K197</f>
        <v>3.7686465797346997</v>
      </c>
      <c r="L217" s="21">
        <f>L197-Baseline!L197</f>
        <v>3.7516910813503124</v>
      </c>
      <c r="M217" s="21">
        <f>M197-Baseline!M197</f>
        <v>3.7349692216443149</v>
      </c>
      <c r="N217" s="21">
        <f>N197-Baseline!N197</f>
        <v>3.7184808082443421</v>
      </c>
      <c r="O217" s="21">
        <f>O197-Baseline!O197</f>
        <v>3.7022255738597529</v>
      </c>
      <c r="P217" s="21">
        <f>P197-Baseline!P197</f>
        <v>3.6862034230830325</v>
      </c>
      <c r="Q217" s="21">
        <f>Q197-Baseline!Q197</f>
        <v>3.6704141824923884</v>
      </c>
      <c r="R217" s="21">
        <f>R197-Baseline!R197</f>
        <v>3.6548577391793025</v>
      </c>
      <c r="S217" s="21">
        <f>S197-Baseline!S197</f>
        <v>3.6395340475931395</v>
      </c>
      <c r="T217" s="21">
        <f>T197-Baseline!T197</f>
        <v>3.6244430630806885</v>
      </c>
      <c r="U217" s="21">
        <f>U197-Baseline!U197</f>
        <v>3.6095847605255784</v>
      </c>
      <c r="V217" s="21">
        <f>V197-Baseline!V197</f>
        <v>3.5949592156527892</v>
      </c>
      <c r="W217" s="21">
        <f>W197-Baseline!W197</f>
        <v>3.5805664498544036</v>
      </c>
      <c r="X217" s="21">
        <f>X197-Baseline!X197</f>
        <v>3.5664065707852775</v>
      </c>
      <c r="Y217" s="21">
        <f>Y197-Baseline!Y197</f>
        <v>3.5524797085267945</v>
      </c>
      <c r="Z217" s="21">
        <f>Z197-Baseline!Z197</f>
        <v>3.5387860479639937</v>
      </c>
      <c r="AA217" s="21">
        <f>AA197-Baseline!AA197</f>
        <v>3.5253257311495361</v>
      </c>
      <c r="AB217" s="21">
        <f>AB197-Baseline!AB197</f>
        <v>3.512099065109874</v>
      </c>
      <c r="AC217" s="21">
        <f>AC197-Baseline!AC197</f>
        <v>3.4991062627842293</v>
      </c>
      <c r="AD217" s="21">
        <f>AD197-Baseline!AD197</f>
        <v>3.4863476707961194</v>
      </c>
      <c r="AE217" s="21">
        <f>AE197-Baseline!AE197</f>
        <v>3.4738235959557944</v>
      </c>
      <c r="AF217" s="21">
        <f>AF197-Baseline!AF197</f>
        <v>3.4615344041522977</v>
      </c>
      <c r="AG217" s="21">
        <f>AG197-Baseline!AG197</f>
        <v>3.4494805440190195</v>
      </c>
      <c r="AH217" s="21">
        <f>AH197-Baseline!AH197</f>
        <v>3.4376624053386635</v>
      </c>
      <c r="AI217" s="21">
        <f>AI197-Baseline!AI197</f>
        <v>3.4260805108438923</v>
      </c>
      <c r="AJ217" s="21">
        <f>AJ197-Baseline!AJ197</f>
        <v>3.4313117469033809</v>
      </c>
      <c r="AK217" s="21">
        <f>AK197-Baseline!AK197</f>
        <v>3.436752626575478</v>
      </c>
      <c r="AL217" s="21">
        <f>AL197-Baseline!AL197</f>
        <v>3.4424068591868267</v>
      </c>
      <c r="AM217" s="21">
        <f>AM197-Baseline!AM197</f>
        <v>3.4482781693932267</v>
      </c>
      <c r="AN217" s="21">
        <f>AN197-Baseline!AN197</f>
        <v>3.4543704000313902</v>
      </c>
      <c r="AO217" s="21">
        <f>AO197-Baseline!AO197</f>
        <v>3.4606874735725022</v>
      </c>
      <c r="AP217" s="21">
        <f>AP197-Baseline!AP197</f>
        <v>3.4672333898496674</v>
      </c>
      <c r="AQ217" s="21">
        <f>AQ197-Baseline!AQ197</f>
        <v>3.474012216044736</v>
      </c>
      <c r="AR217" s="21">
        <f>AR197-Baseline!AR197</f>
        <v>3.4810281547896906</v>
      </c>
      <c r="AS217" s="21">
        <f>AS197-Baseline!AS197</f>
        <v>3.4882854555972092</v>
      </c>
      <c r="AT217" s="21">
        <f>AT197-Baseline!AT197</f>
        <v>3.4957884987174026</v>
      </c>
      <c r="AU217" s="21">
        <f>AU197-Baseline!AU197</f>
        <v>3.5035417074236133</v>
      </c>
      <c r="AV217" s="21">
        <f>AV197-Baseline!AV197</f>
        <v>3.5115496430277187</v>
      </c>
      <c r="AW217" s="21">
        <f>AW197-Baseline!AW197</f>
        <v>3.519816939415886</v>
      </c>
      <c r="AX217" s="21">
        <f>AX197-Baseline!AX197</f>
        <v>3.5283483595068628</v>
      </c>
      <c r="AY217" s="21">
        <f>AY197-Baseline!AY197</f>
        <v>3.5371487277185398</v>
      </c>
      <c r="AZ217" s="21">
        <f>AZ197-Baseline!AZ197</f>
        <v>3.5462229998296841</v>
      </c>
      <c r="BA217" s="21">
        <f>BA197-Baseline!BA197</f>
        <v>3.5555762295420585</v>
      </c>
      <c r="BB217" s="21">
        <f>BB197-Baseline!BB197</f>
        <v>3.5649548137534239</v>
      </c>
    </row>
    <row r="218" spans="1:54" outlineLevel="2">
      <c r="A218" s="475"/>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499</v>
      </c>
      <c r="B220" s="150" t="s">
        <v>500</v>
      </c>
      <c r="C220" s="19"/>
      <c r="D220" s="135" t="s">
        <v>391</v>
      </c>
      <c r="E220" s="21">
        <f>E200-Baseline!E200</f>
        <v>-0.24397830115429286</v>
      </c>
      <c r="F220" s="21">
        <f>F200-Baseline!F200</f>
        <v>-0.5942853967118964</v>
      </c>
      <c r="G220" s="21">
        <f>G200-Baseline!G200</f>
        <v>-0.85596407406178088</v>
      </c>
      <c r="H220" s="21">
        <f>H200-Baseline!H200</f>
        <v>-1.0410220390685083</v>
      </c>
      <c r="I220" s="21">
        <f>I200-Baseline!I200</f>
        <v>-1.1436811200505019</v>
      </c>
      <c r="J220" s="21">
        <f>J200-Baseline!J200</f>
        <v>-0.89225078758908083</v>
      </c>
      <c r="K220" s="21">
        <f>K200-Baseline!K200</f>
        <v>-0.24656335857702771</v>
      </c>
      <c r="L220" s="21">
        <f>L200-Baseline!L200</f>
        <v>0.35836472950400733</v>
      </c>
      <c r="M220" s="21">
        <f>M200-Baseline!M200</f>
        <v>0.91818073129161704</v>
      </c>
      <c r="N220" s="21">
        <f>N200-Baseline!N200</f>
        <v>1.4289606696382435</v>
      </c>
      <c r="O220" s="21">
        <f>O200-Baseline!O200</f>
        <v>1.9065349621351331</v>
      </c>
      <c r="P220" s="21">
        <f>P200-Baseline!P200</f>
        <v>2.3465709680936477</v>
      </c>
      <c r="Q220" s="21">
        <f>Q200-Baseline!Q200</f>
        <v>2.7513350004028787</v>
      </c>
      <c r="R220" s="21">
        <f>R200-Baseline!R200</f>
        <v>3.1290384316264195</v>
      </c>
      <c r="S220" s="21">
        <f>S200-Baseline!S200</f>
        <v>3.4694629913207322</v>
      </c>
      <c r="T220" s="21">
        <f>T200-Baseline!T200</f>
        <v>3.7807242015182538</v>
      </c>
      <c r="U220" s="21">
        <f>U200-Baseline!U200</f>
        <v>4.0646446687175519</v>
      </c>
      <c r="V220" s="21">
        <f>V200-Baseline!V200</f>
        <v>4.3285403489946397</v>
      </c>
      <c r="W220" s="21">
        <f>W200-Baseline!W200</f>
        <v>4.5627498050428024</v>
      </c>
      <c r="X220" s="21">
        <f>X200-Baseline!X200</f>
        <v>4.7798927817625376</v>
      </c>
      <c r="Y220" s="21">
        <f>Y200-Baseline!Y200</f>
        <v>4.9705813139921631</v>
      </c>
      <c r="Z220" s="21">
        <f>Z200-Baseline!Z200</f>
        <v>5.1468360136287021</v>
      </c>
      <c r="AA220" s="21">
        <f>AA200-Baseline!AA200</f>
        <v>5.3045977082851277</v>
      </c>
      <c r="AB220" s="21">
        <f>AB200-Baseline!AB200</f>
        <v>5.4451059928909125</v>
      </c>
      <c r="AC220" s="21">
        <f>AC200-Baseline!AC200</f>
        <v>5.5684197720932289</v>
      </c>
      <c r="AD220" s="21">
        <f>AD200-Baseline!AD200</f>
        <v>5.5441068306747638</v>
      </c>
      <c r="AE220" s="21">
        <f>AE200-Baseline!AE200</f>
        <v>5.5203789402596577</v>
      </c>
      <c r="AF220" s="21">
        <f>AF200-Baseline!AF200</f>
        <v>5.4966264560148872</v>
      </c>
      <c r="AG220" s="21">
        <f>AG200-Baseline!AG200</f>
        <v>5.4729281173698503</v>
      </c>
      <c r="AH220" s="21">
        <f>AH200-Baseline!AH200</f>
        <v>5.4493724067466367</v>
      </c>
      <c r="AI220" s="21">
        <f>AI200-Baseline!AI200</f>
        <v>5.4260706144876298</v>
      </c>
      <c r="AJ220" s="21">
        <f>AJ200-Baseline!AJ200</f>
        <v>5.429150477888026</v>
      </c>
      <c r="AK220" s="21">
        <f>AK200-Baseline!AK200</f>
        <v>5.4323142734029055</v>
      </c>
      <c r="AL220" s="21">
        <f>AL200-Baseline!AL200</f>
        <v>5.4356055706929833</v>
      </c>
      <c r="AM220" s="21">
        <f>AM200-Baseline!AM200</f>
        <v>5.4390502761430675</v>
      </c>
      <c r="AN220" s="21">
        <f>AN200-Baseline!AN200</f>
        <v>5.4426615246237091</v>
      </c>
      <c r="AO220" s="21">
        <f>AO200-Baseline!AO200</f>
        <v>5.4464468846237182</v>
      </c>
      <c r="AP220" s="21">
        <f>AP200-Baseline!AP200</f>
        <v>5.4504233241171427</v>
      </c>
      <c r="AQ220" s="21">
        <f>AQ200-Baseline!AQ200</f>
        <v>5.4546097676400116</v>
      </c>
      <c r="AR220" s="21">
        <f>AR200-Baseline!AR200</f>
        <v>5.4590209949360329</v>
      </c>
      <c r="AS220" s="21">
        <f>AS200-Baseline!AS200</f>
        <v>5.4636711001932987</v>
      </c>
      <c r="AT220" s="21">
        <f>AT200-Baseline!AT200</f>
        <v>5.4685749769649838</v>
      </c>
      <c r="AU220" s="21">
        <f>AU200-Baseline!AU200</f>
        <v>5.4737481310098275</v>
      </c>
      <c r="AV220" s="21">
        <f>AV200-Baseline!AV200</f>
        <v>5.4792055268080126</v>
      </c>
      <c r="AW220" s="21">
        <f>AW200-Baseline!AW200</f>
        <v>5.484961777665557</v>
      </c>
      <c r="AX220" s="21">
        <f>AX200-Baseline!AX200</f>
        <v>5.4910315820402893</v>
      </c>
      <c r="AY220" s="21">
        <f>AY200-Baseline!AY200</f>
        <v>5.4974296980924997</v>
      </c>
      <c r="AZ220" s="21">
        <f>AZ200-Baseline!AZ200</f>
        <v>5.5041707968313123</v>
      </c>
      <c r="BA220" s="21">
        <f>BA200-Baseline!BA200</f>
        <v>5.5112694617053428</v>
      </c>
      <c r="BB220" s="21">
        <f>BB200-Baseline!BB200</f>
        <v>5.5182077616767042</v>
      </c>
    </row>
    <row r="221" spans="1:54" outlineLevel="2">
      <c r="A221" s="474"/>
      <c r="B221" s="150" t="s">
        <v>501</v>
      </c>
      <c r="C221" s="19"/>
      <c r="D221" s="135" t="s">
        <v>391</v>
      </c>
      <c r="E221" s="21">
        <f>E201-Baseline!E201</f>
        <v>-0.24397830115428931</v>
      </c>
      <c r="F221" s="21">
        <f>F201-Baseline!F201</f>
        <v>-0.95403886166555552</v>
      </c>
      <c r="G221" s="21">
        <f>G201-Baseline!G201</f>
        <v>-1.5699908969594922</v>
      </c>
      <c r="H221" s="21">
        <f>H201-Baseline!H201</f>
        <v>-2.1037173057037002</v>
      </c>
      <c r="I221" s="21">
        <f>I201-Baseline!I201</f>
        <v>-2.55518059339472</v>
      </c>
      <c r="J221" s="21">
        <f>J201-Baseline!J201</f>
        <v>-2.649365782899693</v>
      </c>
      <c r="K221" s="21">
        <f>K201-Baseline!K201</f>
        <v>-1.9889613476629791</v>
      </c>
      <c r="L221" s="21">
        <f>L201-Baseline!L201</f>
        <v>-1.3760541176554817</v>
      </c>
      <c r="M221" s="21">
        <f>M201-Baseline!M201</f>
        <v>-0.80786323819122785</v>
      </c>
      <c r="N221" s="21">
        <f>N201-Baseline!N201</f>
        <v>-0.28175223820051087</v>
      </c>
      <c r="O221" s="21">
        <f>O201-Baseline!O201</f>
        <v>0.20477766946032006</v>
      </c>
      <c r="P221" s="21">
        <f>P201-Baseline!P201</f>
        <v>0.6540945834987788</v>
      </c>
      <c r="Q221" s="21">
        <f>Q201-Baseline!Q201</f>
        <v>1.0684420684590918</v>
      </c>
      <c r="R221" s="21">
        <f>R201-Baseline!R201</f>
        <v>1.4499451320737542</v>
      </c>
      <c r="S221" s="21">
        <f>S201-Baseline!S201</f>
        <v>1.8005265155006107</v>
      </c>
      <c r="T221" s="21">
        <f>T201-Baseline!T201</f>
        <v>2.122182184968322</v>
      </c>
      <c r="U221" s="21">
        <f>U201-Baseline!U201</f>
        <v>2.416715425397598</v>
      </c>
      <c r="V221" s="21">
        <f>V201-Baseline!V201</f>
        <v>2.6858326933706529</v>
      </c>
      <c r="W221" s="21">
        <f>W201-Baseline!W201</f>
        <v>2.931148173381132</v>
      </c>
      <c r="X221" s="21">
        <f>X201-Baseline!X201</f>
        <v>3.1541886797771355</v>
      </c>
      <c r="Y221" s="21">
        <f>Y201-Baseline!Y201</f>
        <v>3.3563977687177307</v>
      </c>
      <c r="Z221" s="21">
        <f>Z201-Baseline!Z201</f>
        <v>3.5391398665031844</v>
      </c>
      <c r="AA221" s="21">
        <f>AA201-Baseline!AA201</f>
        <v>3.7037042452894973</v>
      </c>
      <c r="AB221" s="21">
        <f>AB201-Baseline!AB201</f>
        <v>3.8513089587988745</v>
      </c>
      <c r="AC221" s="21">
        <f>AC201-Baseline!AC201</f>
        <v>3.9828604744743963</v>
      </c>
      <c r="AD221" s="21">
        <f>AD201-Baseline!AD201</f>
        <v>3.9667139632759429</v>
      </c>
      <c r="AE221" s="21">
        <f>AE201-Baseline!AE201</f>
        <v>3.9508434635527614</v>
      </c>
      <c r="AF221" s="21">
        <f>AF201-Baseline!AF201</f>
        <v>3.9352335539270538</v>
      </c>
      <c r="AG221" s="21">
        <f>AG201-Baseline!AG201</f>
        <v>3.9198772515459446</v>
      </c>
      <c r="AH221" s="21">
        <f>AH201-Baseline!AH201</f>
        <v>3.9047783440449422</v>
      </c>
      <c r="AI221" s="21">
        <f>AI201-Baseline!AI201</f>
        <v>3.8899548520944585</v>
      </c>
      <c r="AJ221" s="21">
        <f>AJ201-Baseline!AJ201</f>
        <v>3.8941622300403402</v>
      </c>
      <c r="AK221" s="21">
        <f>AK201-Baseline!AK201</f>
        <v>3.898590860461411</v>
      </c>
      <c r="AL221" s="21">
        <f>AL201-Baseline!AL201</f>
        <v>3.9032474879239434</v>
      </c>
      <c r="AM221" s="21">
        <f>AM201-Baseline!AM201</f>
        <v>3.9081393576233374</v>
      </c>
      <c r="AN221" s="21">
        <f>AN201-Baseline!AN201</f>
        <v>3.9132729419650794</v>
      </c>
      <c r="AO221" s="21">
        <f>AO201-Baseline!AO201</f>
        <v>3.9186534765244634</v>
      </c>
      <c r="AP221" s="21">
        <f>AP201-Baseline!AP201</f>
        <v>3.9242873360893107</v>
      </c>
      <c r="AQ221" s="21">
        <f>AQ201-Baseline!AQ201</f>
        <v>3.9301810988320831</v>
      </c>
      <c r="AR221" s="21">
        <f>AR201-Baseline!AR201</f>
        <v>3.9363411795889469</v>
      </c>
      <c r="AS221" s="21">
        <f>AS201-Baseline!AS201</f>
        <v>3.9427739896346914</v>
      </c>
      <c r="AT221" s="21">
        <f>AT201-Baseline!AT201</f>
        <v>3.9494860317088634</v>
      </c>
      <c r="AU221" s="21">
        <f>AU201-Baseline!AU201</f>
        <v>3.9564839853706939</v>
      </c>
      <c r="AV221" s="21">
        <f>AV201-Baseline!AV201</f>
        <v>3.9637745266404352</v>
      </c>
      <c r="AW221" s="21">
        <f>AW201-Baseline!AW201</f>
        <v>3.9713644765629326</v>
      </c>
      <c r="AX221" s="21">
        <f>AX201-Baseline!AX201</f>
        <v>3.9792607369339805</v>
      </c>
      <c r="AY221" s="21">
        <f>AY201-Baseline!AY201</f>
        <v>3.9874702940482436</v>
      </c>
      <c r="AZ221" s="21">
        <f>AZ201-Baseline!AZ201</f>
        <v>3.9960002366512288</v>
      </c>
      <c r="BA221" s="21">
        <f>BA201-Baseline!BA201</f>
        <v>4.00485775216797</v>
      </c>
      <c r="BB221" s="21">
        <f>BB201-Baseline!BB201</f>
        <v>4.013728995658381</v>
      </c>
    </row>
    <row r="222" spans="1:54" outlineLevel="2">
      <c r="A222" s="475"/>
      <c r="B222" s="150" t="s">
        <v>502</v>
      </c>
      <c r="C222" s="19"/>
      <c r="D222" s="135" t="s">
        <v>391</v>
      </c>
      <c r="E222" s="21">
        <f>E202-Baseline!E202</f>
        <v>-0.24397830115429286</v>
      </c>
      <c r="F222" s="21">
        <f>F202-Baseline!F202</f>
        <v>-0.78210884125932978</v>
      </c>
      <c r="G222" s="21">
        <f>G202-Baseline!G202</f>
        <v>-1.2282316809965401</v>
      </c>
      <c r="H222" s="21">
        <f>H202-Baseline!H202</f>
        <v>-1.5941799063245483</v>
      </c>
      <c r="I222" s="21">
        <f>I202-Baseline!I202</f>
        <v>-1.8798663228807619</v>
      </c>
      <c r="J222" s="21">
        <f>J202-Baseline!J202</f>
        <v>-1.8102263424909637</v>
      </c>
      <c r="K222" s="21">
        <f>K202-Baseline!K202</f>
        <v>-1.1547426325890271</v>
      </c>
      <c r="L222" s="21">
        <f>L202-Baseline!L202</f>
        <v>-0.5466735382020218</v>
      </c>
      <c r="M222" s="21">
        <f>M202-Baseline!M202</f>
        <v>1.6761729072271692E-2</v>
      </c>
      <c r="N222" s="21">
        <f>N202-Baseline!N202</f>
        <v>0.53819960117646204</v>
      </c>
      <c r="O222" s="21">
        <f>O202-Baseline!O202</f>
        <v>1.0201388382963614</v>
      </c>
      <c r="P222" s="21">
        <f>P202-Baseline!P202</f>
        <v>1.4649475265429288</v>
      </c>
      <c r="Q222" s="21">
        <f>Q202-Baseline!Q202</f>
        <v>1.8748692470024935</v>
      </c>
      <c r="R222" s="21">
        <f>R202-Baseline!R202</f>
        <v>2.2520290329169335</v>
      </c>
      <c r="S222" s="21">
        <f>S202-Baseline!S202</f>
        <v>2.5981701765658514</v>
      </c>
      <c r="T222" s="21">
        <f>T202-Baseline!T202</f>
        <v>2.9154701316245593</v>
      </c>
      <c r="U222" s="21">
        <f>U202-Baseline!U202</f>
        <v>3.2057322291722414</v>
      </c>
      <c r="V222" s="21">
        <f>V202-Baseline!V202</f>
        <v>3.4706629724283005</v>
      </c>
      <c r="W222" s="21">
        <f>W202-Baseline!W202</f>
        <v>3.7118766303579065</v>
      </c>
      <c r="X222" s="21">
        <f>X202-Baseline!X202</f>
        <v>3.9309001101405201</v>
      </c>
      <c r="Y222" s="21">
        <f>Y202-Baseline!Y202</f>
        <v>4.1291770912340588</v>
      </c>
      <c r="Z222" s="21">
        <f>Z202-Baseline!Z202</f>
        <v>4.3080721473407095</v>
      </c>
      <c r="AA222" s="21">
        <f>AA202-Baseline!AA202</f>
        <v>4.4688747122491321</v>
      </c>
      <c r="AB222" s="21">
        <f>AB202-Baseline!AB202</f>
        <v>4.6128030321645213</v>
      </c>
      <c r="AC222" s="21">
        <f>AC202-Baseline!AC202</f>
        <v>4.7402764142174867</v>
      </c>
      <c r="AD222" s="21">
        <f>AD202-Baseline!AD202</f>
        <v>4.7200810398667521</v>
      </c>
      <c r="AE222" s="21">
        <f>AE202-Baseline!AE202</f>
        <v>4.7001440364646641</v>
      </c>
      <c r="AF222" s="21">
        <f>AF202-Baseline!AF202</f>
        <v>4.6804197272221195</v>
      </c>
      <c r="AG222" s="21">
        <f>AG202-Baseline!AG202</f>
        <v>4.6608877584708885</v>
      </c>
      <c r="AH222" s="21">
        <f>AH202-Baseline!AH202</f>
        <v>4.641559615734355</v>
      </c>
      <c r="AI222" s="21">
        <f>AI202-Baseline!AI202</f>
        <v>4.6224897054535283</v>
      </c>
      <c r="AJ222" s="21">
        <f>AJ202-Baseline!AJ202</f>
        <v>4.6259594467087979</v>
      </c>
      <c r="AK222" s="21">
        <f>AK202-Baseline!AK202</f>
        <v>4.6296007699697022</v>
      </c>
      <c r="AL222" s="21">
        <f>AL202-Baseline!AL202</f>
        <v>4.6334264776850809</v>
      </c>
      <c r="AM222" s="21">
        <f>AM202-Baseline!AM202</f>
        <v>4.6374508285150497</v>
      </c>
      <c r="AN222" s="21">
        <f>AN202-Baseline!AN202</f>
        <v>4.6416853065123753</v>
      </c>
      <c r="AO222" s="21">
        <f>AO202-Baseline!AO202</f>
        <v>4.6461376614956542</v>
      </c>
      <c r="AP222" s="21">
        <f>AP202-Baseline!AP202</f>
        <v>4.6508187665822689</v>
      </c>
      <c r="AQ222" s="21">
        <f>AQ202-Baseline!AQ202</f>
        <v>4.6557398363879123</v>
      </c>
      <c r="AR222" s="21">
        <f>AR202-Baseline!AR202</f>
        <v>4.6609114704180072</v>
      </c>
      <c r="AS222" s="21">
        <f>AS202-Baseline!AS202</f>
        <v>4.6663439087071978</v>
      </c>
      <c r="AT222" s="21">
        <f>AT202-Baseline!AT202</f>
        <v>4.6720474845311735</v>
      </c>
      <c r="AU222" s="21">
        <f>AU202-Baseline!AU202</f>
        <v>4.6780328061640262</v>
      </c>
      <c r="AV222" s="21">
        <f>AV202-Baseline!AV202</f>
        <v>4.6843103441106884</v>
      </c>
      <c r="AW222" s="21">
        <f>AW202-Baseline!AW202</f>
        <v>4.6908905739521138</v>
      </c>
      <c r="AX222" s="21">
        <f>AX202-Baseline!AX202</f>
        <v>4.697783990859147</v>
      </c>
      <c r="AY222" s="21">
        <f>AY202-Baseline!AY202</f>
        <v>4.7050011366018829</v>
      </c>
      <c r="AZ222" s="21">
        <f>AZ202-Baseline!AZ202</f>
        <v>4.7125525828611892</v>
      </c>
      <c r="BA222" s="21">
        <f>BA202-Baseline!BA202</f>
        <v>4.7204489294630854</v>
      </c>
      <c r="BB222" s="21">
        <f>BB202-Baseline!BB202</f>
        <v>4.7282792996503673</v>
      </c>
    </row>
    <row r="223" spans="1:54" outlineLevel="2">
      <c r="B223" s="19"/>
      <c r="C223" s="19"/>
      <c r="D223" s="19"/>
      <c r="E223" s="15"/>
    </row>
    <row r="224" spans="1:54" outlineLevel="2">
      <c r="A224" s="473" t="s">
        <v>503</v>
      </c>
      <c r="B224" s="150" t="s">
        <v>500</v>
      </c>
      <c r="C224" s="19"/>
      <c r="D224" s="135" t="s">
        <v>391</v>
      </c>
      <c r="E224" s="21">
        <f>E204-Baseline!E204</f>
        <v>-0.24397830115429286</v>
      </c>
      <c r="F224" s="21">
        <f>F204-Baseline!F204</f>
        <v>-0.83826369786618926</v>
      </c>
      <c r="G224" s="21">
        <f>G204-Baseline!G204</f>
        <v>-1.6942277719279701</v>
      </c>
      <c r="H224" s="21">
        <f>H204-Baseline!H204</f>
        <v>-2.7352498109964927</v>
      </c>
      <c r="I224" s="21">
        <f>I204-Baseline!I204</f>
        <v>-3.8789309310469946</v>
      </c>
      <c r="J224" s="21">
        <f>J204-Baseline!J204</f>
        <v>-4.7711817186360861</v>
      </c>
      <c r="K224" s="21">
        <f>K204-Baseline!K204</f>
        <v>-5.0177450772131067</v>
      </c>
      <c r="L224" s="21">
        <f>L204-Baseline!L204</f>
        <v>-4.6593803477090887</v>
      </c>
      <c r="M224" s="21">
        <f>M204-Baseline!M204</f>
        <v>-3.7411996164174752</v>
      </c>
      <c r="N224" s="21">
        <f>N204-Baseline!N204</f>
        <v>-2.3122389467792459</v>
      </c>
      <c r="O224" s="21">
        <f>O204-Baseline!O204</f>
        <v>-0.40570398464413415</v>
      </c>
      <c r="P224" s="21">
        <f>P204-Baseline!P204</f>
        <v>1.9408669834494958</v>
      </c>
      <c r="Q224" s="21">
        <f>Q204-Baseline!Q204</f>
        <v>4.6922019838523852</v>
      </c>
      <c r="R224" s="21">
        <f>R204-Baseline!R204</f>
        <v>7.8212404154787691</v>
      </c>
      <c r="S224" s="21">
        <f>S204-Baseline!S204</f>
        <v>11.29070340679948</v>
      </c>
      <c r="T224" s="21">
        <f>T204-Baseline!T204</f>
        <v>15.071427608317777</v>
      </c>
      <c r="U224" s="21">
        <f>U204-Baseline!U204</f>
        <v>19.136072277035339</v>
      </c>
      <c r="V224" s="21">
        <f>V204-Baseline!V204</f>
        <v>23.464612626029975</v>
      </c>
      <c r="W224" s="21">
        <f>W204-Baseline!W204</f>
        <v>28.027362431072788</v>
      </c>
      <c r="X224" s="21">
        <f>X204-Baseline!X204</f>
        <v>32.807255212835287</v>
      </c>
      <c r="Y224" s="21">
        <f>Y204-Baseline!Y204</f>
        <v>37.777836526827457</v>
      </c>
      <c r="Z224" s="21">
        <f>Z204-Baseline!Z204</f>
        <v>42.924672540456129</v>
      </c>
      <c r="AA224" s="21">
        <f>AA204-Baseline!AA204</f>
        <v>48.229270248741273</v>
      </c>
      <c r="AB224" s="21">
        <f>AB204-Baseline!AB204</f>
        <v>53.67437624163216</v>
      </c>
      <c r="AC224" s="21">
        <f>AC204-Baseline!AC204</f>
        <v>59.242796013725467</v>
      </c>
      <c r="AD224" s="21">
        <f>AD204-Baseline!AD204</f>
        <v>64.786902844400231</v>
      </c>
      <c r="AE224" s="21">
        <f>AE204-Baseline!AE204</f>
        <v>70.307281784659835</v>
      </c>
      <c r="AF224" s="21">
        <f>AF204-Baseline!AF204</f>
        <v>75.803908240674673</v>
      </c>
      <c r="AG224" s="21">
        <f>AG204-Baseline!AG204</f>
        <v>81.276836358044534</v>
      </c>
      <c r="AH224" s="21">
        <f>AH204-Baseline!AH204</f>
        <v>86.726208764791068</v>
      </c>
      <c r="AI224" s="21">
        <f>AI204-Baseline!AI204</f>
        <v>92.152279379278752</v>
      </c>
      <c r="AJ224" s="21">
        <f>AJ204-Baseline!AJ204</f>
        <v>97.581429857166768</v>
      </c>
      <c r="AK224" s="21">
        <f>AK204-Baseline!AK204</f>
        <v>103.01374413056965</v>
      </c>
      <c r="AL224" s="21">
        <f>AL204-Baseline!AL204</f>
        <v>108.44934970126269</v>
      </c>
      <c r="AM224" s="21">
        <f>AM204-Baseline!AM204</f>
        <v>113.88839997740581</v>
      </c>
      <c r="AN224" s="21">
        <f>AN204-Baseline!AN204</f>
        <v>119.33106150202957</v>
      </c>
      <c r="AO224" s="21">
        <f>AO204-Baseline!AO204</f>
        <v>124.77750838665327</v>
      </c>
      <c r="AP224" s="21">
        <f>AP204-Baseline!AP204</f>
        <v>130.22793171077046</v>
      </c>
      <c r="AQ224" s="21">
        <f>AQ204-Baseline!AQ204</f>
        <v>135.68254147841049</v>
      </c>
      <c r="AR224" s="21">
        <f>AR204-Baseline!AR204</f>
        <v>141.14156247334654</v>
      </c>
      <c r="AS224" s="21">
        <f>AS204-Baseline!AS204</f>
        <v>146.60523357353986</v>
      </c>
      <c r="AT224" s="21">
        <f>AT204-Baseline!AT204</f>
        <v>152.07380855050485</v>
      </c>
      <c r="AU224" s="21">
        <f>AU204-Baseline!AU204</f>
        <v>157.54755668151461</v>
      </c>
      <c r="AV224" s="21">
        <f>AV204-Baseline!AV204</f>
        <v>163.02676220832257</v>
      </c>
      <c r="AW224" s="21">
        <f>AW204-Baseline!AW204</f>
        <v>168.51172398598806</v>
      </c>
      <c r="AX224" s="21">
        <f>AX204-Baseline!AX204</f>
        <v>174.00275556802831</v>
      </c>
      <c r="AY224" s="21">
        <f>AY204-Baseline!AY204</f>
        <v>179.50018526612087</v>
      </c>
      <c r="AZ224" s="21">
        <f>AZ204-Baseline!AZ204</f>
        <v>185.00435606295218</v>
      </c>
      <c r="BA224" s="21">
        <f>BA204-Baseline!BA204</f>
        <v>190.51562552465748</v>
      </c>
      <c r="BB224" s="21">
        <f>BB204-Baseline!BB204</f>
        <v>196.03383328633424</v>
      </c>
    </row>
    <row r="225" spans="1:54" outlineLevel="2">
      <c r="A225" s="474"/>
      <c r="B225" s="150" t="s">
        <v>501</v>
      </c>
      <c r="C225" s="19"/>
      <c r="D225" s="135" t="s">
        <v>391</v>
      </c>
      <c r="E225" s="21">
        <f>E205-Baseline!E205</f>
        <v>-0.24397830115428931</v>
      </c>
      <c r="F225" s="21">
        <f>F205-Baseline!F205</f>
        <v>-1.1980171628198377</v>
      </c>
      <c r="G225" s="21">
        <f>G205-Baseline!G205</f>
        <v>-2.7680080597793264</v>
      </c>
      <c r="H225" s="21">
        <f>H205-Baseline!H205</f>
        <v>-4.8717253654830301</v>
      </c>
      <c r="I225" s="21">
        <f>I205-Baseline!I205</f>
        <v>-7.4269059588777537</v>
      </c>
      <c r="J225" s="21">
        <f>J205-Baseline!J205</f>
        <v>-10.076271741777447</v>
      </c>
      <c r="K225" s="21">
        <f>K205-Baseline!K205</f>
        <v>-12.065233089440426</v>
      </c>
      <c r="L225" s="21">
        <f>L205-Baseline!L205</f>
        <v>-13.441287207095911</v>
      </c>
      <c r="M225" s="21">
        <f>M205-Baseline!M205</f>
        <v>-14.249150445287142</v>
      </c>
      <c r="N225" s="21">
        <f>N205-Baseline!N205</f>
        <v>-14.530902683487653</v>
      </c>
      <c r="O225" s="21">
        <f>O205-Baseline!O205</f>
        <v>-14.326125014027326</v>
      </c>
      <c r="P225" s="21">
        <f>P205-Baseline!P205</f>
        <v>-13.672030430528565</v>
      </c>
      <c r="Q225" s="21">
        <f>Q205-Baseline!Q205</f>
        <v>-12.603588362069473</v>
      </c>
      <c r="R225" s="21">
        <f>R205-Baseline!R205</f>
        <v>-11.15364322999568</v>
      </c>
      <c r="S225" s="21">
        <f>S205-Baseline!S205</f>
        <v>-9.3531167144950587</v>
      </c>
      <c r="T225" s="21">
        <f>T205-Baseline!T205</f>
        <v>-7.2309345295267349</v>
      </c>
      <c r="U225" s="21">
        <f>U205-Baseline!U205</f>
        <v>-4.8142191041291085</v>
      </c>
      <c r="V225" s="21">
        <f>V205-Baseline!V205</f>
        <v>-2.1283864107584236</v>
      </c>
      <c r="W225" s="21">
        <f>W205-Baseline!W205</f>
        <v>0.80276176262270837</v>
      </c>
      <c r="X225" s="21">
        <f>X205-Baseline!X205</f>
        <v>3.9569504423998296</v>
      </c>
      <c r="Y225" s="21">
        <f>Y205-Baseline!Y205</f>
        <v>7.3133482111175567</v>
      </c>
      <c r="Z225" s="21">
        <f>Z205-Baseline!Z205</f>
        <v>10.852488077620762</v>
      </c>
      <c r="AA225" s="21">
        <f>AA205-Baseline!AA205</f>
        <v>14.556192322910249</v>
      </c>
      <c r="AB225" s="21">
        <f>AB205-Baseline!AB205</f>
        <v>18.407501281709131</v>
      </c>
      <c r="AC225" s="21">
        <f>AC205-Baseline!AC205</f>
        <v>22.390361756183552</v>
      </c>
      <c r="AD225" s="21">
        <f>AD205-Baseline!AD205</f>
        <v>26.357075719459488</v>
      </c>
      <c r="AE225" s="21">
        <f>AE205-Baseline!AE205</f>
        <v>30.307919183012245</v>
      </c>
      <c r="AF225" s="21">
        <f>AF205-Baseline!AF205</f>
        <v>34.243152736939294</v>
      </c>
      <c r="AG225" s="21">
        <f>AG205-Baseline!AG205</f>
        <v>38.163029988485277</v>
      </c>
      <c r="AH225" s="21">
        <f>AH205-Baseline!AH205</f>
        <v>42.067808332530149</v>
      </c>
      <c r="AI225" s="21">
        <f>AI205-Baseline!AI205</f>
        <v>45.957763184624582</v>
      </c>
      <c r="AJ225" s="21">
        <f>AJ205-Baseline!AJ205</f>
        <v>49.851925414664947</v>
      </c>
      <c r="AK225" s="21">
        <f>AK205-Baseline!AK205</f>
        <v>53.750516275126415</v>
      </c>
      <c r="AL225" s="21">
        <f>AL205-Baseline!AL205</f>
        <v>57.653763763050279</v>
      </c>
      <c r="AM225" s="21">
        <f>AM205-Baseline!AM205</f>
        <v>61.561903120673605</v>
      </c>
      <c r="AN225" s="21">
        <f>AN205-Baseline!AN205</f>
        <v>65.475176062638639</v>
      </c>
      <c r="AO225" s="21">
        <f>AO205-Baseline!AO205</f>
        <v>69.393829539163107</v>
      </c>
      <c r="AP225" s="21">
        <f>AP205-Baseline!AP205</f>
        <v>73.318116875252485</v>
      </c>
      <c r="AQ225" s="21">
        <f>AQ205-Baseline!AQ205</f>
        <v>77.248297974084608</v>
      </c>
      <c r="AR225" s="21">
        <f>AR205-Baseline!AR205</f>
        <v>81.184639153673515</v>
      </c>
      <c r="AS225" s="21">
        <f>AS205-Baseline!AS205</f>
        <v>85.127413143308218</v>
      </c>
      <c r="AT225" s="21">
        <f>AT205-Baseline!AT205</f>
        <v>89.076899175017047</v>
      </c>
      <c r="AU225" s="21">
        <f>AU205-Baseline!AU205</f>
        <v>93.033383160387757</v>
      </c>
      <c r="AV225" s="21">
        <f>AV205-Baseline!AV205</f>
        <v>96.997157687028221</v>
      </c>
      <c r="AW225" s="21">
        <f>AW205-Baseline!AW205</f>
        <v>100.96852216359105</v>
      </c>
      <c r="AX225" s="21">
        <f>AX205-Baseline!AX205</f>
        <v>104.947782900525</v>
      </c>
      <c r="AY225" s="21">
        <f>AY205-Baseline!AY205</f>
        <v>108.93525319457331</v>
      </c>
      <c r="AZ225" s="21">
        <f>AZ205-Baseline!AZ205</f>
        <v>112.93125343122449</v>
      </c>
      <c r="BA225" s="21">
        <f>BA205-Baseline!BA205</f>
        <v>116.93611118339243</v>
      </c>
      <c r="BB225" s="21">
        <f>BB205-Baseline!BB205</f>
        <v>120.94984017905085</v>
      </c>
    </row>
    <row r="226" spans="1:54" outlineLevel="2">
      <c r="A226" s="475"/>
      <c r="B226" s="150" t="s">
        <v>502</v>
      </c>
      <c r="C226" s="19"/>
      <c r="D226" s="135" t="s">
        <v>391</v>
      </c>
      <c r="E226" s="21">
        <f>E206-Baseline!E206</f>
        <v>-0.24397830115429286</v>
      </c>
      <c r="F226" s="21">
        <f>F206-Baseline!F206</f>
        <v>-1.0260871424136226</v>
      </c>
      <c r="G226" s="21">
        <f>G206-Baseline!G206</f>
        <v>-2.2543188234101734</v>
      </c>
      <c r="H226" s="21">
        <f>H206-Baseline!H206</f>
        <v>-3.8484987297347146</v>
      </c>
      <c r="I226" s="21">
        <f>I206-Baseline!I206</f>
        <v>-5.7283650526154872</v>
      </c>
      <c r="J226" s="21">
        <f>J206-Baseline!J206</f>
        <v>-7.5385913951064651</v>
      </c>
      <c r="K226" s="21">
        <f>K206-Baseline!K206</f>
        <v>-8.6933340276954993</v>
      </c>
      <c r="L226" s="21">
        <f>L206-Baseline!L206</f>
        <v>-9.240007565897514</v>
      </c>
      <c r="M226" s="21">
        <f>M206-Baseline!M206</f>
        <v>-9.2232458368252423</v>
      </c>
      <c r="N226" s="21">
        <f>N206-Baseline!N206</f>
        <v>-8.6850462356487697</v>
      </c>
      <c r="O226" s="21">
        <f>O206-Baseline!O206</f>
        <v>-7.6649073973524082</v>
      </c>
      <c r="P226" s="21">
        <f>P206-Baseline!P206</f>
        <v>-6.1999598708094936</v>
      </c>
      <c r="Q226" s="21">
        <f>Q206-Baseline!Q206</f>
        <v>-4.3250906238070002</v>
      </c>
      <c r="R226" s="21">
        <f>R206-Baseline!R206</f>
        <v>-2.0730615908900631</v>
      </c>
      <c r="S226" s="21">
        <f>S206-Baseline!S206</f>
        <v>0.52510858567580954</v>
      </c>
      <c r="T226" s="21">
        <f>T206-Baseline!T206</f>
        <v>3.4405787173004114</v>
      </c>
      <c r="U226" s="21">
        <f>U206-Baseline!U206</f>
        <v>6.6463109464726244</v>
      </c>
      <c r="V226" s="21">
        <f>V206-Baseline!V206</f>
        <v>10.116973918900953</v>
      </c>
      <c r="W226" s="21">
        <f>W206-Baseline!W206</f>
        <v>13.828850549258846</v>
      </c>
      <c r="X226" s="21">
        <f>X206-Baseline!X206</f>
        <v>17.759750659399344</v>
      </c>
      <c r="Y226" s="21">
        <f>Y206-Baseline!Y206</f>
        <v>21.8889277506334</v>
      </c>
      <c r="Z226" s="21">
        <f>Z206-Baseline!Z206</f>
        <v>26.196999897974138</v>
      </c>
      <c r="AA226" s="21">
        <f>AA206-Baseline!AA206</f>
        <v>30.665874610223227</v>
      </c>
      <c r="AB226" s="21">
        <f>AB206-Baseline!AB206</f>
        <v>35.27867764238772</v>
      </c>
      <c r="AC226" s="21">
        <f>AC206-Baseline!AC206</f>
        <v>40.018954056605139</v>
      </c>
      <c r="AD226" s="21">
        <f>AD206-Baseline!AD206</f>
        <v>44.739035096471866</v>
      </c>
      <c r="AE226" s="21">
        <f>AE206-Baseline!AE206</f>
        <v>49.439179132936601</v>
      </c>
      <c r="AF226" s="21">
        <f>AF206-Baseline!AF206</f>
        <v>54.119598860158817</v>
      </c>
      <c r="AG226" s="21">
        <f>AG206-Baseline!AG206</f>
        <v>58.780486618629652</v>
      </c>
      <c r="AH226" s="21">
        <f>AH206-Baseline!AH206</f>
        <v>63.422046234363961</v>
      </c>
      <c r="AI226" s="21">
        <f>AI206-Baseline!AI206</f>
        <v>68.044535939817479</v>
      </c>
      <c r="AJ226" s="21">
        <f>AJ206-Baseline!AJ206</f>
        <v>72.670495386526341</v>
      </c>
      <c r="AK226" s="21">
        <f>AK206-Baseline!AK206</f>
        <v>77.300096156496011</v>
      </c>
      <c r="AL226" s="21">
        <f>AL206-Baseline!AL206</f>
        <v>81.933522634181031</v>
      </c>
      <c r="AM226" s="21">
        <f>AM206-Baseline!AM206</f>
        <v>86.570973462696088</v>
      </c>
      <c r="AN226" s="21">
        <f>AN206-Baseline!AN206</f>
        <v>91.212658769208474</v>
      </c>
      <c r="AO226" s="21">
        <f>AO206-Baseline!AO206</f>
        <v>95.85879643070416</v>
      </c>
      <c r="AP226" s="21">
        <f>AP206-Baseline!AP206</f>
        <v>100.50961519728651</v>
      </c>
      <c r="AQ226" s="21">
        <f>AQ206-Baseline!AQ206</f>
        <v>105.16535503367436</v>
      </c>
      <c r="AR226" s="21">
        <f>AR206-Baseline!AR206</f>
        <v>109.82626650409236</v>
      </c>
      <c r="AS226" s="21">
        <f>AS206-Baseline!AS206</f>
        <v>114.49261041279965</v>
      </c>
      <c r="AT226" s="21">
        <f>AT206-Baseline!AT206</f>
        <v>119.16465789733081</v>
      </c>
      <c r="AU226" s="21">
        <f>AU206-Baseline!AU206</f>
        <v>123.8426907034949</v>
      </c>
      <c r="AV226" s="21">
        <f>AV206-Baseline!AV206</f>
        <v>128.52700104760561</v>
      </c>
      <c r="AW226" s="21">
        <f>AW206-Baseline!AW206</f>
        <v>133.21789162155778</v>
      </c>
      <c r="AX226" s="21">
        <f>AX206-Baseline!AX206</f>
        <v>137.91567561241698</v>
      </c>
      <c r="AY226" s="21">
        <f>AY206-Baseline!AY206</f>
        <v>142.6206767490188</v>
      </c>
      <c r="AZ226" s="21">
        <f>AZ206-Baseline!AZ206</f>
        <v>147.33322933187992</v>
      </c>
      <c r="BA226" s="21">
        <f>BA206-Baseline!BA206</f>
        <v>152.05367826134295</v>
      </c>
      <c r="BB226" s="21">
        <f>BB206-Baseline!BB206</f>
        <v>156.78195756099342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19:B19"/>
    <mergeCell ref="I2:U2"/>
    <mergeCell ref="I3:N4"/>
    <mergeCell ref="P3:U4"/>
    <mergeCell ref="I5:N18"/>
    <mergeCell ref="P5:U18"/>
    <mergeCell ref="I20:N20"/>
    <mergeCell ref="P20:U20"/>
    <mergeCell ref="I21:N45"/>
    <mergeCell ref="P21:U45"/>
    <mergeCell ref="B23:G23"/>
    <mergeCell ref="D30:G30"/>
    <mergeCell ref="A66:A71"/>
    <mergeCell ref="E51:I51"/>
    <mergeCell ref="J51:N51"/>
    <mergeCell ref="O51:S51"/>
    <mergeCell ref="T51:X51"/>
    <mergeCell ref="AI51:AM51"/>
    <mergeCell ref="AN51:AR51"/>
    <mergeCell ref="AS51:AW51"/>
    <mergeCell ref="AX51:BB51"/>
    <mergeCell ref="A54:A64"/>
    <mergeCell ref="Y51:AC51"/>
    <mergeCell ref="AD51:AH51"/>
    <mergeCell ref="A220:A222"/>
    <mergeCell ref="A224:A226"/>
    <mergeCell ref="A190:A198"/>
    <mergeCell ref="A200:A202"/>
    <mergeCell ref="A75:A77"/>
    <mergeCell ref="A143:A154"/>
    <mergeCell ref="A158:A169"/>
    <mergeCell ref="A172:A174"/>
    <mergeCell ref="A176:A178"/>
    <mergeCell ref="A186:A187"/>
    <mergeCell ref="A204:A206"/>
    <mergeCell ref="A210:A218"/>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8E4FCBF2-06DD-4570-9E7C-6A84502A6A7C}">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B154 B143 B145:B147 B149:B152 B158 B160:B162 B164:B169</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C56:C63</xm:sqref>
        </x14:dataValidation>
        <x14:dataValidation type="list" allowBlank="1" showInputMessage="1" showErrorMessage="1" xr:uid="{4450C4CF-1C4E-4CD2-9CD7-0DD9FDBAAE6A}">
          <x14:formula1>
            <xm:f>'Fixed Data'!$A$55:$A$78</xm:f>
          </x14:formula1>
          <xm:sqref>B56:B63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5"/>
  <sheetViews>
    <sheetView topLeftCell="B1" workbookViewId="0">
      <selection activeCell="L8" sqref="L8:P9"/>
    </sheetView>
  </sheetViews>
  <sheetFormatPr defaultRowHeight="13.5"/>
  <cols>
    <col min="1" max="1" width="22" customWidth="1"/>
  </cols>
  <sheetData>
    <row r="1" spans="1:19">
      <c r="A1" s="4" t="s">
        <v>509</v>
      </c>
    </row>
    <row r="2" spans="1:19">
      <c r="A2" s="472" t="s">
        <v>510</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5" spans="1:19" ht="14" thickBot="1"/>
    <row r="6" spans="1:19" ht="23.25" customHeight="1" thickBot="1">
      <c r="F6" s="4" t="s">
        <v>575</v>
      </c>
      <c r="G6" s="476" t="s">
        <v>566</v>
      </c>
      <c r="H6" s="476"/>
      <c r="I6" s="476"/>
      <c r="J6" s="476"/>
      <c r="K6" s="476"/>
      <c r="L6" s="476" t="s">
        <v>576</v>
      </c>
      <c r="M6" s="476"/>
      <c r="N6" s="476"/>
      <c r="O6" s="476"/>
      <c r="P6" s="476"/>
    </row>
    <row r="7" spans="1:19" ht="14.5">
      <c r="G7" s="316">
        <v>2027</v>
      </c>
      <c r="H7" s="317">
        <v>2028</v>
      </c>
      <c r="I7" s="317">
        <v>2029</v>
      </c>
      <c r="J7" s="317">
        <v>2030</v>
      </c>
      <c r="K7" s="319">
        <v>2031</v>
      </c>
      <c r="L7" s="316">
        <v>2027</v>
      </c>
      <c r="M7" s="317">
        <v>2028</v>
      </c>
      <c r="N7" s="317">
        <v>2029</v>
      </c>
      <c r="O7" s="317">
        <v>2030</v>
      </c>
      <c r="P7" s="319">
        <v>2031</v>
      </c>
    </row>
    <row r="8" spans="1:19">
      <c r="B8" s="318" t="s">
        <v>567</v>
      </c>
      <c r="C8" s="318" t="s">
        <v>568</v>
      </c>
      <c r="D8" s="318" t="s">
        <v>569</v>
      </c>
      <c r="E8" s="318" t="s">
        <v>570</v>
      </c>
      <c r="F8" s="318" t="s">
        <v>391</v>
      </c>
      <c r="G8" s="318">
        <v>9.607569918337191</v>
      </c>
      <c r="H8" s="318">
        <v>10.128289462466707</v>
      </c>
      <c r="I8" s="318">
        <v>10.728497601207346</v>
      </c>
      <c r="J8" s="318">
        <v>11.339217145336862</v>
      </c>
      <c r="K8" s="318">
        <v>11.874724867950476</v>
      </c>
      <c r="L8" s="329">
        <f t="shared" ref="L8:P9" si="0">SUM(G8)/SUM(G10)</f>
        <v>1.6507086300699423</v>
      </c>
      <c r="M8" s="329">
        <f t="shared" si="0"/>
        <v>1.7401751916091006</v>
      </c>
      <c r="N8" s="329">
        <f t="shared" si="0"/>
        <v>1.8432989536924131</v>
      </c>
      <c r="O8" s="329">
        <f t="shared" si="0"/>
        <v>1.9482287153923885</v>
      </c>
      <c r="P8" s="329">
        <f t="shared" si="0"/>
        <v>2.0402360831972515</v>
      </c>
    </row>
    <row r="9" spans="1:19">
      <c r="B9" s="318" t="s">
        <v>308</v>
      </c>
      <c r="C9" s="318" t="s">
        <v>568</v>
      </c>
      <c r="D9" s="318" t="s">
        <v>569</v>
      </c>
      <c r="E9" s="318" t="s">
        <v>570</v>
      </c>
      <c r="F9" s="318" t="s">
        <v>391</v>
      </c>
      <c r="G9" s="318">
        <v>1.9944298632769777E-2</v>
      </c>
      <c r="H9" s="318">
        <v>2.2062277942339285E-2</v>
      </c>
      <c r="I9" s="318">
        <v>2.4427710508908893E-2</v>
      </c>
      <c r="J9" s="318">
        <v>2.6799054138852172E-2</v>
      </c>
      <c r="K9" s="318">
        <v>2.9034108616030153E-2</v>
      </c>
      <c r="L9" s="329">
        <f t="shared" si="0"/>
        <v>4.7761444312199256E-4</v>
      </c>
      <c r="M9" s="329">
        <f t="shared" si="0"/>
        <v>5.283345775879822E-4</v>
      </c>
      <c r="N9" s="329">
        <f t="shared" si="0"/>
        <v>5.8498057847409472E-4</v>
      </c>
      <c r="O9" s="329">
        <f t="shared" si="0"/>
        <v>6.4176813406180172E-4</v>
      </c>
      <c r="P9" s="329">
        <f t="shared" si="0"/>
        <v>6.9529191642789159E-4</v>
      </c>
    </row>
    <row r="10" spans="1:19">
      <c r="B10" s="318" t="s">
        <v>567</v>
      </c>
      <c r="C10" s="318" t="s">
        <v>571</v>
      </c>
      <c r="D10" s="318" t="s">
        <v>572</v>
      </c>
      <c r="E10" s="318"/>
      <c r="F10" s="318" t="s">
        <v>573</v>
      </c>
      <c r="G10" s="320">
        <v>5.8202700000000052</v>
      </c>
      <c r="H10" s="320">
        <v>5.8202700000000043</v>
      </c>
      <c r="I10" s="320">
        <v>5.8202700000000025</v>
      </c>
      <c r="J10" s="320">
        <v>5.8202700000000025</v>
      </c>
      <c r="K10" s="320">
        <v>5.8202700000000043</v>
      </c>
    </row>
    <row r="11" spans="1:19">
      <c r="B11" s="318" t="s">
        <v>308</v>
      </c>
      <c r="C11" s="318" t="s">
        <v>571</v>
      </c>
      <c r="D11" s="318" t="s">
        <v>572</v>
      </c>
      <c r="E11" s="318"/>
      <c r="F11" s="318" t="s">
        <v>573</v>
      </c>
      <c r="G11" s="320">
        <v>41.758156437651095</v>
      </c>
      <c r="H11" s="320">
        <v>41.758156437651117</v>
      </c>
      <c r="I11" s="320">
        <v>41.758156437651117</v>
      </c>
      <c r="J11" s="320">
        <v>41.758156437651117</v>
      </c>
      <c r="K11" s="320">
        <v>41.758156437651131</v>
      </c>
    </row>
    <row r="12" spans="1:19" ht="14" thickBot="1"/>
    <row r="13" spans="1:19" ht="16" thickBot="1">
      <c r="F13" s="4" t="s">
        <v>580</v>
      </c>
      <c r="G13" s="476" t="s">
        <v>566</v>
      </c>
      <c r="H13" s="476"/>
      <c r="I13" s="476"/>
      <c r="J13" s="476"/>
      <c r="K13" s="476"/>
    </row>
    <row r="14" spans="1:19" ht="14.5">
      <c r="G14" s="316">
        <v>2027</v>
      </c>
      <c r="H14" s="317">
        <v>2028</v>
      </c>
      <c r="I14" s="317">
        <v>2029</v>
      </c>
      <c r="J14" s="317">
        <v>2030</v>
      </c>
      <c r="K14" s="319">
        <v>2031</v>
      </c>
    </row>
    <row r="15" spans="1:19">
      <c r="B15" s="318" t="s">
        <v>567</v>
      </c>
      <c r="C15" s="318" t="s">
        <v>571</v>
      </c>
      <c r="D15" s="318" t="s">
        <v>569</v>
      </c>
      <c r="E15" s="318" t="s">
        <v>570</v>
      </c>
      <c r="F15" s="318" t="s">
        <v>391</v>
      </c>
      <c r="G15" s="321">
        <f>G17*L8</f>
        <v>12.908987178477073</v>
      </c>
      <c r="H15" s="321">
        <f t="shared" ref="H15:K16" si="1">H17*M8</f>
        <v>13.608639845684907</v>
      </c>
      <c r="I15" s="321">
        <f t="shared" si="1"/>
        <v>14.415095508592174</v>
      </c>
      <c r="J15" s="321">
        <f t="shared" si="1"/>
        <v>15.235674576121641</v>
      </c>
      <c r="K15" s="321">
        <f t="shared" si="1"/>
        <v>15.955197034344977</v>
      </c>
    </row>
    <row r="16" spans="1:19">
      <c r="B16" s="318" t="s">
        <v>308</v>
      </c>
      <c r="C16" s="318" t="s">
        <v>571</v>
      </c>
      <c r="D16" s="318" t="s">
        <v>569</v>
      </c>
      <c r="E16" s="318" t="s">
        <v>570</v>
      </c>
      <c r="F16" s="318" t="s">
        <v>391</v>
      </c>
      <c r="G16" s="321">
        <f>G18*L9</f>
        <v>2.6841931703455984E-2</v>
      </c>
      <c r="H16" s="321">
        <f t="shared" si="1"/>
        <v>2.9692403260444603E-2</v>
      </c>
      <c r="I16" s="321">
        <f t="shared" si="1"/>
        <v>3.2875908510244127E-2</v>
      </c>
      <c r="J16" s="321">
        <f t="shared" si="1"/>
        <v>3.6067369134273261E-2</v>
      </c>
      <c r="K16" s="321">
        <f t="shared" si="1"/>
        <v>3.9075405703247509E-2</v>
      </c>
    </row>
    <row r="17" spans="1:19">
      <c r="B17" s="318" t="s">
        <v>567</v>
      </c>
      <c r="C17" s="318" t="s">
        <v>571</v>
      </c>
      <c r="D17" s="318" t="s">
        <v>572</v>
      </c>
      <c r="E17" s="318"/>
      <c r="F17" s="318" t="s">
        <v>573</v>
      </c>
      <c r="G17" s="322">
        <v>7.8202700000000034</v>
      </c>
      <c r="H17" s="322">
        <v>7.8202700000000034</v>
      </c>
      <c r="I17" s="322">
        <v>7.8202700000000034</v>
      </c>
      <c r="J17" s="322">
        <v>7.8202700000000034</v>
      </c>
      <c r="K17" s="322">
        <v>7.8202700000000034</v>
      </c>
    </row>
    <row r="18" spans="1:19">
      <c r="B18" s="318" t="s">
        <v>308</v>
      </c>
      <c r="C18" s="318" t="s">
        <v>571</v>
      </c>
      <c r="D18" s="318" t="s">
        <v>572</v>
      </c>
      <c r="E18" s="318"/>
      <c r="F18" s="318" t="s">
        <v>573</v>
      </c>
      <c r="G18" s="322">
        <f>281/5</f>
        <v>56.2</v>
      </c>
      <c r="H18" s="322">
        <f>281/5</f>
        <v>56.2</v>
      </c>
      <c r="I18" s="322">
        <f>281/5</f>
        <v>56.2</v>
      </c>
      <c r="J18" s="322">
        <f>281/5</f>
        <v>56.2</v>
      </c>
      <c r="K18" s="322">
        <f>281/5</f>
        <v>56.2</v>
      </c>
    </row>
    <row r="20" spans="1:19">
      <c r="A20" s="4" t="s">
        <v>511</v>
      </c>
    </row>
    <row r="22" spans="1:19">
      <c r="A22" s="4" t="s">
        <v>512</v>
      </c>
    </row>
    <row r="23" spans="1:19">
      <c r="A23" s="472" t="s">
        <v>513</v>
      </c>
      <c r="B23" s="472"/>
      <c r="C23" s="472"/>
      <c r="D23" s="472"/>
      <c r="E23" s="472"/>
      <c r="F23" s="472"/>
      <c r="G23" s="472"/>
      <c r="H23" s="472"/>
      <c r="I23" s="472"/>
      <c r="J23" s="472"/>
      <c r="K23" s="472"/>
      <c r="L23" s="472"/>
      <c r="M23" s="472"/>
      <c r="N23" s="472"/>
      <c r="O23" s="472"/>
      <c r="P23" s="472"/>
      <c r="Q23" s="472"/>
      <c r="R23" s="472"/>
      <c r="S23" s="472"/>
    </row>
    <row r="24" spans="1:19" ht="25.5" customHeight="1">
      <c r="A24" s="472"/>
      <c r="B24" s="472"/>
      <c r="C24" s="472"/>
      <c r="D24" s="472"/>
      <c r="E24" s="472"/>
      <c r="F24" s="472"/>
      <c r="G24" s="472"/>
      <c r="H24" s="472"/>
      <c r="I24" s="472"/>
      <c r="J24" s="472"/>
      <c r="K24" s="472"/>
      <c r="L24" s="472"/>
      <c r="M24" s="472"/>
      <c r="N24" s="472"/>
      <c r="O24" s="472"/>
      <c r="P24" s="472"/>
      <c r="Q24" s="472"/>
      <c r="R24" s="472"/>
      <c r="S24" s="472"/>
    </row>
    <row r="26" spans="1:19">
      <c r="A26" s="158" t="s">
        <v>494</v>
      </c>
      <c r="B26" s="406"/>
      <c r="C26" s="406"/>
      <c r="D26" s="406"/>
      <c r="E26" s="406"/>
      <c r="F26" s="406"/>
      <c r="G26" s="406"/>
      <c r="H26" s="406"/>
      <c r="I26" s="406"/>
      <c r="J26" s="406"/>
      <c r="K26" s="406"/>
      <c r="L26" s="406"/>
      <c r="M26" s="406"/>
      <c r="N26" s="406"/>
      <c r="O26" s="406"/>
      <c r="P26" s="406"/>
      <c r="Q26" s="406"/>
      <c r="R26" s="406"/>
      <c r="S26" s="406"/>
    </row>
    <row r="27" spans="1:19">
      <c r="A27" s="158" t="s">
        <v>495</v>
      </c>
      <c r="B27" s="406"/>
      <c r="C27" s="406"/>
      <c r="D27" s="406"/>
      <c r="E27" s="406"/>
      <c r="F27" s="406"/>
      <c r="G27" s="406"/>
      <c r="H27" s="406"/>
      <c r="I27" s="406"/>
      <c r="J27" s="406"/>
      <c r="K27" s="406"/>
      <c r="L27" s="406"/>
      <c r="M27" s="406"/>
      <c r="N27" s="406"/>
      <c r="O27" s="406"/>
      <c r="P27" s="406"/>
      <c r="Q27" s="406"/>
      <c r="R27" s="406"/>
      <c r="S27" s="406"/>
    </row>
    <row r="28" spans="1:19">
      <c r="A28" s="159" t="s">
        <v>397</v>
      </c>
      <c r="B28" s="406"/>
      <c r="C28" s="406"/>
      <c r="D28" s="406"/>
      <c r="E28" s="406"/>
      <c r="F28" s="406"/>
      <c r="G28" s="406"/>
      <c r="H28" s="406"/>
      <c r="I28" s="406"/>
      <c r="J28" s="406"/>
      <c r="K28" s="406"/>
      <c r="L28" s="406"/>
      <c r="M28" s="406"/>
      <c r="N28" s="406"/>
      <c r="O28" s="406"/>
      <c r="P28" s="406"/>
      <c r="Q28" s="406"/>
      <c r="R28" s="406"/>
      <c r="S28" s="406"/>
    </row>
    <row r="29" spans="1:19">
      <c r="A29" s="159" t="s">
        <v>473</v>
      </c>
      <c r="B29" s="406"/>
      <c r="C29" s="406"/>
      <c r="D29" s="406"/>
      <c r="E29" s="406"/>
      <c r="F29" s="406"/>
      <c r="G29" s="406"/>
      <c r="H29" s="406"/>
      <c r="I29" s="406"/>
      <c r="J29" s="406"/>
      <c r="K29" s="406"/>
      <c r="L29" s="406"/>
      <c r="M29" s="406"/>
      <c r="N29" s="406"/>
      <c r="O29" s="406"/>
      <c r="P29" s="406"/>
      <c r="Q29" s="406"/>
      <c r="R29" s="406"/>
      <c r="S29" s="406"/>
    </row>
    <row r="30" spans="1:19">
      <c r="A30" s="159" t="s">
        <v>474</v>
      </c>
      <c r="B30" s="406"/>
      <c r="C30" s="406"/>
      <c r="D30" s="406"/>
      <c r="E30" s="406"/>
      <c r="F30" s="406"/>
      <c r="G30" s="406"/>
      <c r="H30" s="406"/>
      <c r="I30" s="406"/>
      <c r="J30" s="406"/>
      <c r="K30" s="406"/>
      <c r="L30" s="406"/>
      <c r="M30" s="406"/>
      <c r="N30" s="406"/>
      <c r="O30" s="406"/>
      <c r="P30" s="406"/>
      <c r="Q30" s="406"/>
      <c r="R30" s="406"/>
      <c r="S30" s="406"/>
    </row>
    <row r="34" spans="1:1">
      <c r="A34" s="4" t="s">
        <v>514</v>
      </c>
    </row>
    <row r="35" spans="1:1">
      <c r="A35" t="s">
        <v>515</v>
      </c>
    </row>
  </sheetData>
  <mergeCells count="10">
    <mergeCell ref="B29:S29"/>
    <mergeCell ref="B30:S30"/>
    <mergeCell ref="A2:S4"/>
    <mergeCell ref="A23:S24"/>
    <mergeCell ref="B26:S26"/>
    <mergeCell ref="B27:S27"/>
    <mergeCell ref="B28:S28"/>
    <mergeCell ref="G6:K6"/>
    <mergeCell ref="L6:P6"/>
    <mergeCell ref="G13:K1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topLeftCell="A143" zoomScale="55" zoomScaleNormal="55" workbookViewId="0">
      <selection activeCell="C143" sqref="C143:C163"/>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344</v>
      </c>
      <c r="J2" s="438"/>
      <c r="K2" s="438"/>
      <c r="L2" s="438"/>
      <c r="M2" s="438"/>
      <c r="N2" s="438"/>
      <c r="O2" s="438"/>
      <c r="P2" s="438"/>
      <c r="Q2" s="438"/>
      <c r="R2" s="438"/>
      <c r="S2" s="438"/>
      <c r="T2" s="438"/>
      <c r="U2" s="439"/>
    </row>
    <row r="3" spans="1:21" ht="13.5" customHeight="1" outlineLevel="1" thickBot="1">
      <c r="A3" s="3"/>
      <c r="B3" s="7"/>
      <c r="F3" s="24"/>
      <c r="G3" s="10"/>
      <c r="I3" s="440" t="s">
        <v>345</v>
      </c>
      <c r="J3" s="441"/>
      <c r="K3" s="441"/>
      <c r="L3" s="441"/>
      <c r="M3" s="441"/>
      <c r="N3" s="442"/>
      <c r="O3" s="1"/>
      <c r="P3" s="446" t="s">
        <v>346</v>
      </c>
      <c r="Q3" s="447"/>
      <c r="R3" s="447"/>
      <c r="S3" s="447"/>
      <c r="T3" s="447"/>
      <c r="U3" s="448"/>
    </row>
    <row r="4" spans="1:21" ht="56.25" customHeight="1" outlineLevel="1">
      <c r="A4" s="31" t="s">
        <v>163</v>
      </c>
      <c r="B4" s="325" t="s">
        <v>182</v>
      </c>
      <c r="E4" s="53" t="s">
        <v>347</v>
      </c>
      <c r="F4" s="91">
        <v>45632</v>
      </c>
      <c r="G4" s="28"/>
      <c r="H4" s="10"/>
      <c r="I4" s="443"/>
      <c r="J4" s="444"/>
      <c r="K4" s="444"/>
      <c r="L4" s="444"/>
      <c r="M4" s="444"/>
      <c r="N4" s="445"/>
      <c r="P4" s="449"/>
      <c r="Q4" s="450"/>
      <c r="R4" s="450"/>
      <c r="S4" s="450"/>
      <c r="T4" s="450"/>
      <c r="U4" s="451"/>
    </row>
    <row r="5" spans="1:21" outlineLevel="1">
      <c r="A5" s="13" t="s">
        <v>348</v>
      </c>
      <c r="B5" s="88" t="s">
        <v>349</v>
      </c>
      <c r="E5" s="14"/>
      <c r="H5" s="10"/>
      <c r="I5" s="477" t="s">
        <v>183</v>
      </c>
      <c r="J5" s="464"/>
      <c r="K5" s="464"/>
      <c r="L5" s="464"/>
      <c r="M5" s="464"/>
      <c r="N5" s="465"/>
      <c r="P5" s="452" t="s">
        <v>350</v>
      </c>
      <c r="Q5" s="464"/>
      <c r="R5" s="464"/>
      <c r="S5" s="464"/>
      <c r="T5" s="464"/>
      <c r="U5" s="465"/>
    </row>
    <row r="6" spans="1:21" outlineLevel="1">
      <c r="A6" s="13" t="s">
        <v>351</v>
      </c>
      <c r="B6" s="88" t="s">
        <v>352</v>
      </c>
      <c r="E6" s="53" t="s">
        <v>353</v>
      </c>
      <c r="F6" s="90" t="s">
        <v>354</v>
      </c>
      <c r="H6" s="10"/>
      <c r="I6" s="466"/>
      <c r="J6" s="467"/>
      <c r="K6" s="467"/>
      <c r="L6" s="467"/>
      <c r="M6" s="467"/>
      <c r="N6" s="468"/>
      <c r="P6" s="466"/>
      <c r="Q6" s="467"/>
      <c r="R6" s="467"/>
      <c r="S6" s="467"/>
      <c r="T6" s="467"/>
      <c r="U6" s="468"/>
    </row>
    <row r="7" spans="1:21" outlineLevel="1">
      <c r="A7" s="13" t="s">
        <v>355</v>
      </c>
      <c r="B7" s="88" t="s">
        <v>356</v>
      </c>
      <c r="E7" s="14"/>
      <c r="H7" s="10"/>
      <c r="I7" s="466"/>
      <c r="J7" s="467"/>
      <c r="K7" s="467"/>
      <c r="L7" s="467"/>
      <c r="M7" s="467"/>
      <c r="N7" s="468"/>
      <c r="P7" s="466"/>
      <c r="Q7" s="467"/>
      <c r="R7" s="467"/>
      <c r="S7" s="467"/>
      <c r="T7" s="467"/>
      <c r="U7" s="468"/>
    </row>
    <row r="8" spans="1:21" ht="41" outlineLevel="1" thickBot="1">
      <c r="A8" s="34" t="s">
        <v>357</v>
      </c>
      <c r="B8" s="89" t="s">
        <v>358</v>
      </c>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359</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360</v>
      </c>
      <c r="B12" s="26" t="s">
        <v>361</v>
      </c>
      <c r="C12" s="26" t="s">
        <v>362</v>
      </c>
      <c r="D12" s="26" t="s">
        <v>363</v>
      </c>
      <c r="E12" s="26" t="s">
        <v>364</v>
      </c>
      <c r="F12" s="26" t="s">
        <v>365</v>
      </c>
      <c r="G12" s="26" t="s">
        <v>366</v>
      </c>
      <c r="I12" s="466"/>
      <c r="J12" s="467"/>
      <c r="K12" s="467"/>
      <c r="L12" s="467"/>
      <c r="M12" s="467"/>
      <c r="N12" s="468"/>
      <c r="P12" s="466"/>
      <c r="Q12" s="467"/>
      <c r="R12" s="467"/>
      <c r="S12" s="467"/>
      <c r="T12" s="467"/>
      <c r="U12" s="468"/>
    </row>
    <row r="13" spans="1:21" outlineLevel="1">
      <c r="A13" s="58">
        <v>2035</v>
      </c>
      <c r="B13" s="21">
        <f t="shared" ref="B13:B18" si="0">INDEX($E$204:$AW$204,1,MATCH($A13,$E$53:$BB$53,0))</f>
        <v>-196.20972415458883</v>
      </c>
      <c r="C13" s="21">
        <f>B13-Baseline!B13</f>
        <v>-3.1901496803873215</v>
      </c>
      <c r="D13" s="21">
        <f t="shared" ref="D13:D18" si="1">INDEX($E$205:$AW$205,1,MATCH($A13,$E$53:$BB$53,0))</f>
        <v>-175.23680895036298</v>
      </c>
      <c r="E13" s="21">
        <f>D13-Baseline!D13</f>
        <v>-4.8352359417947923</v>
      </c>
      <c r="F13" s="21">
        <f t="shared" ref="F13:F18" si="2">INDEX($E$206:$AW$206,1,MATCH($A13,$E$53:$BB$53,0))</f>
        <v>-219.68585981310827</v>
      </c>
      <c r="G13" s="21">
        <f>F13-Baseline!F13</f>
        <v>-4.0487679992783683</v>
      </c>
      <c r="I13" s="466"/>
      <c r="J13" s="467"/>
      <c r="K13" s="467"/>
      <c r="L13" s="467"/>
      <c r="M13" s="467"/>
      <c r="N13" s="468"/>
      <c r="P13" s="466"/>
      <c r="Q13" s="467"/>
      <c r="R13" s="467"/>
      <c r="S13" s="467"/>
      <c r="T13" s="467"/>
      <c r="U13" s="468"/>
    </row>
    <row r="14" spans="1:21" outlineLevel="1">
      <c r="A14" s="58">
        <v>2040</v>
      </c>
      <c r="B14" s="21">
        <f t="shared" si="0"/>
        <v>-302.56935073481594</v>
      </c>
      <c r="C14" s="21">
        <f>B14-Baseline!B14</f>
        <v>-5.962858375430244</v>
      </c>
      <c r="D14" s="21">
        <f t="shared" si="1"/>
        <v>-275.97885531507075</v>
      </c>
      <c r="E14" s="21">
        <f>D14-Baseline!D14</f>
        <v>-14.040473216885459</v>
      </c>
      <c r="F14" s="21">
        <f t="shared" si="2"/>
        <v>-341.48155031168227</v>
      </c>
      <c r="G14" s="21">
        <f>F14-Baseline!F14</f>
        <v>-10.173685360836657</v>
      </c>
      <c r="I14" s="466"/>
      <c r="J14" s="467"/>
      <c r="K14" s="467"/>
      <c r="L14" s="467"/>
      <c r="M14" s="467"/>
      <c r="N14" s="468"/>
      <c r="P14" s="466"/>
      <c r="Q14" s="467"/>
      <c r="R14" s="467"/>
      <c r="S14" s="467"/>
      <c r="T14" s="467"/>
      <c r="U14" s="468"/>
    </row>
    <row r="15" spans="1:21" outlineLevel="1">
      <c r="A15" s="58">
        <v>2045</v>
      </c>
      <c r="B15" s="21">
        <f t="shared" si="0"/>
        <v>-394.15400756979176</v>
      </c>
      <c r="C15" s="21">
        <f>B15-Baseline!B15</f>
        <v>3.7966273044189052</v>
      </c>
      <c r="D15" s="21">
        <f t="shared" si="1"/>
        <v>-362.34459669376702</v>
      </c>
      <c r="E15" s="21">
        <f>D15-Baseline!D15</f>
        <v>-10.812422692238385</v>
      </c>
      <c r="F15" s="21">
        <f t="shared" si="2"/>
        <v>-448.20769174098069</v>
      </c>
      <c r="G15" s="21">
        <f>F15-Baseline!F15</f>
        <v>-3.8219126507291321</v>
      </c>
      <c r="I15" s="466"/>
      <c r="J15" s="467"/>
      <c r="K15" s="467"/>
      <c r="L15" s="467"/>
      <c r="M15" s="467"/>
      <c r="N15" s="468"/>
      <c r="P15" s="466"/>
      <c r="Q15" s="467"/>
      <c r="R15" s="467"/>
      <c r="S15" s="467"/>
      <c r="T15" s="467"/>
      <c r="U15" s="468"/>
    </row>
    <row r="16" spans="1:21" outlineLevel="1">
      <c r="A16" s="58">
        <v>2050</v>
      </c>
      <c r="B16" s="21">
        <f t="shared" si="0"/>
        <v>-475.3405643919229</v>
      </c>
      <c r="C16" s="21">
        <f>B16-Baseline!B16</f>
        <v>21.947800695291789</v>
      </c>
      <c r="D16" s="21">
        <f t="shared" si="1"/>
        <v>-438.44120308534787</v>
      </c>
      <c r="E16" s="21">
        <f>D16-Baseline!D16</f>
        <v>0.97155133306154084</v>
      </c>
      <c r="F16" s="21">
        <f t="shared" si="2"/>
        <v>-544.14661215478714</v>
      </c>
      <c r="G16" s="21">
        <f>F16-Baseline!F16</f>
        <v>11.006279747971803</v>
      </c>
      <c r="I16" s="466"/>
      <c r="J16" s="467"/>
      <c r="K16" s="467"/>
      <c r="L16" s="467"/>
      <c r="M16" s="467"/>
      <c r="N16" s="468"/>
      <c r="P16" s="466"/>
      <c r="Q16" s="467"/>
      <c r="R16" s="467"/>
      <c r="S16" s="467"/>
      <c r="T16" s="467"/>
      <c r="U16" s="468"/>
    </row>
    <row r="17" spans="1:21" outlineLevel="1">
      <c r="A17" s="58">
        <v>2060</v>
      </c>
      <c r="B17" s="21">
        <f t="shared" si="0"/>
        <v>-626.91217032736483</v>
      </c>
      <c r="C17" s="21">
        <f>B17-Baseline!B17</f>
        <v>64.444285716023046</v>
      </c>
      <c r="D17" s="21">
        <f t="shared" si="1"/>
        <v>-580.15525592051927</v>
      </c>
      <c r="E17" s="21">
        <f>D17-Baseline!D17</f>
        <v>31.173703297453812</v>
      </c>
      <c r="F17" s="21">
        <f t="shared" si="2"/>
        <v>-724.09314622120678</v>
      </c>
      <c r="G17" s="21">
        <f>F17-Baseline!F17</f>
        <v>47.073926986645347</v>
      </c>
      <c r="I17" s="466"/>
      <c r="J17" s="467"/>
      <c r="K17" s="467"/>
      <c r="L17" s="467"/>
      <c r="M17" s="467"/>
      <c r="N17" s="468"/>
      <c r="P17" s="466"/>
      <c r="Q17" s="467"/>
      <c r="R17" s="467"/>
      <c r="S17" s="467"/>
      <c r="T17" s="467"/>
      <c r="U17" s="468"/>
    </row>
    <row r="18" spans="1:21" outlineLevel="1">
      <c r="A18" s="58">
        <v>2070</v>
      </c>
      <c r="B18" s="21">
        <f t="shared" si="0"/>
        <v>-780.14603262205173</v>
      </c>
      <c r="C18" s="21">
        <f>B18-Baseline!B18</f>
        <v>106.7641044890587</v>
      </c>
      <c r="D18" s="21">
        <f t="shared" si="1"/>
        <v>-723.68472075027296</v>
      </c>
      <c r="E18" s="21">
        <f>D18-Baseline!D18</f>
        <v>61.432501765269762</v>
      </c>
      <c r="F18" s="21">
        <f t="shared" si="2"/>
        <v>-905.03953834008473</v>
      </c>
      <c r="G18" s="21">
        <f>F18-Baseline!F18</f>
        <v>83.072735272942396</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367</v>
      </c>
      <c r="B20" s="55">
        <f>Baseline!B20</f>
        <v>1</v>
      </c>
      <c r="E20" s="154"/>
      <c r="I20" s="461" t="s">
        <v>368</v>
      </c>
      <c r="J20" s="462"/>
      <c r="K20" s="462"/>
      <c r="L20" s="462"/>
      <c r="M20" s="462"/>
      <c r="N20" s="463"/>
      <c r="P20" s="461" t="s">
        <v>369</v>
      </c>
      <c r="Q20" s="462"/>
      <c r="R20" s="462"/>
      <c r="S20" s="462"/>
      <c r="T20" s="462"/>
      <c r="U20" s="463"/>
    </row>
    <row r="21" spans="1:21" ht="12.75" customHeight="1" outlineLevel="1">
      <c r="A21" s="154"/>
      <c r="B21" s="155"/>
      <c r="I21" s="452" t="s">
        <v>370</v>
      </c>
      <c r="J21" s="464"/>
      <c r="K21" s="464"/>
      <c r="L21" s="464"/>
      <c r="M21" s="464"/>
      <c r="N21" s="465"/>
      <c r="P21" s="452" t="s">
        <v>184</v>
      </c>
      <c r="Q21" s="453"/>
      <c r="R21" s="453"/>
      <c r="S21" s="453"/>
      <c r="T21" s="453"/>
      <c r="U21" s="454"/>
    </row>
    <row r="22" spans="1:21" ht="12.75" customHeight="1" outlineLevel="1">
      <c r="A22" s="154"/>
      <c r="B22" s="155"/>
      <c r="I22" s="466"/>
      <c r="J22" s="467"/>
      <c r="K22" s="467"/>
      <c r="L22" s="467"/>
      <c r="M22" s="467"/>
      <c r="N22" s="468"/>
      <c r="P22" s="455"/>
      <c r="Q22" s="456"/>
      <c r="R22" s="456"/>
      <c r="S22" s="456"/>
      <c r="T22" s="456"/>
      <c r="U22" s="457"/>
    </row>
    <row r="23" spans="1:21" outlineLevel="1">
      <c r="A23" s="154"/>
      <c r="B23" s="409" t="s">
        <v>371</v>
      </c>
      <c r="C23" s="410"/>
      <c r="D23" s="410"/>
      <c r="E23" s="410"/>
      <c r="F23" s="410"/>
      <c r="G23" s="411"/>
      <c r="I23" s="466"/>
      <c r="J23" s="467"/>
      <c r="K23" s="467"/>
      <c r="L23" s="467"/>
      <c r="M23" s="467"/>
      <c r="N23" s="468"/>
      <c r="P23" s="455"/>
      <c r="Q23" s="456"/>
      <c r="R23" s="456"/>
      <c r="S23" s="456"/>
      <c r="T23" s="456"/>
      <c r="U23" s="457"/>
    </row>
    <row r="24" spans="1:21" outlineLevel="1">
      <c r="B24" s="17">
        <v>2027</v>
      </c>
      <c r="C24" s="17">
        <v>2028</v>
      </c>
      <c r="D24" s="17">
        <v>2029</v>
      </c>
      <c r="E24" s="17">
        <v>2030</v>
      </c>
      <c r="F24" s="17">
        <v>2031</v>
      </c>
      <c r="G24" s="17" t="s">
        <v>372</v>
      </c>
      <c r="I24" s="466"/>
      <c r="J24" s="467"/>
      <c r="K24" s="467"/>
      <c r="L24" s="467"/>
      <c r="M24" s="467"/>
      <c r="N24" s="468"/>
      <c r="P24" s="455"/>
      <c r="Q24" s="456"/>
      <c r="R24" s="456"/>
      <c r="S24" s="456"/>
      <c r="T24" s="456"/>
      <c r="U24" s="457"/>
    </row>
    <row r="25" spans="1:21" ht="14" outlineLevel="1" thickBot="1">
      <c r="B25" s="30" t="s">
        <v>373</v>
      </c>
      <c r="C25" s="30" t="s">
        <v>373</v>
      </c>
      <c r="D25" s="30" t="s">
        <v>373</v>
      </c>
      <c r="E25" s="30" t="s">
        <v>373</v>
      </c>
      <c r="F25" s="30" t="s">
        <v>373</v>
      </c>
      <c r="G25" s="30" t="s">
        <v>373</v>
      </c>
      <c r="I25" s="466"/>
      <c r="J25" s="467"/>
      <c r="K25" s="467"/>
      <c r="L25" s="467"/>
      <c r="M25" s="467"/>
      <c r="N25" s="468"/>
      <c r="P25" s="455"/>
      <c r="Q25" s="456"/>
      <c r="R25" s="456"/>
      <c r="S25" s="456"/>
      <c r="T25" s="456"/>
      <c r="U25" s="457"/>
    </row>
    <row r="26" spans="1:21" outlineLevel="1">
      <c r="A26" s="54" t="s">
        <v>374</v>
      </c>
      <c r="B26" s="21">
        <f>E64</f>
        <v>0</v>
      </c>
      <c r="C26" s="21">
        <f>F64</f>
        <v>0</v>
      </c>
      <c r="D26" s="21">
        <f>G64</f>
        <v>0</v>
      </c>
      <c r="E26" s="21">
        <f>H64</f>
        <v>0</v>
      </c>
      <c r="F26" s="21">
        <f>I64</f>
        <v>0</v>
      </c>
      <c r="G26" s="21">
        <f>SUM(J64:BB64)</f>
        <v>-61.942525154913064</v>
      </c>
      <c r="I26" s="466"/>
      <c r="J26" s="467"/>
      <c r="K26" s="467"/>
      <c r="L26" s="467"/>
      <c r="M26" s="467"/>
      <c r="N26" s="468"/>
      <c r="P26" s="455"/>
      <c r="Q26" s="456"/>
      <c r="R26" s="456"/>
      <c r="S26" s="456"/>
      <c r="T26" s="456"/>
      <c r="U26" s="457"/>
    </row>
    <row r="27" spans="1:21" outlineLevel="1">
      <c r="A27" s="54" t="s">
        <v>375</v>
      </c>
      <c r="B27" s="21">
        <f>E71+E77</f>
        <v>-0.86212766566576804</v>
      </c>
      <c r="C27" s="21">
        <f>F71+F77</f>
        <v>-0.87349288023450966</v>
      </c>
      <c r="D27" s="21">
        <f>G71+G77</f>
        <v>-0.88506022211691682</v>
      </c>
      <c r="E27" s="21">
        <f>H71+H77</f>
        <v>-0.89683477522317356</v>
      </c>
      <c r="F27" s="21">
        <f>I71+I77</f>
        <v>-0.90882179099885219</v>
      </c>
      <c r="G27" s="21">
        <f>SUM(J71:BB71)+SUM(J77:BB77)</f>
        <v>-50.852061278699153</v>
      </c>
      <c r="I27" s="466"/>
      <c r="J27" s="467"/>
      <c r="K27" s="467"/>
      <c r="L27" s="467"/>
      <c r="M27" s="467"/>
      <c r="N27" s="468"/>
      <c r="P27" s="455"/>
      <c r="Q27" s="456"/>
      <c r="R27" s="456"/>
      <c r="S27" s="456"/>
      <c r="T27" s="456"/>
      <c r="U27" s="457"/>
    </row>
    <row r="28" spans="1:21" outlineLevel="1">
      <c r="A28" s="154"/>
      <c r="B28" s="248"/>
      <c r="C28" s="248"/>
      <c r="D28" s="248"/>
      <c r="E28" s="248"/>
      <c r="F28" s="248"/>
      <c r="G28" s="248"/>
      <c r="I28" s="466"/>
      <c r="J28" s="467"/>
      <c r="K28" s="467"/>
      <c r="L28" s="467"/>
      <c r="M28" s="467"/>
      <c r="N28" s="468"/>
      <c r="P28" s="455"/>
      <c r="Q28" s="456"/>
      <c r="R28" s="456"/>
      <c r="S28" s="456"/>
      <c r="T28" s="456"/>
      <c r="U28" s="457"/>
    </row>
    <row r="29" spans="1:21" ht="14" outlineLevel="1" thickBot="1">
      <c r="A29" s="154"/>
      <c r="B29" s="248"/>
      <c r="C29" s="248"/>
      <c r="D29" s="248"/>
      <c r="E29" s="248"/>
      <c r="F29" s="248"/>
      <c r="G29" s="248"/>
      <c r="I29" s="466"/>
      <c r="J29" s="467"/>
      <c r="K29" s="467"/>
      <c r="L29" s="467"/>
      <c r="M29" s="467"/>
      <c r="N29" s="468"/>
      <c r="P29" s="455"/>
      <c r="Q29" s="456"/>
      <c r="R29" s="456"/>
      <c r="S29" s="456"/>
      <c r="T29" s="456"/>
      <c r="U29" s="457"/>
    </row>
    <row r="30" spans="1:21" ht="14" outlineLevel="1" thickBot="1">
      <c r="A30" s="308"/>
      <c r="B30" s="309" t="s">
        <v>376</v>
      </c>
      <c r="C30" s="310" t="s">
        <v>377</v>
      </c>
      <c r="D30" s="413" t="s">
        <v>330</v>
      </c>
      <c r="E30" s="414"/>
      <c r="F30" s="414"/>
      <c r="G30" s="415"/>
      <c r="I30" s="466"/>
      <c r="J30" s="467"/>
      <c r="K30" s="467"/>
      <c r="L30" s="467"/>
      <c r="M30" s="467"/>
      <c r="N30" s="468"/>
      <c r="P30" s="455"/>
      <c r="Q30" s="456"/>
      <c r="R30" s="456"/>
      <c r="S30" s="456"/>
      <c r="T30" s="456"/>
      <c r="U30" s="457"/>
    </row>
    <row r="31" spans="1:21" outlineLevel="1">
      <c r="A31" s="433" t="s">
        <v>378</v>
      </c>
      <c r="B31" s="326" t="s">
        <v>379</v>
      </c>
      <c r="C31" s="307">
        <v>0</v>
      </c>
      <c r="D31" s="435" t="s">
        <v>517</v>
      </c>
      <c r="E31" s="435"/>
      <c r="F31" s="435"/>
      <c r="G31" s="436"/>
      <c r="I31" s="466"/>
      <c r="J31" s="467"/>
      <c r="K31" s="467"/>
      <c r="L31" s="467"/>
      <c r="M31" s="467"/>
      <c r="N31" s="468"/>
      <c r="P31" s="455"/>
      <c r="Q31" s="456"/>
      <c r="R31" s="456"/>
      <c r="S31" s="456"/>
      <c r="T31" s="456"/>
      <c r="U31" s="457"/>
    </row>
    <row r="32" spans="1:21" outlineLevel="1">
      <c r="A32" s="433"/>
      <c r="B32" s="312"/>
      <c r="C32" s="252"/>
      <c r="D32" s="418"/>
      <c r="E32" s="418"/>
      <c r="F32" s="418"/>
      <c r="G32" s="419"/>
      <c r="I32" s="466"/>
      <c r="J32" s="467"/>
      <c r="K32" s="467"/>
      <c r="L32" s="467"/>
      <c r="M32" s="467"/>
      <c r="N32" s="468"/>
      <c r="P32" s="455"/>
      <c r="Q32" s="456"/>
      <c r="R32" s="456"/>
      <c r="S32" s="456"/>
      <c r="T32" s="456"/>
      <c r="U32" s="457"/>
    </row>
    <row r="33" spans="1:21" outlineLevel="1">
      <c r="A33" s="433"/>
      <c r="B33" s="312"/>
      <c r="C33" s="252"/>
      <c r="D33" s="418"/>
      <c r="E33" s="418"/>
      <c r="F33" s="418"/>
      <c r="G33" s="419"/>
      <c r="I33" s="466"/>
      <c r="J33" s="467"/>
      <c r="K33" s="467"/>
      <c r="L33" s="467"/>
      <c r="M33" s="467"/>
      <c r="N33" s="468"/>
      <c r="P33" s="455"/>
      <c r="Q33" s="456"/>
      <c r="R33" s="456"/>
      <c r="S33" s="456"/>
      <c r="T33" s="456"/>
      <c r="U33" s="457"/>
    </row>
    <row r="34" spans="1:21" outlineLevel="1">
      <c r="A34" s="433"/>
      <c r="B34" s="312"/>
      <c r="C34" s="252"/>
      <c r="D34" s="418"/>
      <c r="E34" s="418"/>
      <c r="F34" s="418"/>
      <c r="G34" s="419"/>
      <c r="I34" s="466"/>
      <c r="J34" s="467"/>
      <c r="K34" s="467"/>
      <c r="L34" s="467"/>
      <c r="M34" s="467"/>
      <c r="N34" s="468"/>
      <c r="P34" s="455"/>
      <c r="Q34" s="456"/>
      <c r="R34" s="456"/>
      <c r="S34" s="456"/>
      <c r="T34" s="456"/>
      <c r="U34" s="457"/>
    </row>
    <row r="35" spans="1:21" outlineLevel="1">
      <c r="A35" s="433"/>
      <c r="B35" s="312"/>
      <c r="C35" s="252"/>
      <c r="D35" s="418"/>
      <c r="E35" s="418"/>
      <c r="F35" s="418"/>
      <c r="G35" s="419"/>
      <c r="I35" s="466"/>
      <c r="J35" s="467"/>
      <c r="K35" s="467"/>
      <c r="L35" s="467"/>
      <c r="M35" s="467"/>
      <c r="N35" s="468"/>
      <c r="P35" s="455"/>
      <c r="Q35" s="456"/>
      <c r="R35" s="456"/>
      <c r="S35" s="456"/>
      <c r="T35" s="456"/>
      <c r="U35" s="457"/>
    </row>
    <row r="36" spans="1:21" outlineLevel="1">
      <c r="A36" s="433"/>
      <c r="B36" s="312"/>
      <c r="C36" s="252"/>
      <c r="D36" s="418"/>
      <c r="E36" s="418"/>
      <c r="F36" s="418"/>
      <c r="G36" s="419"/>
      <c r="I36" s="466"/>
      <c r="J36" s="467"/>
      <c r="K36" s="467"/>
      <c r="L36" s="467"/>
      <c r="M36" s="467"/>
      <c r="N36" s="468"/>
      <c r="P36" s="455"/>
      <c r="Q36" s="456"/>
      <c r="R36" s="456"/>
      <c r="S36" s="456"/>
      <c r="T36" s="456"/>
      <c r="U36" s="457"/>
    </row>
    <row r="37" spans="1:21" outlineLevel="1">
      <c r="A37" s="433"/>
      <c r="B37" s="312"/>
      <c r="C37" s="252"/>
      <c r="D37" s="418"/>
      <c r="E37" s="418"/>
      <c r="F37" s="418"/>
      <c r="G37" s="419"/>
      <c r="I37" s="466"/>
      <c r="J37" s="467"/>
      <c r="K37" s="467"/>
      <c r="L37" s="467"/>
      <c r="M37" s="467"/>
      <c r="N37" s="468"/>
      <c r="P37" s="455"/>
      <c r="Q37" s="456"/>
      <c r="R37" s="456"/>
      <c r="S37" s="456"/>
      <c r="T37" s="456"/>
      <c r="U37" s="457"/>
    </row>
    <row r="38" spans="1:21" outlineLevel="1">
      <c r="A38" s="433"/>
      <c r="B38" s="312"/>
      <c r="C38" s="252"/>
      <c r="D38" s="418"/>
      <c r="E38" s="418"/>
      <c r="F38" s="418"/>
      <c r="G38" s="419"/>
      <c r="I38" s="466"/>
      <c r="J38" s="467"/>
      <c r="K38" s="467"/>
      <c r="L38" s="467"/>
      <c r="M38" s="467"/>
      <c r="N38" s="468"/>
      <c r="P38" s="455"/>
      <c r="Q38" s="456"/>
      <c r="R38" s="456"/>
      <c r="S38" s="456"/>
      <c r="T38" s="456"/>
      <c r="U38" s="457"/>
    </row>
    <row r="39" spans="1:21" outlineLevel="1">
      <c r="A39" s="433"/>
      <c r="B39" s="312"/>
      <c r="C39" s="252"/>
      <c r="D39" s="418"/>
      <c r="E39" s="418"/>
      <c r="F39" s="418"/>
      <c r="G39" s="419"/>
      <c r="I39" s="466"/>
      <c r="J39" s="467"/>
      <c r="K39" s="467"/>
      <c r="L39" s="467"/>
      <c r="M39" s="467"/>
      <c r="N39" s="468"/>
      <c r="P39" s="455"/>
      <c r="Q39" s="456"/>
      <c r="R39" s="456"/>
      <c r="S39" s="456"/>
      <c r="T39" s="456"/>
      <c r="U39" s="457"/>
    </row>
    <row r="40" spans="1:21" ht="14" outlineLevel="1" thickBot="1">
      <c r="A40" s="434"/>
      <c r="B40" s="313"/>
      <c r="C40" s="314"/>
      <c r="D40" s="416"/>
      <c r="E40" s="416"/>
      <c r="F40" s="416"/>
      <c r="G40" s="417"/>
      <c r="I40" s="466"/>
      <c r="J40" s="467"/>
      <c r="K40" s="467"/>
      <c r="L40" s="467"/>
      <c r="M40" s="467"/>
      <c r="N40" s="468"/>
      <c r="P40" s="455"/>
      <c r="Q40" s="456"/>
      <c r="R40" s="456"/>
      <c r="S40" s="456"/>
      <c r="T40" s="456"/>
      <c r="U40" s="457"/>
    </row>
    <row r="41" spans="1:21" outlineLevel="1">
      <c r="A41" s="154"/>
      <c r="B41" s="248"/>
      <c r="C41" s="248"/>
      <c r="D41" s="248"/>
      <c r="E41" s="248"/>
      <c r="F41" s="248"/>
      <c r="G41" s="248"/>
      <c r="I41" s="466"/>
      <c r="J41" s="467"/>
      <c r="K41" s="467"/>
      <c r="L41" s="467"/>
      <c r="M41" s="467"/>
      <c r="N41" s="468"/>
      <c r="P41" s="455"/>
      <c r="Q41" s="456"/>
      <c r="R41" s="456"/>
      <c r="S41" s="456"/>
      <c r="T41" s="456"/>
      <c r="U41" s="457"/>
    </row>
    <row r="42" spans="1:21" outlineLevel="1">
      <c r="A42" s="154"/>
      <c r="B42" s="248"/>
      <c r="C42" s="248"/>
      <c r="D42" s="248"/>
      <c r="E42" s="248"/>
      <c r="F42" s="248"/>
      <c r="G42" s="248"/>
      <c r="I42" s="466"/>
      <c r="J42" s="467"/>
      <c r="K42" s="467"/>
      <c r="L42" s="467"/>
      <c r="M42" s="467"/>
      <c r="N42" s="468"/>
      <c r="P42" s="455"/>
      <c r="Q42" s="456"/>
      <c r="R42" s="456"/>
      <c r="S42" s="456"/>
      <c r="T42" s="456"/>
      <c r="U42" s="457"/>
    </row>
    <row r="43" spans="1:21" outlineLevel="1">
      <c r="A43" s="154"/>
      <c r="B43" s="248"/>
      <c r="C43" s="248"/>
      <c r="D43" s="248"/>
      <c r="E43" s="248"/>
      <c r="F43" s="248"/>
      <c r="G43" s="248"/>
      <c r="I43" s="466"/>
      <c r="J43" s="467"/>
      <c r="K43" s="467"/>
      <c r="L43" s="467"/>
      <c r="M43" s="467"/>
      <c r="N43" s="468"/>
      <c r="P43" s="455"/>
      <c r="Q43" s="456"/>
      <c r="R43" s="456"/>
      <c r="S43" s="456"/>
      <c r="T43" s="456"/>
      <c r="U43" s="457"/>
    </row>
    <row r="44" spans="1:21" outlineLevel="1">
      <c r="A44" s="154"/>
      <c r="B44" s="248"/>
      <c r="C44" s="248"/>
      <c r="D44" s="248"/>
      <c r="E44" s="248"/>
      <c r="F44" s="248"/>
      <c r="G44" s="248"/>
      <c r="I44" s="466"/>
      <c r="J44" s="467"/>
      <c r="K44" s="467"/>
      <c r="L44" s="467"/>
      <c r="M44" s="467"/>
      <c r="N44" s="468"/>
      <c r="P44" s="455"/>
      <c r="Q44" s="456"/>
      <c r="R44" s="456"/>
      <c r="S44" s="456"/>
      <c r="T44" s="456"/>
      <c r="U44" s="457"/>
    </row>
    <row r="45" spans="1:21" outlineLevel="1">
      <c r="A45" s="154"/>
      <c r="B45" s="248"/>
      <c r="C45" s="248"/>
      <c r="D45" s="248"/>
      <c r="E45" s="248"/>
      <c r="F45" s="248"/>
      <c r="G45" s="248"/>
      <c r="I45" s="469"/>
      <c r="J45" s="470"/>
      <c r="K45" s="470"/>
      <c r="L45" s="470"/>
      <c r="M45" s="470"/>
      <c r="N45" s="471"/>
      <c r="P45" s="458"/>
      <c r="Q45" s="459"/>
      <c r="R45" s="459"/>
      <c r="S45" s="459"/>
      <c r="T45" s="459"/>
      <c r="U45" s="460"/>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0" t="s">
        <v>277</v>
      </c>
      <c r="F51" s="408"/>
      <c r="G51" s="408"/>
      <c r="H51" s="408"/>
      <c r="I51" s="408"/>
      <c r="J51" s="408" t="s">
        <v>278</v>
      </c>
      <c r="K51" s="408"/>
      <c r="L51" s="408"/>
      <c r="M51" s="408"/>
      <c r="N51" s="408"/>
      <c r="O51" s="408" t="s">
        <v>279</v>
      </c>
      <c r="P51" s="408"/>
      <c r="Q51" s="408"/>
      <c r="R51" s="408"/>
      <c r="S51" s="408"/>
      <c r="T51" s="408" t="s">
        <v>280</v>
      </c>
      <c r="U51" s="408"/>
      <c r="V51" s="408"/>
      <c r="W51" s="408"/>
      <c r="X51" s="408"/>
      <c r="Y51" s="408" t="s">
        <v>383</v>
      </c>
      <c r="Z51" s="408"/>
      <c r="AA51" s="408"/>
      <c r="AB51" s="408"/>
      <c r="AC51" s="408"/>
      <c r="AD51" s="408" t="s">
        <v>384</v>
      </c>
      <c r="AE51" s="408"/>
      <c r="AF51" s="408"/>
      <c r="AG51" s="408"/>
      <c r="AH51" s="408"/>
      <c r="AI51" s="408" t="s">
        <v>385</v>
      </c>
      <c r="AJ51" s="408"/>
      <c r="AK51" s="408"/>
      <c r="AL51" s="408"/>
      <c r="AM51" s="408"/>
      <c r="AN51" s="408" t="s">
        <v>386</v>
      </c>
      <c r="AO51" s="408"/>
      <c r="AP51" s="408"/>
      <c r="AQ51" s="408"/>
      <c r="AR51" s="408"/>
      <c r="AS51" s="408" t="s">
        <v>387</v>
      </c>
      <c r="AT51" s="408"/>
      <c r="AU51" s="408"/>
      <c r="AV51" s="408"/>
      <c r="AW51" s="408"/>
      <c r="AX51" s="408" t="s">
        <v>388</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390</v>
      </c>
      <c r="B54" s="127" t="s">
        <v>293</v>
      </c>
      <c r="C54" s="127" t="s">
        <v>288</v>
      </c>
      <c r="D54" s="124" t="s">
        <v>391</v>
      </c>
      <c r="E54" s="242">
        <v>0</v>
      </c>
      <c r="F54" s="242">
        <v>0</v>
      </c>
      <c r="G54" s="242">
        <v>0</v>
      </c>
      <c r="H54" s="242">
        <v>0</v>
      </c>
      <c r="I54" s="242">
        <v>0</v>
      </c>
      <c r="J54" s="242">
        <f>'Option_5 Workings'!M15*-1</f>
        <v>-11.908165283878263</v>
      </c>
      <c r="K54" s="242">
        <f>'Option_5 Workings'!N15*-1</f>
        <v>-12.123729256932073</v>
      </c>
      <c r="L54" s="242">
        <f>'Option_5 Workings'!O15*-1</f>
        <v>-12.363636832641262</v>
      </c>
      <c r="M54" s="242">
        <f>'Option_5 Workings'!P15*-1</f>
        <v>-12.5986126760179</v>
      </c>
      <c r="N54" s="242">
        <f>'Option_5 Workings'!Q15*-1</f>
        <v>-12.797298913100851</v>
      </c>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t="s">
        <v>308</v>
      </c>
      <c r="C55" s="121" t="s">
        <v>288</v>
      </c>
      <c r="D55" s="2" t="s">
        <v>391</v>
      </c>
      <c r="E55" s="241">
        <v>0</v>
      </c>
      <c r="F55" s="241">
        <v>0</v>
      </c>
      <c r="G55" s="241">
        <v>0</v>
      </c>
      <c r="H55" s="241">
        <v>0</v>
      </c>
      <c r="I55" s="241">
        <v>0</v>
      </c>
      <c r="J55" s="241">
        <f>'Option_5 Workings'!M16*-1</f>
        <v>-2.9115871577194256E-2</v>
      </c>
      <c r="K55" s="241">
        <f>'Option_5 Workings'!N16*-1</f>
        <v>-2.9642932867198487E-2</v>
      </c>
      <c r="L55" s="241">
        <f>'Option_5 Workings'!O16*-1</f>
        <v>-3.0229515098652855E-2</v>
      </c>
      <c r="M55" s="241">
        <f>'Option_5 Workings'!P16*-1</f>
        <v>-3.0804039075806533E-2</v>
      </c>
      <c r="N55" s="241">
        <f>'Option_5 Workings'!Q16*-1</f>
        <v>-3.1289833723861599E-2</v>
      </c>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392</v>
      </c>
      <c r="C64" s="296" t="s">
        <v>393</v>
      </c>
      <c r="D64" s="123" t="s">
        <v>391</v>
      </c>
      <c r="E64" s="23">
        <f>SUM(E54:E63)</f>
        <v>0</v>
      </c>
      <c r="F64" s="23">
        <f t="shared" ref="F64:BB64" si="3">SUM(F54:F63)</f>
        <v>0</v>
      </c>
      <c r="G64" s="23">
        <f t="shared" si="3"/>
        <v>0</v>
      </c>
      <c r="H64" s="23">
        <f t="shared" si="3"/>
        <v>0</v>
      </c>
      <c r="I64" s="23">
        <f t="shared" si="3"/>
        <v>0</v>
      </c>
      <c r="J64" s="23">
        <f t="shared" si="3"/>
        <v>-11.937281155455457</v>
      </c>
      <c r="K64" s="23">
        <f t="shared" si="3"/>
        <v>-12.153372189799271</v>
      </c>
      <c r="L64" s="23">
        <f t="shared" si="3"/>
        <v>-12.393866347739914</v>
      </c>
      <c r="M64" s="23">
        <f t="shared" si="3"/>
        <v>-12.629416715093708</v>
      </c>
      <c r="N64" s="23">
        <f t="shared" si="3"/>
        <v>-12.828588746824712</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396</v>
      </c>
      <c r="B75" s="127" t="s">
        <v>397</v>
      </c>
      <c r="C75" s="274"/>
      <c r="D75" s="124" t="s">
        <v>391</v>
      </c>
      <c r="E75" s="275">
        <f>-E158*'Fixed Data'!$B$27/10^2</f>
        <v>-0.86212766566576804</v>
      </c>
      <c r="F75" s="275">
        <f>-F158*'Fixed Data'!$B$27/10^2</f>
        <v>-0.87349288023450966</v>
      </c>
      <c r="G75" s="275">
        <f>-G158*'Fixed Data'!$B$27/10^2</f>
        <v>-0.88506022211691682</v>
      </c>
      <c r="H75" s="275">
        <f>-H158*'Fixed Data'!$B$27/10^2</f>
        <v>-0.89683477522317356</v>
      </c>
      <c r="I75" s="275">
        <f>-I158*'Fixed Data'!$B$27/10^2</f>
        <v>-0.90882179099885219</v>
      </c>
      <c r="J75" s="275">
        <f>-J158*'Fixed Data'!$B$27/10^2</f>
        <v>-0.92102669067875209</v>
      </c>
      <c r="K75" s="275">
        <f>-K158*'Fixed Data'!$B$27/10^2</f>
        <v>-0.90862278976029753</v>
      </c>
      <c r="L75" s="275">
        <f>-L158*'Fixed Data'!$B$27/10^2</f>
        <v>-0.89577458799780574</v>
      </c>
      <c r="M75" s="275">
        <f>-M158*'Fixed Data'!$B$27/10^2</f>
        <v>-0.88246930687371716</v>
      </c>
      <c r="N75" s="275">
        <f>-N158*'Fixed Data'!$B$27/10^2</f>
        <v>-0.86869371184365429</v>
      </c>
      <c r="O75" s="275">
        <f>-O158*'Fixed Data'!$B$27/10^2</f>
        <v>-0.85443409130058767</v>
      </c>
      <c r="P75" s="275">
        <f>-P158*'Fixed Data'!$B$27/10^2</f>
        <v>-0.86625665494036241</v>
      </c>
      <c r="Q75" s="275">
        <f>-Q158*'Fixed Data'!$B$27/10^2</f>
        <v>-0.87830575497343633</v>
      </c>
      <c r="R75" s="275">
        <f>-R158*'Fixed Data'!$B$27/10^2</f>
        <v>-0.8905875165837509</v>
      </c>
      <c r="S75" s="275">
        <f>-S158*'Fixed Data'!$B$27/10^2</f>
        <v>-0.90310827381102254</v>
      </c>
      <c r="T75" s="275">
        <f>-T158*'Fixed Data'!$B$27/10^2</f>
        <v>-0.91587458157121981</v>
      </c>
      <c r="U75" s="275">
        <f>-U158*'Fixed Data'!$B$27/10^2</f>
        <v>-0.92889322091552018</v>
      </c>
      <c r="V75" s="275">
        <f>-V158*'Fixed Data'!$B$27/10^2</f>
        <v>-0.94217120879694916</v>
      </c>
      <c r="W75" s="275">
        <f>-W158*'Fixed Data'!$B$27/10^2</f>
        <v>-0.95571581159341379</v>
      </c>
      <c r="X75" s="275">
        <f>-X158*'Fixed Data'!$B$27/10^2</f>
        <v>-0.96953454736154399</v>
      </c>
      <c r="Y75" s="275">
        <f>-Y158*'Fixed Data'!$B$27/10^2</f>
        <v>-0.98363520386740544</v>
      </c>
      <c r="Z75" s="275">
        <f>-Z158*'Fixed Data'!$B$27/10^2</f>
        <v>-0.99802584459673926</v>
      </c>
      <c r="AA75" s="275">
        <f>-AA158*'Fixed Data'!$B$27/10^2</f>
        <v>-1.0127148215267159</v>
      </c>
      <c r="AB75" s="275">
        <f>-AB158*'Fixed Data'!$B$27/10^2</f>
        <v>-1.0277107863951338</v>
      </c>
      <c r="AC75" s="275">
        <f>-AC158*'Fixed Data'!$B$27/10^2</f>
        <v>-1.0430227049747343</v>
      </c>
      <c r="AD75" s="275">
        <f>-AD158*'Fixed Data'!$B$27/10^2</f>
        <v>-1.0586598660885569</v>
      </c>
      <c r="AE75" s="275">
        <f>-AE158*'Fixed Data'!$B$27/10^2</f>
        <v>-1.0746318988893777</v>
      </c>
      <c r="AF75" s="275">
        <f>-AF158*'Fixed Data'!$B$27/10^2</f>
        <v>-1.090948783377623</v>
      </c>
      <c r="AG75" s="275">
        <f>-AG158*'Fixed Data'!$B$27/10^2</f>
        <v>-1.1076208699346444</v>
      </c>
      <c r="AH75" s="275">
        <f>-AH158*'Fixed Data'!$B$27/10^2</f>
        <v>-1.1246588868355161</v>
      </c>
      <c r="AI75" s="275">
        <f>-AI158*'Fixed Data'!$B$27/10^2</f>
        <v>-1.1420739657925478</v>
      </c>
      <c r="AJ75" s="275">
        <f>-AJ158*'Fixed Data'!$B$27/10^2</f>
        <v>-1.1598776494680818</v>
      </c>
      <c r="AK75" s="275">
        <f>-AK158*'Fixed Data'!$B$27/10^2</f>
        <v>-1.178081914764165</v>
      </c>
      <c r="AL75" s="275">
        <f>-AL158*'Fixed Data'!$B$27/10^2</f>
        <v>-1.1966991901019854</v>
      </c>
      <c r="AM75" s="275">
        <f>-AM158*'Fixed Data'!$B$27/10^2</f>
        <v>-1.2157423719500253</v>
      </c>
      <c r="AN75" s="275">
        <f>-AN158*'Fixed Data'!$B$27/10^2</f>
        <v>-1.235224847362455</v>
      </c>
      <c r="AO75" s="275">
        <f>-AO158*'Fixed Data'!$B$27/10^2</f>
        <v>-1.2551605142636861</v>
      </c>
      <c r="AP75" s="275">
        <f>-AP158*'Fixed Data'!$B$27/10^2</f>
        <v>-1.2755638002303669</v>
      </c>
      <c r="AQ75" s="275">
        <f>-AQ158*'Fixed Data'!$B$27/10^2</f>
        <v>-1.296449691791292</v>
      </c>
      <c r="AR75" s="275">
        <f>-AR158*'Fixed Data'!$B$27/10^2</f>
        <v>-1.3178337494529972</v>
      </c>
      <c r="AS75" s="275">
        <f>-AS158*'Fixed Data'!$B$27/10^2</f>
        <v>-1.3397321407560723</v>
      </c>
      <c r="AT75" s="275">
        <f>-AT158*'Fixed Data'!$B$27/10^2</f>
        <v>-1.3621616613109899</v>
      </c>
      <c r="AU75" s="275">
        <f>-AU158*'Fixed Data'!$B$27/10^2</f>
        <v>-1.3851397633467408</v>
      </c>
      <c r="AV75" s="275">
        <f>-AV158*'Fixed Data'!$B$27/10^2</f>
        <v>-1.4086845835081829</v>
      </c>
      <c r="AW75" s="275">
        <f>-AW158*'Fixed Data'!$B$27/10^2</f>
        <v>-1.4328149736585127</v>
      </c>
      <c r="AX75" s="275">
        <f>-AX158*'Fixed Data'!$B$27/10^2</f>
        <v>-1.4575505331842948</v>
      </c>
      <c r="AY75" s="275">
        <f>-AY158*'Fixed Data'!$B$27/10^2</f>
        <v>-1.4829116375440929</v>
      </c>
      <c r="AZ75" s="275">
        <f>-AZ158*'Fixed Data'!$B$27/10^2</f>
        <v>-1.5089194750811803</v>
      </c>
      <c r="BA75" s="275">
        <f>-BA158*'Fixed Data'!$B$27/10^2</f>
        <v>-1.5355960838362446</v>
      </c>
      <c r="BB75" s="275">
        <f>-BB158*'Fixed Data'!$B$27/10^2</f>
        <v>-1.5627443158067442</v>
      </c>
    </row>
    <row r="76" spans="1:54" ht="19.5" customHeight="1" outlineLevel="2">
      <c r="A76" s="422"/>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398</v>
      </c>
      <c r="C77" s="271"/>
      <c r="D77" s="123" t="s">
        <v>391</v>
      </c>
      <c r="E77" s="23">
        <f t="shared" ref="E77:AJ77" si="5">SUM(E75:E76)</f>
        <v>-0.86212766566576804</v>
      </c>
      <c r="F77" s="23">
        <f t="shared" si="5"/>
        <v>-0.87349288023450966</v>
      </c>
      <c r="G77" s="23">
        <f t="shared" si="5"/>
        <v>-0.88506022211691682</v>
      </c>
      <c r="H77" s="23">
        <f t="shared" si="5"/>
        <v>-0.89683477522317356</v>
      </c>
      <c r="I77" s="23">
        <f t="shared" si="5"/>
        <v>-0.90882179099885219</v>
      </c>
      <c r="J77" s="23">
        <f t="shared" si="5"/>
        <v>-0.92102669067875209</v>
      </c>
      <c r="K77" s="23">
        <f t="shared" si="5"/>
        <v>-0.90862278976029753</v>
      </c>
      <c r="L77" s="23">
        <f t="shared" si="5"/>
        <v>-0.89577458799780574</v>
      </c>
      <c r="M77" s="23">
        <f t="shared" si="5"/>
        <v>-0.88246930687371716</v>
      </c>
      <c r="N77" s="23">
        <f t="shared" si="5"/>
        <v>-0.86869371184365429</v>
      </c>
      <c r="O77" s="23">
        <f t="shared" si="5"/>
        <v>-0.85443409130058767</v>
      </c>
      <c r="P77" s="23">
        <f t="shared" si="5"/>
        <v>-0.86625665494036241</v>
      </c>
      <c r="Q77" s="23">
        <f t="shared" si="5"/>
        <v>-0.87830575497343633</v>
      </c>
      <c r="R77" s="23">
        <f t="shared" si="5"/>
        <v>-0.8905875165837509</v>
      </c>
      <c r="S77" s="23">
        <f t="shared" si="5"/>
        <v>-0.90310827381102254</v>
      </c>
      <c r="T77" s="23">
        <f t="shared" si="5"/>
        <v>-0.91587458157121981</v>
      </c>
      <c r="U77" s="23">
        <f t="shared" si="5"/>
        <v>-0.92889322091552018</v>
      </c>
      <c r="V77" s="23">
        <f t="shared" si="5"/>
        <v>-0.94217120879694916</v>
      </c>
      <c r="W77" s="23">
        <f t="shared" si="5"/>
        <v>-0.95571581159341379</v>
      </c>
      <c r="X77" s="23">
        <f t="shared" si="5"/>
        <v>-0.96953454736154399</v>
      </c>
      <c r="Y77" s="23">
        <f t="shared" si="5"/>
        <v>-0.98363520386740544</v>
      </c>
      <c r="Z77" s="23">
        <f t="shared" si="5"/>
        <v>-0.99802584459673926</v>
      </c>
      <c r="AA77" s="23">
        <f t="shared" si="5"/>
        <v>-1.0127148215267159</v>
      </c>
      <c r="AB77" s="23">
        <f t="shared" si="5"/>
        <v>-1.0277107863951338</v>
      </c>
      <c r="AC77" s="23">
        <f t="shared" si="5"/>
        <v>-1.0430227049747343</v>
      </c>
      <c r="AD77" s="23">
        <f t="shared" si="5"/>
        <v>-1.0586598660885569</v>
      </c>
      <c r="AE77" s="23">
        <f t="shared" si="5"/>
        <v>-1.0746318988893777</v>
      </c>
      <c r="AF77" s="23">
        <f t="shared" si="5"/>
        <v>-1.090948783377623</v>
      </c>
      <c r="AG77" s="23">
        <f t="shared" si="5"/>
        <v>-1.1076208699346444</v>
      </c>
      <c r="AH77" s="23">
        <f t="shared" si="5"/>
        <v>-1.1246588868355161</v>
      </c>
      <c r="AI77" s="23">
        <f t="shared" si="5"/>
        <v>-1.1420739657925478</v>
      </c>
      <c r="AJ77" s="23">
        <f t="shared" si="5"/>
        <v>-1.1598776494680818</v>
      </c>
      <c r="AK77" s="23">
        <f t="shared" ref="AK77:BB77" si="6">SUM(AK75:AK76)</f>
        <v>-1.178081914764165</v>
      </c>
      <c r="AL77" s="23">
        <f t="shared" si="6"/>
        <v>-1.1966991901019854</v>
      </c>
      <c r="AM77" s="23">
        <f t="shared" si="6"/>
        <v>-1.2157423719500253</v>
      </c>
      <c r="AN77" s="23">
        <f t="shared" si="6"/>
        <v>-1.235224847362455</v>
      </c>
      <c r="AO77" s="23">
        <f t="shared" si="6"/>
        <v>-1.2551605142636861</v>
      </c>
      <c r="AP77" s="23">
        <f t="shared" si="6"/>
        <v>-1.2755638002303669</v>
      </c>
      <c r="AQ77" s="23">
        <f t="shared" si="6"/>
        <v>-1.296449691791292</v>
      </c>
      <c r="AR77" s="23">
        <f t="shared" si="6"/>
        <v>-1.3178337494529972</v>
      </c>
      <c r="AS77" s="23">
        <f t="shared" si="6"/>
        <v>-1.3397321407560723</v>
      </c>
      <c r="AT77" s="23">
        <f t="shared" si="6"/>
        <v>-1.3621616613109899</v>
      </c>
      <c r="AU77" s="23">
        <f t="shared" si="6"/>
        <v>-1.3851397633467408</v>
      </c>
      <c r="AV77" s="23">
        <f t="shared" si="6"/>
        <v>-1.4086845835081829</v>
      </c>
      <c r="AW77" s="23">
        <f t="shared" si="6"/>
        <v>-1.4328149736585127</v>
      </c>
      <c r="AX77" s="23">
        <f t="shared" si="6"/>
        <v>-1.4575505331842948</v>
      </c>
      <c r="AY77" s="23">
        <f t="shared" si="6"/>
        <v>-1.4829116375440929</v>
      </c>
      <c r="AZ77" s="23">
        <f t="shared" si="6"/>
        <v>-1.5089194750811803</v>
      </c>
      <c r="BA77" s="23">
        <f t="shared" si="6"/>
        <v>-1.5355960838362446</v>
      </c>
      <c r="BB77" s="255">
        <f t="shared" si="6"/>
        <v>-1.5627443158067442</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-11.937281155455457</v>
      </c>
      <c r="K82" s="21">
        <f t="shared" si="8"/>
        <v>-12.153372189799271</v>
      </c>
      <c r="L82" s="21">
        <f t="shared" si="8"/>
        <v>-12.393866347739914</v>
      </c>
      <c r="M82" s="21">
        <f t="shared" si="8"/>
        <v>-12.629416715093708</v>
      </c>
      <c r="N82" s="21">
        <f t="shared" si="8"/>
        <v>-12.828588746824712</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-1.2565559111005744</v>
      </c>
      <c r="L89" s="21">
        <f>IF($J$82&lt;0,(IF(2050-K$80&lt;=0,0,(2/(2050-K$80+1))*(1-(SUM($E89:K89)/$J$82))*$J$82*'Fixed Data'!I$52)),0)</f>
        <v>-1.1867472493727647</v>
      </c>
      <c r="M89" s="21">
        <f>IF($J$82&lt;0,(IF(2050-L$80&lt;=0,0,(2/(2050-L$80+1))*(1-(SUM($E89:L89)/$J$82))*$J$82*'Fixed Data'!J$52)),0)</f>
        <v>-1.1169385876449551</v>
      </c>
      <c r="N89" s="21">
        <f>IF($J$82&lt;0,(IF(2050-M$80&lt;=0,0,(2/(2050-M$80+1))*(1-(SUM($E89:M89)/$J$82))*$J$82*'Fixed Data'!K$52)),0)</f>
        <v>-1.0471299259171454</v>
      </c>
      <c r="O89" s="21">
        <f>IF($J$82&lt;0,(IF(2050-N$80&lt;=0,0,(2/(2050-N$80+1))*(1-(SUM($E89:N89)/$J$82))*$J$82*'Fixed Data'!L$52)),0)</f>
        <v>-0.97732126418933563</v>
      </c>
      <c r="P89" s="21">
        <f>IF($J$82&lt;0,(IF(2050-O$80&lt;=0,0,(2/(2050-O$80+1))*(1-(SUM($E89:O89)/$J$82))*$J$82*'Fixed Data'!M$52)),0)</f>
        <v>-0.90751260246152587</v>
      </c>
      <c r="Q89" s="21">
        <f>IF($J$82&lt;0,(IF(2050-P$80&lt;=0,0,(2/(2050-P$80+1))*(1-(SUM($E89:P89)/$J$82))*$J$82*'Fixed Data'!N$52)),0)</f>
        <v>-0.83770394073371657</v>
      </c>
      <c r="R89" s="21">
        <f>IF($J$82&lt;0,(IF(2050-Q$80&lt;=0,0,(2/(2050-Q$80+1))*(1-(SUM($E89:Q89)/$J$82))*$J$82*'Fixed Data'!O$52)),0)</f>
        <v>-0.76789527900590659</v>
      </c>
      <c r="S89" s="21">
        <f>IF($J$82&lt;0,(IF(2050-R$80&lt;=0,0,(2/(2050-R$80+1))*(1-(SUM($E89:R89)/$J$82))*$J$82*'Fixed Data'!P$52)),0)</f>
        <v>-0.69808661727809707</v>
      </c>
      <c r="T89" s="21">
        <f>IF($J$82&lt;0,(IF(2050-S$80&lt;=0,0,(2/(2050-S$80+1))*(1-(SUM($E89:S89)/$J$82))*$J$82*'Fixed Data'!Q$52)),0)</f>
        <v>-0.62827795555028731</v>
      </c>
      <c r="U89" s="21">
        <f>IF($J$82&lt;0,(IF(2050-T$80&lt;=0,0,(2/(2050-T$80+1))*(1-(SUM($E89:T89)/$J$82))*$J$82*'Fixed Data'!R$52)),0)</f>
        <v>-0.55846929382247779</v>
      </c>
      <c r="V89" s="21">
        <f>IF($J$82&lt;0,(IF(2050-U$80&lt;=0,0,(2/(2050-U$80+1))*(1-(SUM($E89:U89)/$J$82))*$J$82*'Fixed Data'!S$52)),0)</f>
        <v>-0.48866063209466815</v>
      </c>
      <c r="W89" s="21">
        <f>IF($J$82&lt;0,(IF(2050-V$80&lt;=0,0,(2/(2050-V$80+1))*(1-(SUM($E89:V89)/$J$82))*$J$82*'Fixed Data'!T$52)),0)</f>
        <v>-0.41885197036685828</v>
      </c>
      <c r="X89" s="21">
        <f>IF($J$82&lt;0,(IF(2050-W$80&lt;=0,0,(2/(2050-W$80+1))*(1-(SUM($E89:W89)/$J$82))*$J$82*'Fixed Data'!U$52)),0)</f>
        <v>-0.34904330863904864</v>
      </c>
      <c r="Y89" s="21">
        <f>IF($J$82&lt;0,(IF(2050-X$80&lt;=0,0,(2/(2050-X$80+1))*(1-(SUM($E89:X89)/$J$82))*$J$82*'Fixed Data'!V$52)),0)</f>
        <v>-0.27923464691123873</v>
      </c>
      <c r="Z89" s="21">
        <f>IF($J$82&lt;0,(IF(2050-Y$80&lt;=0,0,(2/(2050-Y$80+1))*(1-(SUM($E89:Y89)/$J$82))*$J$82*'Fixed Data'!W$52)),0)</f>
        <v>-0.20942598518342972</v>
      </c>
      <c r="AA89" s="21">
        <f>IF($J$82&lt;0,(IF(2050-Z$80&lt;=0,0,(2/(2050-Z$80+1))*(1-(SUM($E89:Z89)/$J$82))*$J$82*'Fixed Data'!X$52)),0)</f>
        <v>-0.13961732345561981</v>
      </c>
      <c r="AB89" s="21">
        <f>IF($J$82&lt;0,(IF(2050-AA$80&lt;=0,0,(2/(2050-AA$80+1))*(1-(SUM($E89:AA89)/$J$82))*$J$82*'Fixed Data'!Y$52)),0)</f>
        <v>-6.9808661727810348E-2</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-1.3503746877554745</v>
      </c>
      <c r="M90" s="21">
        <f>IF($K$82&lt;0,(IF(2050-L$80&lt;=0,0,(2/(2050-L$80+1))*(1-(SUM($E90:L90)/$K$82))*$K$82*'Fixed Data'!J$52)),0)</f>
        <v>-1.2709408825933877</v>
      </c>
      <c r="N90" s="21">
        <f>IF($K$82&lt;0,(IF(2050-M$80&lt;=0,0,(2/(2050-M$80+1))*(1-(SUM($E90:M90)/$K$82))*$K$82*'Fixed Data'!K$52)),0)</f>
        <v>-1.191507077431301</v>
      </c>
      <c r="O90" s="21">
        <f>IF($K$82&lt;0,(IF(2050-N$80&lt;=0,0,(2/(2050-N$80+1))*(1-(SUM($E90:N90)/$K$82))*$K$82*'Fixed Data'!L$52)),0)</f>
        <v>-1.1120732722692142</v>
      </c>
      <c r="P90" s="21">
        <f>IF($K$82&lt;0,(IF(2050-O$80&lt;=0,0,(2/(2050-O$80+1))*(1-(SUM($E90:O90)/$K$82))*$K$82*'Fixed Data'!M$52)),0)</f>
        <v>-1.0326394671071275</v>
      </c>
      <c r="Q90" s="21">
        <f>IF($K$82&lt;0,(IF(2050-P$80&lt;=0,0,(2/(2050-P$80+1))*(1-(SUM($E90:P90)/$K$82))*$K$82*'Fixed Data'!N$52)),0)</f>
        <v>-0.95320566194504086</v>
      </c>
      <c r="R90" s="21">
        <f>IF($K$82&lt;0,(IF(2050-Q$80&lt;=0,0,(2/(2050-Q$80+1))*(1-(SUM($E90:Q90)/$K$82))*$K$82*'Fixed Data'!O$52)),0)</f>
        <v>-0.87377185678295399</v>
      </c>
      <c r="S90" s="21">
        <f>IF($K$82&lt;0,(IF(2050-R$80&lt;=0,0,(2/(2050-R$80+1))*(1-(SUM($E90:R90)/$K$82))*$K$82*'Fixed Data'!P$52)),0)</f>
        <v>-0.79433805162086757</v>
      </c>
      <c r="T90" s="21">
        <f>IF($K$82&lt;0,(IF(2050-S$80&lt;=0,0,(2/(2050-S$80+1))*(1-(SUM($E90:S90)/$K$82))*$K$82*'Fixed Data'!Q$52)),0)</f>
        <v>-0.71490424645878081</v>
      </c>
      <c r="U90" s="21">
        <f>IF($K$82&lt;0,(IF(2050-T$80&lt;=0,0,(2/(2050-T$80+1))*(1-(SUM($E90:T90)/$K$82))*$K$82*'Fixed Data'!R$52)),0)</f>
        <v>-0.63547044129669394</v>
      </c>
      <c r="V90" s="21">
        <f>IF($K$82&lt;0,(IF(2050-U$80&lt;=0,0,(2/(2050-U$80+1))*(1-(SUM($E90:U90)/$K$82))*$K$82*'Fixed Data'!S$52)),0)</f>
        <v>-0.55603663613460752</v>
      </c>
      <c r="W90" s="21">
        <f>IF($K$82&lt;0,(IF(2050-V$80&lt;=0,0,(2/(2050-V$80+1))*(1-(SUM($E90:V90)/$K$82))*$K$82*'Fixed Data'!T$52)),0)</f>
        <v>-0.47660283097252065</v>
      </c>
      <c r="X90" s="21">
        <f>IF($K$82&lt;0,(IF(2050-W$80&lt;=0,0,(2/(2050-W$80+1))*(1-(SUM($E90:W90)/$K$82))*$K$82*'Fixed Data'!U$52)),0)</f>
        <v>-0.39716902581043406</v>
      </c>
      <c r="Y90" s="21">
        <f>IF($K$82&lt;0,(IF(2050-X$80&lt;=0,0,(2/(2050-X$80+1))*(1-(SUM($E90:X90)/$K$82))*$K$82*'Fixed Data'!V$52)),0)</f>
        <v>-0.31773522064834692</v>
      </c>
      <c r="Z90" s="21">
        <f>IF($K$82&lt;0,(IF(2050-Y$80&lt;=0,0,(2/(2050-Y$80+1))*(1-(SUM($E90:Y90)/$K$82))*$K$82*'Fixed Data'!W$52)),0)</f>
        <v>-0.23830141548626071</v>
      </c>
      <c r="AA90" s="21">
        <f>IF($K$82&lt;0,(IF(2050-Z$80&lt;=0,0,(2/(2050-Z$80+1))*(1-(SUM($E90:Z90)/$K$82))*$K$82*'Fixed Data'!X$52)),0)</f>
        <v>-0.15886761032417379</v>
      </c>
      <c r="AB90" s="21">
        <f>IF($K$82&lt;0,(IF(2050-AA$80&lt;=0,0,(2/(2050-AA$80+1))*(1-(SUM($E90:AA90)/$K$82))*$K$82*'Fixed Data'!Y$52)),0)</f>
        <v>-7.9433805162086452E-2</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-1.4581019232635193</v>
      </c>
      <c r="N91" s="21">
        <f>IF($L$82&lt;0,(IF(2050-M$80&lt;=0,0,(2/(2050-M$80+1))*(1-(SUM($E91:M91)/$L$82))*$L$82*'Fixed Data'!K$52)),0)</f>
        <v>-1.3669705530595493</v>
      </c>
      <c r="O91" s="21">
        <f>IF($L$82&lt;0,(IF(2050-N$80&lt;=0,0,(2/(2050-N$80+1))*(1-(SUM($E91:N91)/$L$82))*$L$82*'Fixed Data'!L$52)),0)</f>
        <v>-1.2758391828555795</v>
      </c>
      <c r="P91" s="21">
        <f>IF($L$82&lt;0,(IF(2050-O$80&lt;=0,0,(2/(2050-O$80+1))*(1-(SUM($E91:O91)/$L$82))*$L$82*'Fixed Data'!M$52)),0)</f>
        <v>-1.1847078126516095</v>
      </c>
      <c r="Q91" s="21">
        <f>IF($L$82&lt;0,(IF(2050-P$80&lt;=0,0,(2/(2050-P$80+1))*(1-(SUM($E91:P91)/$L$82))*$L$82*'Fixed Data'!N$52)),0)</f>
        <v>-1.0935764424476395</v>
      </c>
      <c r="R91" s="21">
        <f>IF($L$82&lt;0,(IF(2050-Q$80&lt;=0,0,(2/(2050-Q$80+1))*(1-(SUM($E91:Q91)/$L$82))*$L$82*'Fixed Data'!O$52)),0)</f>
        <v>-1.0024450722436695</v>
      </c>
      <c r="S91" s="21">
        <f>IF($L$82&lt;0,(IF(2050-R$80&lt;=0,0,(2/(2050-R$80+1))*(1-(SUM($E91:R91)/$L$82))*$L$82*'Fixed Data'!P$52)),0)</f>
        <v>-0.91131370203969964</v>
      </c>
      <c r="T91" s="21">
        <f>IF($L$82&lt;0,(IF(2050-S$80&lt;=0,0,(2/(2050-S$80+1))*(1-(SUM($E91:S91)/$L$82))*$L$82*'Fixed Data'!Q$52)),0)</f>
        <v>-0.82018233183572942</v>
      </c>
      <c r="U91" s="21">
        <f>IF($L$82&lt;0,(IF(2050-T$80&lt;=0,0,(2/(2050-T$80+1))*(1-(SUM($E91:T91)/$L$82))*$L$82*'Fixed Data'!R$52)),0)</f>
        <v>-0.72905096163175953</v>
      </c>
      <c r="V91" s="21">
        <f>IF($L$82&lt;0,(IF(2050-U$80&lt;=0,0,(2/(2050-U$80+1))*(1-(SUM($E91:U91)/$L$82))*$L$82*'Fixed Data'!S$52)),0)</f>
        <v>-0.63791959142778953</v>
      </c>
      <c r="W91" s="21">
        <f>IF($L$82&lt;0,(IF(2050-V$80&lt;=0,0,(2/(2050-V$80+1))*(1-(SUM($E91:V91)/$L$82))*$L$82*'Fixed Data'!T$52)),0)</f>
        <v>-0.54678822122381932</v>
      </c>
      <c r="X91" s="21">
        <f>IF($L$82&lt;0,(IF(2050-W$80&lt;=0,0,(2/(2050-W$80+1))*(1-(SUM($E91:W91)/$L$82))*$L$82*'Fixed Data'!U$52)),0)</f>
        <v>-0.45565685101984954</v>
      </c>
      <c r="Y91" s="21">
        <f>IF($L$82&lt;0,(IF(2050-X$80&lt;=0,0,(2/(2050-X$80+1))*(1-(SUM($E91:X91)/$L$82))*$L$82*'Fixed Data'!V$52)),0)</f>
        <v>-0.36452548081587965</v>
      </c>
      <c r="Z91" s="21">
        <f>IF($L$82&lt;0,(IF(2050-Y$80&lt;=0,0,(2/(2050-Y$80+1))*(1-(SUM($E91:Y91)/$L$82))*$L$82*'Fixed Data'!W$52)),0)</f>
        <v>-0.2733941106119096</v>
      </c>
      <c r="AA91" s="21">
        <f>IF($L$82&lt;0,(IF(2050-Z$80&lt;=0,0,(2/(2050-Z$80+1))*(1-(SUM($E91:Z91)/$L$82))*$L$82*'Fixed Data'!X$52)),0)</f>
        <v>-0.18226274040793927</v>
      </c>
      <c r="AB91" s="21">
        <f>IF($L$82&lt;0,(IF(2050-AA$80&lt;=0,0,(2/(2050-AA$80+1))*(1-(SUM($E91:AA91)/$L$82))*$L$82*'Fixed Data'!Y$52)),0)</f>
        <v>-9.1131370203969636E-2</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-1.5786770893867135</v>
      </c>
      <c r="O92" s="21">
        <f>IF($M$82&lt;0,(IF(2050-N$80&lt;=0,0,(2/(2050-N$80+1))*(1-(SUM($E92:N92)/$M$82))*$M$82*'Fixed Data'!L$52)),0)</f>
        <v>-1.4734319500942659</v>
      </c>
      <c r="P92" s="21">
        <f>IF($M$82&lt;0,(IF(2050-O$80&lt;=0,0,(2/(2050-O$80+1))*(1-(SUM($E92:O92)/$M$82))*$M$82*'Fixed Data'!M$52)),0)</f>
        <v>-1.3681868108018183</v>
      </c>
      <c r="Q92" s="21">
        <f>IF($M$82&lt;0,(IF(2050-P$80&lt;=0,0,(2/(2050-P$80+1))*(1-(SUM($E92:P92)/$M$82))*$M$82*'Fixed Data'!N$52)),0)</f>
        <v>-1.2629416715093709</v>
      </c>
      <c r="R92" s="21">
        <f>IF($M$82&lt;0,(IF(2050-Q$80&lt;=0,0,(2/(2050-Q$80+1))*(1-(SUM($E92:Q92)/$M$82))*$M$82*'Fixed Data'!O$52)),0)</f>
        <v>-1.1576965322169233</v>
      </c>
      <c r="S92" s="21">
        <f>IF($M$82&lt;0,(IF(2050-R$80&lt;=0,0,(2/(2050-R$80+1))*(1-(SUM($E92:R92)/$M$82))*$M$82*'Fixed Data'!P$52)),0)</f>
        <v>-1.0524513929244756</v>
      </c>
      <c r="T92" s="21">
        <f>IF($M$82&lt;0,(IF(2050-S$80&lt;=0,0,(2/(2050-S$80+1))*(1-(SUM($E92:S92)/$M$82))*$M$82*'Fixed Data'!Q$52)),0)</f>
        <v>-0.94720625363202826</v>
      </c>
      <c r="U92" s="21">
        <f>IF($M$82&lt;0,(IF(2050-T$80&lt;=0,0,(2/(2050-T$80+1))*(1-(SUM($E92:T92)/$M$82))*$M$82*'Fixed Data'!R$52)),0)</f>
        <v>-0.84196111433958032</v>
      </c>
      <c r="V92" s="21">
        <f>IF($M$82&lt;0,(IF(2050-U$80&lt;=0,0,(2/(2050-U$80+1))*(1-(SUM($E92:U92)/$M$82))*$M$82*'Fixed Data'!S$52)),0)</f>
        <v>-0.73671597504713249</v>
      </c>
      <c r="W92" s="21">
        <f>IF($M$82&lt;0,(IF(2050-V$80&lt;=0,0,(2/(2050-V$80+1))*(1-(SUM($E92:V92)/$M$82))*$M$82*'Fixed Data'!T$52)),0)</f>
        <v>-0.6314708357546851</v>
      </c>
      <c r="X92" s="21">
        <f>IF($M$82&lt;0,(IF(2050-W$80&lt;=0,0,(2/(2050-W$80+1))*(1-(SUM($E92:W92)/$M$82))*$M$82*'Fixed Data'!U$52)),0)</f>
        <v>-0.52622569646223738</v>
      </c>
      <c r="Y92" s="21">
        <f>IF($M$82&lt;0,(IF(2050-X$80&lt;=0,0,(2/(2050-X$80+1))*(1-(SUM($E92:X92)/$M$82))*$M$82*'Fixed Data'!V$52)),0)</f>
        <v>-0.42098055716978988</v>
      </c>
      <c r="Z92" s="21">
        <f>IF($M$82&lt;0,(IF(2050-Y$80&lt;=0,0,(2/(2050-Y$80+1))*(1-(SUM($E92:Y92)/$M$82))*$M$82*'Fixed Data'!W$52)),0)</f>
        <v>-0.31573541787734227</v>
      </c>
      <c r="AA92" s="21">
        <f>IF($M$82&lt;0,(IF(2050-Z$80&lt;=0,0,(2/(2050-Z$80+1))*(1-(SUM($E92:Z92)/$M$82))*$M$82*'Fixed Data'!X$52)),0)</f>
        <v>-0.2104902785848953</v>
      </c>
      <c r="AB92" s="21">
        <f>IF($M$82&lt;0,(IF(2050-AA$80&lt;=0,0,(2/(2050-AA$80+1))*(1-(SUM($E92:AA92)/$M$82))*$M$82*'Fixed Data'!Y$52)),0)</f>
        <v>-0.10524513929244719</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-1.7104784995766282</v>
      </c>
      <c r="P93" s="21">
        <f>IF($N$82&lt;0,(IF(2050-O$80&lt;=0,0,(2/(2050-O$80+1))*(1-(SUM($E93:O93)/$N$82))*$N$82*'Fixed Data'!M$52)),0)</f>
        <v>-1.5883014638925834</v>
      </c>
      <c r="Q93" s="21">
        <f>IF($N$82&lt;0,(IF(2050-P$80&lt;=0,0,(2/(2050-P$80+1))*(1-(SUM($E93:P93)/$N$82))*$N$82*'Fixed Data'!N$52)),0)</f>
        <v>-1.4661244282085386</v>
      </c>
      <c r="R93" s="21">
        <f>IF($N$82&lt;0,(IF(2050-Q$80&lt;=0,0,(2/(2050-Q$80+1))*(1-(SUM($E93:Q93)/$N$82))*$N$82*'Fixed Data'!O$52)),0)</f>
        <v>-1.3439473925244936</v>
      </c>
      <c r="S93" s="21">
        <f>IF($N$82&lt;0,(IF(2050-R$80&lt;=0,0,(2/(2050-R$80+1))*(1-(SUM($E93:R93)/$N$82))*$N$82*'Fixed Data'!P$52)),0)</f>
        <v>-1.2217703568404485</v>
      </c>
      <c r="T93" s="21">
        <f>IF($N$82&lt;0,(IF(2050-S$80&lt;=0,0,(2/(2050-S$80+1))*(1-(SUM($E93:S93)/$N$82))*$N$82*'Fixed Data'!Q$52)),0)</f>
        <v>-1.0995933211564042</v>
      </c>
      <c r="U93" s="21">
        <f>IF($N$82&lt;0,(IF(2050-T$80&lt;=0,0,(2/(2050-T$80+1))*(1-(SUM($E93:T93)/$N$82))*$N$82*'Fixed Data'!R$52)),0)</f>
        <v>-0.97741628547235893</v>
      </c>
      <c r="V93" s="21">
        <f>IF($N$82&lt;0,(IF(2050-U$80&lt;=0,0,(2/(2050-U$80+1))*(1-(SUM($E93:U93)/$N$82))*$N$82*'Fixed Data'!S$52)),0)</f>
        <v>-0.855239249788314</v>
      </c>
      <c r="W93" s="21">
        <f>IF($N$82&lt;0,(IF(2050-V$80&lt;=0,0,(2/(2050-V$80+1))*(1-(SUM($E93:V93)/$N$82))*$N$82*'Fixed Data'!T$52)),0)</f>
        <v>-0.73306221410426953</v>
      </c>
      <c r="X93" s="21">
        <f>IF($N$82&lt;0,(IF(2050-W$80&lt;=0,0,(2/(2050-W$80+1))*(1-(SUM($E93:W93)/$N$82))*$N$82*'Fixed Data'!U$52)),0)</f>
        <v>-0.61088517842022449</v>
      </c>
      <c r="Y93" s="21">
        <f>IF($N$82&lt;0,(IF(2050-X$80&lt;=0,0,(2/(2050-X$80+1))*(1-(SUM($E93:X93)/$N$82))*$N$82*'Fixed Data'!V$52)),0)</f>
        <v>-0.48870814273618007</v>
      </c>
      <c r="Z93" s="21">
        <f>IF($N$82&lt;0,(IF(2050-Y$80&lt;=0,0,(2/(2050-Y$80+1))*(1-(SUM($E93:Y93)/$N$82))*$N$82*'Fixed Data'!W$52)),0)</f>
        <v>-0.36653110705213549</v>
      </c>
      <c r="AA93" s="21">
        <f>IF($N$82&lt;0,(IF(2050-Z$80&lt;=0,0,(2/(2050-Z$80+1))*(1-(SUM($E93:Z93)/$N$82))*$N$82*'Fixed Data'!X$52)),0)</f>
        <v>-0.24435407136808981</v>
      </c>
      <c r="AB93" s="21">
        <f>IF($N$82&lt;0,(IF(2050-AA$80&lt;=0,0,(2/(2050-AA$80+1))*(1-(SUM($E93:AA93)/$N$82))*$N$82*'Fixed Data'!Y$52)),0)</f>
        <v>-0.12217703568404445</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-1.2565559111005744</v>
      </c>
      <c r="L128" s="21">
        <f t="shared" si="10"/>
        <v>-2.537121937128239</v>
      </c>
      <c r="M128" s="21">
        <f t="shared" si="10"/>
        <v>-3.8459813935018623</v>
      </c>
      <c r="N128" s="21">
        <f t="shared" si="10"/>
        <v>-5.18428464579471</v>
      </c>
      <c r="O128" s="21">
        <f t="shared" si="10"/>
        <v>-6.5491441689850234</v>
      </c>
      <c r="P128" s="21">
        <f t="shared" si="10"/>
        <v>-6.0813481569146646</v>
      </c>
      <c r="Q128" s="21">
        <f t="shared" si="10"/>
        <v>-5.6135521448443066</v>
      </c>
      <c r="R128" s="21">
        <f t="shared" si="10"/>
        <v>-5.1457561327739469</v>
      </c>
      <c r="S128" s="21">
        <f t="shared" si="10"/>
        <v>-4.6779601207035881</v>
      </c>
      <c r="T128" s="21">
        <f t="shared" si="10"/>
        <v>-4.2101641086332302</v>
      </c>
      <c r="U128" s="21">
        <f t="shared" si="10"/>
        <v>-3.7423680965628705</v>
      </c>
      <c r="V128" s="21">
        <f t="shared" si="10"/>
        <v>-3.2745720844925117</v>
      </c>
      <c r="W128" s="21">
        <f t="shared" si="10"/>
        <v>-2.8067760724221529</v>
      </c>
      <c r="X128" s="21">
        <f t="shared" si="10"/>
        <v>-2.3389800603517941</v>
      </c>
      <c r="Y128" s="21">
        <f t="shared" si="10"/>
        <v>-1.8711840482814353</v>
      </c>
      <c r="Z128" s="21">
        <f t="shared" si="10"/>
        <v>-1.403388036211078</v>
      </c>
      <c r="AA128" s="21">
        <f t="shared" si="10"/>
        <v>-0.93559202414071796</v>
      </c>
      <c r="AB128" s="21">
        <f t="shared" si="10"/>
        <v>-0.46779601207035804</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-11.937281155455457</v>
      </c>
      <c r="L129" s="21">
        <f t="shared" si="11"/>
        <v>-22.834097434154152</v>
      </c>
      <c r="M129" s="21">
        <f t="shared" si="11"/>
        <v>-32.690841844765828</v>
      </c>
      <c r="N129" s="21">
        <f t="shared" si="11"/>
        <v>-41.474277166357673</v>
      </c>
      <c r="O129" s="21">
        <f t="shared" si="11"/>
        <v>-49.118581267387675</v>
      </c>
      <c r="P129" s="21">
        <f t="shared" si="11"/>
        <v>-42.569437098402652</v>
      </c>
      <c r="Q129" s="21">
        <f t="shared" si="11"/>
        <v>-36.488088941487987</v>
      </c>
      <c r="R129" s="21">
        <f t="shared" si="11"/>
        <v>-30.874536796643682</v>
      </c>
      <c r="S129" s="21">
        <f t="shared" si="11"/>
        <v>-25.728780663869735</v>
      </c>
      <c r="T129" s="21">
        <f t="shared" si="11"/>
        <v>-21.050820543166147</v>
      </c>
      <c r="U129" s="21">
        <f t="shared" si="11"/>
        <v>-16.840656434532917</v>
      </c>
      <c r="V129" s="21">
        <f t="shared" si="11"/>
        <v>-13.098288337970047</v>
      </c>
      <c r="W129" s="21">
        <f t="shared" si="11"/>
        <v>-9.8237162534775351</v>
      </c>
      <c r="X129" s="21">
        <f t="shared" si="11"/>
        <v>-7.0169401810553822</v>
      </c>
      <c r="Y129" s="21">
        <f t="shared" si="11"/>
        <v>-4.6779601207035881</v>
      </c>
      <c r="Z129" s="21">
        <f t="shared" si="11"/>
        <v>-2.8067760724221529</v>
      </c>
      <c r="AA129" s="21">
        <f t="shared" si="11"/>
        <v>-1.4033880362110749</v>
      </c>
      <c r="AB129" s="21">
        <f t="shared" si="11"/>
        <v>-0.46779601207035693</v>
      </c>
      <c r="AC129" s="21">
        <f t="shared" si="11"/>
        <v>1.1102230246251565E-15</v>
      </c>
      <c r="AD129" s="21">
        <f t="shared" si="11"/>
        <v>1.1102230246251565E-15</v>
      </c>
      <c r="AE129" s="21">
        <f t="shared" si="11"/>
        <v>1.1102230246251565E-15</v>
      </c>
      <c r="AF129" s="21">
        <f t="shared" si="11"/>
        <v>1.1102230246251565E-15</v>
      </c>
      <c r="AG129" s="21">
        <f t="shared" si="11"/>
        <v>1.1102230246251565E-15</v>
      </c>
      <c r="AH129" s="21">
        <f t="shared" si="11"/>
        <v>1.1102230246251565E-15</v>
      </c>
      <c r="AI129" s="21">
        <f t="shared" si="11"/>
        <v>1.1102230246251565E-15</v>
      </c>
      <c r="AJ129" s="21">
        <f t="shared" si="11"/>
        <v>1.1102230246251565E-15</v>
      </c>
      <c r="AK129" s="21">
        <f t="shared" si="11"/>
        <v>1.1102230246251565E-15</v>
      </c>
      <c r="AL129" s="21">
        <f t="shared" si="11"/>
        <v>1.1102230246251565E-15</v>
      </c>
      <c r="AM129" s="21">
        <f t="shared" si="11"/>
        <v>1.1102230246251565E-15</v>
      </c>
      <c r="AN129" s="21">
        <f t="shared" si="11"/>
        <v>1.1102230246251565E-15</v>
      </c>
      <c r="AO129" s="21">
        <f t="shared" si="11"/>
        <v>1.1102230246251565E-15</v>
      </c>
      <c r="AP129" s="21">
        <f t="shared" si="11"/>
        <v>1.1102230246251565E-15</v>
      </c>
      <c r="AQ129" s="21">
        <f t="shared" si="11"/>
        <v>1.1102230246251565E-15</v>
      </c>
      <c r="AR129" s="21">
        <f t="shared" si="11"/>
        <v>1.1102230246251565E-15</v>
      </c>
      <c r="AS129" s="21">
        <f t="shared" si="11"/>
        <v>1.1102230246251565E-15</v>
      </c>
      <c r="AT129" s="21">
        <f t="shared" si="11"/>
        <v>1.1102230246251565E-15</v>
      </c>
      <c r="AU129" s="21">
        <f t="shared" si="11"/>
        <v>1.1102230246251565E-15</v>
      </c>
      <c r="AV129" s="21">
        <f t="shared" si="11"/>
        <v>1.1102230246251565E-15</v>
      </c>
      <c r="AW129" s="21">
        <f t="shared" si="11"/>
        <v>1.1102230246251565E-15</v>
      </c>
      <c r="AX129" s="21">
        <f>AW131</f>
        <v>1.1102230246251565E-15</v>
      </c>
      <c r="AY129" s="21">
        <f>AX131</f>
        <v>1.1102230246251565E-15</v>
      </c>
      <c r="AZ129" s="21">
        <f>AY131</f>
        <v>1.1102230246251565E-15</v>
      </c>
      <c r="BA129" s="21">
        <f>AZ131</f>
        <v>1.1102230246251565E-15</v>
      </c>
      <c r="BB129" s="21">
        <f>BA131</f>
        <v>1.1102230246251565E-15</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-11.486991104171919</v>
      </c>
      <c r="K130" s="21">
        <f>K131*(1/(1+'Fixed Data'!$B$10))</f>
        <v>-21.972765044413158</v>
      </c>
      <c r="L130" s="21">
        <f>L131*(1/(1+'Fixed Data'!$B$10))</f>
        <v>-31.457700004586059</v>
      </c>
      <c r="M130" s="21">
        <f>M131*(1/(1+'Fixed Data'!$B$10))</f>
        <v>-39.909812515740647</v>
      </c>
      <c r="N130" s="21">
        <f>N131*(1/(1+'Fixed Data'!$B$10))</f>
        <v>-47.265763344291457</v>
      </c>
      <c r="O130" s="21">
        <f>O131*(1/(1+'Fixed Data'!$B$10))</f>
        <v>-40.963661565052597</v>
      </c>
      <c r="P130" s="21">
        <f>P131*(1/(1+'Fixed Data'!$B$10))</f>
        <v>-35.111709912902228</v>
      </c>
      <c r="Q130" s="21">
        <f>Q131*(1/(1+'Fixed Data'!$B$10))</f>
        <v>-29.709908387840343</v>
      </c>
      <c r="R130" s="21">
        <f>R131*(1/(1+'Fixed Data'!$B$10))</f>
        <v>-24.758256989866954</v>
      </c>
      <c r="S130" s="21">
        <f>S131*(1/(1+'Fixed Data'!$B$10))</f>
        <v>-20.256755718982053</v>
      </c>
      <c r="T130" s="21">
        <f>T131*(1/(1+'Fixed Data'!$B$10))</f>
        <v>-16.205404575185643</v>
      </c>
      <c r="U130" s="21">
        <f>U131*(1/(1+'Fixed Data'!$B$10))</f>
        <v>-12.604203558477721</v>
      </c>
      <c r="V130" s="21">
        <f>V131*(1/(1+'Fixed Data'!$B$10))</f>
        <v>-9.4531526688582908</v>
      </c>
      <c r="W130" s="21">
        <f>W131*(1/(1+'Fixed Data'!$B$10))</f>
        <v>-6.7522519063273512</v>
      </c>
      <c r="X130" s="21">
        <f>X131*(1/(1+'Fixed Data'!$B$10))</f>
        <v>-4.5015012708849005</v>
      </c>
      <c r="Y130" s="21">
        <f>Y131*(1/(1+'Fixed Data'!$B$10))</f>
        <v>-2.7009007625309405</v>
      </c>
      <c r="Z130" s="21">
        <f>Z131*(1/(1+'Fixed Data'!$B$10))</f>
        <v>-1.3504503812654687</v>
      </c>
      <c r="AA130" s="21">
        <f>AA131*(1/(1+'Fixed Data'!$B$10))</f>
        <v>-0.45015012708848823</v>
      </c>
      <c r="AB130" s="21">
        <f>AB131*(1/(1+'Fixed Data'!$B$10))</f>
        <v>1.0683439420950316E-15</v>
      </c>
      <c r="AC130" s="21">
        <f>AC131*(1/(1+'Fixed Data'!$B$10))</f>
        <v>1.0683439420950316E-15</v>
      </c>
      <c r="AD130" s="21">
        <f>AD131*(1/(1+'Fixed Data'!$B$10))</f>
        <v>1.0683439420950316E-15</v>
      </c>
      <c r="AE130" s="21">
        <f>AE131*(1/(1+'Fixed Data'!$B$10))</f>
        <v>1.0683439420950316E-15</v>
      </c>
      <c r="AF130" s="21">
        <f>AF131*(1/(1+'Fixed Data'!$B$10))</f>
        <v>1.0683439420950316E-15</v>
      </c>
      <c r="AG130" s="21">
        <f>AG131*(1/(1+'Fixed Data'!$B$10))</f>
        <v>1.0683439420950316E-15</v>
      </c>
      <c r="AH130" s="21">
        <f>AH131*(1/(1+'Fixed Data'!$B$10))</f>
        <v>1.0683439420950316E-15</v>
      </c>
      <c r="AI130" s="21">
        <f>AI131*(1/(1+'Fixed Data'!$B$10))</f>
        <v>1.0683439420950316E-15</v>
      </c>
      <c r="AJ130" s="21">
        <f>AJ131*(1/(1+'Fixed Data'!$B$10))</f>
        <v>1.0683439420950316E-15</v>
      </c>
      <c r="AK130" s="21">
        <f>AK131*(1/(1+'Fixed Data'!$B$10))</f>
        <v>1.0683439420950316E-15</v>
      </c>
      <c r="AL130" s="21">
        <f>AL131*(1/(1+'Fixed Data'!$B$10))</f>
        <v>1.0683439420950316E-15</v>
      </c>
      <c r="AM130" s="21">
        <f>AM131*(1/(1+'Fixed Data'!$B$10))</f>
        <v>1.0683439420950316E-15</v>
      </c>
      <c r="AN130" s="21">
        <f>AN131*(1/(1+'Fixed Data'!$B$10))</f>
        <v>1.0683439420950316E-15</v>
      </c>
      <c r="AO130" s="21">
        <f>AO131*(1/(1+'Fixed Data'!$B$10))</f>
        <v>1.0683439420950316E-15</v>
      </c>
      <c r="AP130" s="21">
        <f>AP131*(1/(1+'Fixed Data'!$B$10))</f>
        <v>1.0683439420950316E-15</v>
      </c>
      <c r="AQ130" s="21">
        <f>AQ131*(1/(1+'Fixed Data'!$B$10))</f>
        <v>1.0683439420950316E-15</v>
      </c>
      <c r="AR130" s="21">
        <f>AR131*(1/(1+'Fixed Data'!$B$10))</f>
        <v>1.0683439420950316E-15</v>
      </c>
      <c r="AS130" s="21">
        <f>AS131*(1/(1+'Fixed Data'!$B$10))</f>
        <v>1.0683439420950316E-15</v>
      </c>
      <c r="AT130" s="21">
        <f>AT131*(1/(1+'Fixed Data'!$B$10))</f>
        <v>1.0683439420950316E-15</v>
      </c>
      <c r="AU130" s="21">
        <f>AU131*(1/(1+'Fixed Data'!$B$10))</f>
        <v>1.0683439420950316E-15</v>
      </c>
      <c r="AV130" s="21">
        <f>AV131*(1/(1+'Fixed Data'!$B$10))</f>
        <v>1.0683439420950316E-15</v>
      </c>
      <c r="AW130" s="21">
        <f>AW131*(1/(1+'Fixed Data'!$B$10))</f>
        <v>1.0683439420950316E-15</v>
      </c>
      <c r="AX130" s="21">
        <f>AX131*(1/(1+'Fixed Data'!$B$10))</f>
        <v>1.0683439420950316E-15</v>
      </c>
      <c r="AY130" s="21">
        <f>AY131*(1/(1+'Fixed Data'!$B$10))</f>
        <v>1.0683439420950316E-15</v>
      </c>
      <c r="AZ130" s="21">
        <f>AZ131*(1/(1+'Fixed Data'!$B$10))</f>
        <v>1.0683439420950316E-15</v>
      </c>
      <c r="BA130" s="21">
        <f>BA131*(1/(1+'Fixed Data'!$B$10))</f>
        <v>1.0683439420950316E-15</v>
      </c>
      <c r="BB130" s="21">
        <f>BB131*(1/(1+'Fixed Data'!$B$10))</f>
        <v>1.0683439420950316E-15</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-11.937281155455457</v>
      </c>
      <c r="K131" s="21">
        <f t="shared" si="12"/>
        <v>-22.834097434154152</v>
      </c>
      <c r="L131" s="21">
        <f t="shared" si="12"/>
        <v>-32.690841844765828</v>
      </c>
      <c r="M131" s="21">
        <f t="shared" si="12"/>
        <v>-41.474277166357673</v>
      </c>
      <c r="N131" s="21">
        <f t="shared" si="12"/>
        <v>-49.118581267387675</v>
      </c>
      <c r="O131" s="21">
        <f t="shared" si="12"/>
        <v>-42.569437098402652</v>
      </c>
      <c r="P131" s="21">
        <f t="shared" si="12"/>
        <v>-36.488088941487987</v>
      </c>
      <c r="Q131" s="21">
        <f t="shared" si="12"/>
        <v>-30.874536796643682</v>
      </c>
      <c r="R131" s="21">
        <f t="shared" si="12"/>
        <v>-25.728780663869735</v>
      </c>
      <c r="S131" s="21">
        <f t="shared" si="12"/>
        <v>-21.050820543166147</v>
      </c>
      <c r="T131" s="21">
        <f t="shared" si="12"/>
        <v>-16.840656434532917</v>
      </c>
      <c r="U131" s="21">
        <f t="shared" si="12"/>
        <v>-13.098288337970047</v>
      </c>
      <c r="V131" s="21">
        <f t="shared" si="12"/>
        <v>-9.8237162534775351</v>
      </c>
      <c r="W131" s="21">
        <f t="shared" si="12"/>
        <v>-7.0169401810553822</v>
      </c>
      <c r="X131" s="21">
        <f t="shared" si="12"/>
        <v>-4.6779601207035881</v>
      </c>
      <c r="Y131" s="21">
        <f t="shared" si="12"/>
        <v>-2.8067760724221529</v>
      </c>
      <c r="Z131" s="21">
        <f t="shared" si="12"/>
        <v>-1.4033880362110749</v>
      </c>
      <c r="AA131" s="21">
        <f t="shared" si="12"/>
        <v>-0.46779601207035693</v>
      </c>
      <c r="AB131" s="21">
        <f t="shared" si="12"/>
        <v>1.1102230246251565E-15</v>
      </c>
      <c r="AC131" s="21">
        <f t="shared" si="12"/>
        <v>1.1102230246251565E-15</v>
      </c>
      <c r="AD131" s="21">
        <f t="shared" si="12"/>
        <v>1.1102230246251565E-15</v>
      </c>
      <c r="AE131" s="21">
        <f t="shared" si="12"/>
        <v>1.1102230246251565E-15</v>
      </c>
      <c r="AF131" s="21">
        <f t="shared" si="12"/>
        <v>1.1102230246251565E-15</v>
      </c>
      <c r="AG131" s="21">
        <f t="shared" si="12"/>
        <v>1.1102230246251565E-15</v>
      </c>
      <c r="AH131" s="21">
        <f t="shared" si="12"/>
        <v>1.1102230246251565E-15</v>
      </c>
      <c r="AI131" s="21">
        <f t="shared" si="12"/>
        <v>1.1102230246251565E-15</v>
      </c>
      <c r="AJ131" s="21">
        <f t="shared" si="12"/>
        <v>1.1102230246251565E-15</v>
      </c>
      <c r="AK131" s="21">
        <f t="shared" si="12"/>
        <v>1.1102230246251565E-15</v>
      </c>
      <c r="AL131" s="21">
        <f t="shared" si="12"/>
        <v>1.1102230246251565E-15</v>
      </c>
      <c r="AM131" s="21">
        <f t="shared" si="12"/>
        <v>1.1102230246251565E-15</v>
      </c>
      <c r="AN131" s="21">
        <f t="shared" si="12"/>
        <v>1.1102230246251565E-15</v>
      </c>
      <c r="AO131" s="21">
        <f t="shared" si="12"/>
        <v>1.1102230246251565E-15</v>
      </c>
      <c r="AP131" s="21">
        <f t="shared" si="12"/>
        <v>1.1102230246251565E-15</v>
      </c>
      <c r="AQ131" s="21">
        <f t="shared" si="12"/>
        <v>1.1102230246251565E-15</v>
      </c>
      <c r="AR131" s="21">
        <f t="shared" si="12"/>
        <v>1.1102230246251565E-15</v>
      </c>
      <c r="AS131" s="21">
        <f t="shared" si="12"/>
        <v>1.1102230246251565E-15</v>
      </c>
      <c r="AT131" s="21">
        <f t="shared" si="12"/>
        <v>1.1102230246251565E-15</v>
      </c>
      <c r="AU131" s="21">
        <f t="shared" si="12"/>
        <v>1.1102230246251565E-15</v>
      </c>
      <c r="AV131" s="21">
        <f t="shared" si="12"/>
        <v>1.1102230246251565E-15</v>
      </c>
      <c r="AW131" s="21">
        <f t="shared" si="12"/>
        <v>1.1102230246251565E-15</v>
      </c>
      <c r="AX131" s="21">
        <f t="shared" si="12"/>
        <v>1.1102230246251565E-15</v>
      </c>
      <c r="AY131" s="21">
        <f t="shared" si="12"/>
        <v>1.1102230246251565E-15</v>
      </c>
      <c r="AZ131" s="21">
        <f t="shared" si="12"/>
        <v>1.1102230246251565E-15</v>
      </c>
      <c r="BA131" s="21">
        <f t="shared" si="12"/>
        <v>1.1102230246251565E-15</v>
      </c>
      <c r="BB131" s="21">
        <f t="shared" si="12"/>
        <v>1.1102230246251565E-15</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-0.22514502564176961</v>
      </c>
      <c r="K132" s="21">
        <f>AVERAGE(K129:K130)*'Fixed Data'!$B$10</f>
        <v>-0.66463690551742483</v>
      </c>
      <c r="L132" s="21">
        <f>AVERAGE(L129:L130)*'Fixed Data'!$B$10</f>
        <v>-1.0641192297993081</v>
      </c>
      <c r="M132" s="21">
        <f>AVERAGE(M129:M130)*'Fixed Data'!$B$10</f>
        <v>-1.4229728254659266</v>
      </c>
      <c r="N132" s="21">
        <f>AVERAGE(N129:N130)*'Fixed Data'!$B$10</f>
        <v>-1.7393047940087227</v>
      </c>
      <c r="O132" s="21">
        <f>AVERAGE(O129:O130)*'Fixed Data'!$B$10</f>
        <v>-1.7656119595158293</v>
      </c>
      <c r="P132" s="21">
        <f>AVERAGE(P129:P130)*'Fixed Data'!$B$10</f>
        <v>-1.5225504814215758</v>
      </c>
      <c r="Q132" s="21">
        <f>AVERAGE(Q129:Q130)*'Fixed Data'!$B$10</f>
        <v>-1.2974807476548353</v>
      </c>
      <c r="R132" s="21">
        <f>AVERAGE(R129:R130)*'Fixed Data'!$B$10</f>
        <v>-1.0904027582156084</v>
      </c>
      <c r="S132" s="21">
        <f>AVERAGE(S129:S130)*'Fixed Data'!$B$10</f>
        <v>-0.90131651310389505</v>
      </c>
      <c r="T132" s="21">
        <f>AVERAGE(T129:T130)*'Fixed Data'!$B$10</f>
        <v>-0.73022201231969508</v>
      </c>
      <c r="U132" s="21">
        <f>AVERAGE(U129:U130)*'Fixed Data'!$B$10</f>
        <v>-0.5771192558630085</v>
      </c>
      <c r="V132" s="21">
        <f>AVERAGE(V129:V130)*'Fixed Data'!$B$10</f>
        <v>-0.4420082437338354</v>
      </c>
      <c r="W132" s="21">
        <f>AVERAGE(W129:W130)*'Fixed Data'!$B$10</f>
        <v>-0.32488897593217575</v>
      </c>
      <c r="X132" s="21">
        <f>AVERAGE(X129:X130)*'Fixed Data'!$B$10</f>
        <v>-0.22576145245802956</v>
      </c>
      <c r="Y132" s="21">
        <f>AVERAGE(Y129:Y130)*'Fixed Data'!$B$10</f>
        <v>-0.14462567331139675</v>
      </c>
      <c r="Z132" s="21">
        <f>AVERAGE(Z129:Z130)*'Fixed Data'!$B$10</f>
        <v>-8.1481638492277381E-2</v>
      </c>
      <c r="AA132" s="21">
        <f>AVERAGE(AA129:AA130)*'Fixed Data'!$B$10</f>
        <v>-3.6329348000671433E-2</v>
      </c>
      <c r="AB132" s="21">
        <f>AVERAGE(AB129:AB130)*'Fixed Data'!$B$10</f>
        <v>-9.1688018365789752E-3</v>
      </c>
      <c r="AC132" s="21">
        <f>AVERAGE(AC129:AC130)*'Fixed Data'!$B$10</f>
        <v>4.2699912547715687E-17</v>
      </c>
      <c r="AD132" s="21">
        <f>AVERAGE(AD129:AD130)*'Fixed Data'!$B$10</f>
        <v>4.2699912547715687E-17</v>
      </c>
      <c r="AE132" s="21">
        <f>AVERAGE(AE129:AE130)*'Fixed Data'!$B$10</f>
        <v>4.2699912547715687E-17</v>
      </c>
      <c r="AF132" s="21">
        <f>AVERAGE(AF129:AF130)*'Fixed Data'!$B$10</f>
        <v>4.2699912547715687E-17</v>
      </c>
      <c r="AG132" s="21">
        <f>AVERAGE(AG129:AG130)*'Fixed Data'!$B$10</f>
        <v>4.2699912547715687E-17</v>
      </c>
      <c r="AH132" s="21">
        <f>AVERAGE(AH129:AH130)*'Fixed Data'!$B$10</f>
        <v>4.2699912547715687E-17</v>
      </c>
      <c r="AI132" s="21">
        <f>AVERAGE(AI129:AI130)*'Fixed Data'!$B$10</f>
        <v>4.2699912547715687E-17</v>
      </c>
      <c r="AJ132" s="21">
        <f>AVERAGE(AJ129:AJ130)*'Fixed Data'!$B$10</f>
        <v>4.2699912547715687E-17</v>
      </c>
      <c r="AK132" s="21">
        <f>AVERAGE(AK129:AK130)*'Fixed Data'!$B$10</f>
        <v>4.2699912547715687E-17</v>
      </c>
      <c r="AL132" s="21">
        <f>AVERAGE(AL129:AL130)*'Fixed Data'!$B$10</f>
        <v>4.2699912547715687E-17</v>
      </c>
      <c r="AM132" s="21">
        <f>AVERAGE(AM129:AM130)*'Fixed Data'!$B$10</f>
        <v>4.2699912547715687E-17</v>
      </c>
      <c r="AN132" s="21">
        <f>AVERAGE(AN129:AN130)*'Fixed Data'!$B$10</f>
        <v>4.2699912547715687E-17</v>
      </c>
      <c r="AO132" s="21">
        <f>AVERAGE(AO129:AO130)*'Fixed Data'!$B$10</f>
        <v>4.2699912547715687E-17</v>
      </c>
      <c r="AP132" s="21">
        <f>AVERAGE(AP129:AP130)*'Fixed Data'!$B$10</f>
        <v>4.2699912547715687E-17</v>
      </c>
      <c r="AQ132" s="21">
        <f>AVERAGE(AQ129:AQ130)*'Fixed Data'!$B$10</f>
        <v>4.2699912547715687E-17</v>
      </c>
      <c r="AR132" s="21">
        <f>AVERAGE(AR129:AR130)*'Fixed Data'!$B$10</f>
        <v>4.2699912547715687E-17</v>
      </c>
      <c r="AS132" s="21">
        <f>AVERAGE(AS129:AS130)*'Fixed Data'!$B$10</f>
        <v>4.2699912547715687E-17</v>
      </c>
      <c r="AT132" s="21">
        <f>AVERAGE(AT129:AT130)*'Fixed Data'!$B$10</f>
        <v>4.2699912547715687E-17</v>
      </c>
      <c r="AU132" s="21">
        <f>AVERAGE(AU129:AU130)*'Fixed Data'!$B$10</f>
        <v>4.2699912547715687E-17</v>
      </c>
      <c r="AV132" s="21">
        <f>AVERAGE(AV129:AV130)*'Fixed Data'!$B$10</f>
        <v>4.2699912547715687E-17</v>
      </c>
      <c r="AW132" s="21">
        <f>AVERAGE(AW129:AW130)*'Fixed Data'!$B$10</f>
        <v>4.2699912547715687E-17</v>
      </c>
      <c r="AX132" s="21">
        <f>AVERAGE(AX129:AX130)*'Fixed Data'!$B$10</f>
        <v>4.2699912547715687E-17</v>
      </c>
      <c r="AY132" s="21">
        <f>AVERAGE(AY129:AY130)*'Fixed Data'!$B$10</f>
        <v>4.2699912547715687E-17</v>
      </c>
      <c r="AZ132" s="21">
        <f>AVERAGE(AZ129:AZ130)*'Fixed Data'!$B$10</f>
        <v>4.2699912547715687E-17</v>
      </c>
      <c r="BA132" s="21">
        <f>AVERAGE(BA129:BA130)*'Fixed Data'!$B$10</f>
        <v>4.2699912547715687E-17</v>
      </c>
      <c r="BB132" s="21">
        <f>AVERAGE(BB129:BB130)*'Fixed Data'!$B$10</f>
        <v>4.2699912547715687E-17</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-0.22514502564176961</v>
      </c>
      <c r="K133" s="21">
        <f t="shared" si="13"/>
        <v>-1.9211928166179992</v>
      </c>
      <c r="L133" s="21">
        <f t="shared" si="13"/>
        <v>-3.6012411669275473</v>
      </c>
      <c r="M133" s="21">
        <f t="shared" si="13"/>
        <v>-5.2689542189677887</v>
      </c>
      <c r="N133" s="21">
        <f t="shared" si="13"/>
        <v>-6.9235894398034326</v>
      </c>
      <c r="O133" s="21">
        <f t="shared" si="13"/>
        <v>-8.3147561285008535</v>
      </c>
      <c r="P133" s="21">
        <f t="shared" si="13"/>
        <v>-7.6038986383362399</v>
      </c>
      <c r="Q133" s="21">
        <f t="shared" si="13"/>
        <v>-6.9110328924991418</v>
      </c>
      <c r="R133" s="21">
        <f t="shared" si="13"/>
        <v>-6.2361588909895556</v>
      </c>
      <c r="S133" s="21">
        <f t="shared" si="13"/>
        <v>-5.5792766338074831</v>
      </c>
      <c r="T133" s="21">
        <f t="shared" si="13"/>
        <v>-4.9403861209529252</v>
      </c>
      <c r="U133" s="21">
        <f t="shared" si="13"/>
        <v>-4.3194873524258792</v>
      </c>
      <c r="V133" s="21">
        <f t="shared" si="13"/>
        <v>-3.716580328226347</v>
      </c>
      <c r="W133" s="21">
        <f t="shared" si="13"/>
        <v>-3.1316650483543285</v>
      </c>
      <c r="X133" s="21">
        <f t="shared" si="13"/>
        <v>-2.5647415128098237</v>
      </c>
      <c r="Y133" s="21">
        <f t="shared" si="13"/>
        <v>-2.0158097215928321</v>
      </c>
      <c r="Z133" s="21">
        <f t="shared" si="13"/>
        <v>-1.4848696747033554</v>
      </c>
      <c r="AA133" s="21">
        <f t="shared" si="13"/>
        <v>-0.97192137214138941</v>
      </c>
      <c r="AB133" s="21">
        <f t="shared" si="13"/>
        <v>-0.47696481390693701</v>
      </c>
      <c r="AC133" s="21">
        <f t="shared" si="13"/>
        <v>4.2699912547715687E-17</v>
      </c>
      <c r="AD133" s="21">
        <f t="shared" si="13"/>
        <v>4.2699912547715687E-17</v>
      </c>
      <c r="AE133" s="21">
        <f t="shared" si="13"/>
        <v>4.2699912547715687E-17</v>
      </c>
      <c r="AF133" s="21">
        <f t="shared" si="13"/>
        <v>4.2699912547715687E-17</v>
      </c>
      <c r="AG133" s="21">
        <f t="shared" si="13"/>
        <v>4.2699912547715687E-17</v>
      </c>
      <c r="AH133" s="21">
        <f t="shared" si="13"/>
        <v>4.2699912547715687E-17</v>
      </c>
      <c r="AI133" s="21">
        <f t="shared" si="13"/>
        <v>4.2699912547715687E-17</v>
      </c>
      <c r="AJ133" s="21">
        <f t="shared" si="13"/>
        <v>4.2699912547715687E-17</v>
      </c>
      <c r="AK133" s="21">
        <f t="shared" si="13"/>
        <v>4.2699912547715687E-17</v>
      </c>
      <c r="AL133" s="21">
        <f t="shared" si="13"/>
        <v>4.2699912547715687E-17</v>
      </c>
      <c r="AM133" s="21">
        <f t="shared" si="13"/>
        <v>4.2699912547715687E-17</v>
      </c>
      <c r="AN133" s="21">
        <f t="shared" si="13"/>
        <v>4.2699912547715687E-17</v>
      </c>
      <c r="AO133" s="21">
        <f t="shared" si="13"/>
        <v>4.2699912547715687E-17</v>
      </c>
      <c r="AP133" s="21">
        <f t="shared" si="13"/>
        <v>4.2699912547715687E-17</v>
      </c>
      <c r="AQ133" s="21">
        <f t="shared" si="13"/>
        <v>4.2699912547715687E-17</v>
      </c>
      <c r="AR133" s="21">
        <f t="shared" si="13"/>
        <v>4.2699912547715687E-17</v>
      </c>
      <c r="AS133" s="21">
        <f t="shared" si="13"/>
        <v>4.2699912547715687E-17</v>
      </c>
      <c r="AT133" s="21">
        <f t="shared" si="13"/>
        <v>4.2699912547715687E-17</v>
      </c>
      <c r="AU133" s="21">
        <f t="shared" si="13"/>
        <v>4.2699912547715687E-17</v>
      </c>
      <c r="AV133" s="21">
        <f t="shared" si="13"/>
        <v>4.2699912547715687E-17</v>
      </c>
      <c r="AW133" s="21">
        <f t="shared" si="13"/>
        <v>4.2699912547715687E-17</v>
      </c>
      <c r="AX133" s="21">
        <f t="shared" si="13"/>
        <v>4.2699912547715687E-17</v>
      </c>
      <c r="AY133" s="21">
        <f t="shared" si="13"/>
        <v>4.2699912547715687E-17</v>
      </c>
      <c r="AZ133" s="21">
        <f t="shared" si="13"/>
        <v>4.2699912547715687E-17</v>
      </c>
      <c r="BA133" s="21">
        <f t="shared" si="13"/>
        <v>4.2699912547715687E-17</v>
      </c>
      <c r="BB133" s="21">
        <f t="shared" si="13"/>
        <v>4.2699912547715687E-17</v>
      </c>
    </row>
    <row r="134" spans="1:54" ht="14" outlineLevel="2" thickBot="1">
      <c r="A134" s="139"/>
      <c r="B134" s="142" t="s">
        <v>467</v>
      </c>
      <c r="C134" s="143"/>
      <c r="D134" s="243"/>
      <c r="E134" s="245">
        <f t="shared" ref="E134:AJ134" si="14">E83+E77+E71</f>
        <v>-0.86212766566576804</v>
      </c>
      <c r="F134" s="245">
        <f t="shared" si="14"/>
        <v>-0.87349288023450966</v>
      </c>
      <c r="G134" s="245">
        <f t="shared" si="14"/>
        <v>-0.88506022211691682</v>
      </c>
      <c r="H134" s="245">
        <f t="shared" si="14"/>
        <v>-0.89683477522317356</v>
      </c>
      <c r="I134" s="245">
        <f t="shared" si="14"/>
        <v>-0.90882179099885219</v>
      </c>
      <c r="J134" s="245">
        <f t="shared" si="14"/>
        <v>-0.92102669067875209</v>
      </c>
      <c r="K134" s="245">
        <f t="shared" si="14"/>
        <v>-0.90862278976029753</v>
      </c>
      <c r="L134" s="245">
        <f t="shared" si="14"/>
        <v>-0.89577458799780574</v>
      </c>
      <c r="M134" s="245">
        <f t="shared" si="14"/>
        <v>-0.88246930687371716</v>
      </c>
      <c r="N134" s="245">
        <f t="shared" si="14"/>
        <v>-0.86869371184365429</v>
      </c>
      <c r="O134" s="245">
        <f t="shared" si="14"/>
        <v>-0.85443409130058767</v>
      </c>
      <c r="P134" s="245">
        <f t="shared" si="14"/>
        <v>-0.86625665494036241</v>
      </c>
      <c r="Q134" s="245">
        <f t="shared" si="14"/>
        <v>-0.87830575497343633</v>
      </c>
      <c r="R134" s="245">
        <f t="shared" si="14"/>
        <v>-0.8905875165837509</v>
      </c>
      <c r="S134" s="245">
        <f t="shared" si="14"/>
        <v>-0.90310827381102254</v>
      </c>
      <c r="T134" s="245">
        <f t="shared" si="14"/>
        <v>-0.91587458157121981</v>
      </c>
      <c r="U134" s="245">
        <f t="shared" si="14"/>
        <v>-0.92889322091552018</v>
      </c>
      <c r="V134" s="245">
        <f t="shared" si="14"/>
        <v>-0.94217120879694916</v>
      </c>
      <c r="W134" s="245">
        <f t="shared" si="14"/>
        <v>-0.95571581159341379</v>
      </c>
      <c r="X134" s="245">
        <f t="shared" si="14"/>
        <v>-0.96953454736154399</v>
      </c>
      <c r="Y134" s="245">
        <f t="shared" si="14"/>
        <v>-0.98363520386740544</v>
      </c>
      <c r="Z134" s="245">
        <f t="shared" si="14"/>
        <v>-0.99802584459673926</v>
      </c>
      <c r="AA134" s="245">
        <f t="shared" si="14"/>
        <v>-1.0127148215267159</v>
      </c>
      <c r="AB134" s="245">
        <f t="shared" si="14"/>
        <v>-1.0277107863951338</v>
      </c>
      <c r="AC134" s="245">
        <f t="shared" si="14"/>
        <v>-1.0430227049747343</v>
      </c>
      <c r="AD134" s="245">
        <f t="shared" si="14"/>
        <v>-1.0586598660885569</v>
      </c>
      <c r="AE134" s="245">
        <f t="shared" si="14"/>
        <v>-1.0746318988893777</v>
      </c>
      <c r="AF134" s="245">
        <f t="shared" si="14"/>
        <v>-1.090948783377623</v>
      </c>
      <c r="AG134" s="245">
        <f t="shared" si="14"/>
        <v>-1.1076208699346444</v>
      </c>
      <c r="AH134" s="245">
        <f t="shared" si="14"/>
        <v>-1.1246588868355161</v>
      </c>
      <c r="AI134" s="245">
        <f t="shared" si="14"/>
        <v>-1.1420739657925478</v>
      </c>
      <c r="AJ134" s="245">
        <f t="shared" si="14"/>
        <v>-1.1598776494680818</v>
      </c>
      <c r="AK134" s="245">
        <f t="shared" ref="AK134:BB134" si="15">AK83+AK77+AK71</f>
        <v>-1.178081914764165</v>
      </c>
      <c r="AL134" s="245">
        <f t="shared" si="15"/>
        <v>-1.1966991901019854</v>
      </c>
      <c r="AM134" s="245">
        <f t="shared" si="15"/>
        <v>-1.2157423719500253</v>
      </c>
      <c r="AN134" s="245">
        <f t="shared" si="15"/>
        <v>-1.235224847362455</v>
      </c>
      <c r="AO134" s="245">
        <f t="shared" si="15"/>
        <v>-1.2551605142636861</v>
      </c>
      <c r="AP134" s="245">
        <f t="shared" si="15"/>
        <v>-1.2755638002303669</v>
      </c>
      <c r="AQ134" s="245">
        <f t="shared" si="15"/>
        <v>-1.296449691791292</v>
      </c>
      <c r="AR134" s="245">
        <f t="shared" si="15"/>
        <v>-1.3178337494529972</v>
      </c>
      <c r="AS134" s="245">
        <f t="shared" si="15"/>
        <v>-1.3397321407560723</v>
      </c>
      <c r="AT134" s="245">
        <f t="shared" si="15"/>
        <v>-1.3621616613109899</v>
      </c>
      <c r="AU134" s="245">
        <f t="shared" si="15"/>
        <v>-1.3851397633467408</v>
      </c>
      <c r="AV134" s="245">
        <f t="shared" si="15"/>
        <v>-1.4086845835081829</v>
      </c>
      <c r="AW134" s="245">
        <f t="shared" si="15"/>
        <v>-1.4328149736585127</v>
      </c>
      <c r="AX134" s="245">
        <f t="shared" si="15"/>
        <v>-1.4575505331842948</v>
      </c>
      <c r="AY134" s="245">
        <f t="shared" si="15"/>
        <v>-1.4829116375440929</v>
      </c>
      <c r="AZ134" s="245">
        <f t="shared" si="15"/>
        <v>-1.5089194750811803</v>
      </c>
      <c r="BA134" s="245">
        <f t="shared" si="15"/>
        <v>-1.5355960838362446</v>
      </c>
      <c r="BB134" s="245">
        <f t="shared" si="15"/>
        <v>-1.5627443158067442</v>
      </c>
    </row>
    <row r="135" spans="1:54" ht="14" outlineLevel="2" thickBot="1">
      <c r="A135" s="138"/>
      <c r="B135" s="140" t="s">
        <v>468</v>
      </c>
      <c r="C135" s="141"/>
      <c r="D135" s="244"/>
      <c r="E135" s="245">
        <f>E133+E134</f>
        <v>-0.86212766566576804</v>
      </c>
      <c r="F135" s="245">
        <f t="shared" ref="F135:AW135" si="16">F133+F134</f>
        <v>-0.87349288023450966</v>
      </c>
      <c r="G135" s="245">
        <f t="shared" si="16"/>
        <v>-0.88506022211691682</v>
      </c>
      <c r="H135" s="245">
        <f t="shared" si="16"/>
        <v>-0.89683477522317356</v>
      </c>
      <c r="I135" s="245">
        <f t="shared" si="16"/>
        <v>-0.90882179099885219</v>
      </c>
      <c r="J135" s="245">
        <f t="shared" si="16"/>
        <v>-1.1461717163205216</v>
      </c>
      <c r="K135" s="245">
        <f t="shared" si="16"/>
        <v>-2.8298156063782969</v>
      </c>
      <c r="L135" s="245">
        <f t="shared" si="16"/>
        <v>-4.4970157549253527</v>
      </c>
      <c r="M135" s="245">
        <f t="shared" si="16"/>
        <v>-6.1514235258415058</v>
      </c>
      <c r="N135" s="245">
        <f t="shared" si="16"/>
        <v>-7.7922831516470872</v>
      </c>
      <c r="O135" s="245">
        <f t="shared" si="16"/>
        <v>-9.1691902198014414</v>
      </c>
      <c r="P135" s="245">
        <f t="shared" si="16"/>
        <v>-8.4701552932766031</v>
      </c>
      <c r="Q135" s="245">
        <f t="shared" si="16"/>
        <v>-7.7893386474725776</v>
      </c>
      <c r="R135" s="245">
        <f t="shared" si="16"/>
        <v>-7.1267464075733065</v>
      </c>
      <c r="S135" s="245">
        <f t="shared" si="16"/>
        <v>-6.4823849076185054</v>
      </c>
      <c r="T135" s="245">
        <f t="shared" si="16"/>
        <v>-5.8562607025241453</v>
      </c>
      <c r="U135" s="245">
        <f t="shared" si="16"/>
        <v>-5.2483805733413993</v>
      </c>
      <c r="V135" s="245">
        <f t="shared" si="16"/>
        <v>-4.6587515370232957</v>
      </c>
      <c r="W135" s="245">
        <f t="shared" si="16"/>
        <v>-4.0873808599477419</v>
      </c>
      <c r="X135" s="245">
        <f t="shared" si="16"/>
        <v>-3.5342760601713676</v>
      </c>
      <c r="Y135" s="245">
        <f t="shared" si="16"/>
        <v>-2.9994449254602378</v>
      </c>
      <c r="Z135" s="245">
        <f t="shared" si="16"/>
        <v>-2.4828955193000946</v>
      </c>
      <c r="AA135" s="245">
        <f t="shared" si="16"/>
        <v>-1.9846361936681052</v>
      </c>
      <c r="AB135" s="245">
        <f t="shared" si="16"/>
        <v>-1.5046756003020709</v>
      </c>
      <c r="AC135" s="245">
        <f t="shared" si="16"/>
        <v>-1.0430227049747343</v>
      </c>
      <c r="AD135" s="245">
        <f t="shared" si="16"/>
        <v>-1.0586598660885569</v>
      </c>
      <c r="AE135" s="245">
        <f t="shared" si="16"/>
        <v>-1.0746318988893777</v>
      </c>
      <c r="AF135" s="245">
        <f t="shared" si="16"/>
        <v>-1.090948783377623</v>
      </c>
      <c r="AG135" s="245">
        <f t="shared" si="16"/>
        <v>-1.1076208699346444</v>
      </c>
      <c r="AH135" s="245">
        <f t="shared" si="16"/>
        <v>-1.1246588868355161</v>
      </c>
      <c r="AI135" s="245">
        <f t="shared" si="16"/>
        <v>-1.1420739657925478</v>
      </c>
      <c r="AJ135" s="245">
        <f t="shared" si="16"/>
        <v>-1.1598776494680818</v>
      </c>
      <c r="AK135" s="245">
        <f t="shared" si="16"/>
        <v>-1.178081914764165</v>
      </c>
      <c r="AL135" s="245">
        <f t="shared" si="16"/>
        <v>-1.1966991901019854</v>
      </c>
      <c r="AM135" s="245">
        <f t="shared" si="16"/>
        <v>-1.2157423719500253</v>
      </c>
      <c r="AN135" s="245">
        <f t="shared" si="16"/>
        <v>-1.235224847362455</v>
      </c>
      <c r="AO135" s="245">
        <f t="shared" si="16"/>
        <v>-1.2551605142636861</v>
      </c>
      <c r="AP135" s="245">
        <f t="shared" si="16"/>
        <v>-1.2755638002303669</v>
      </c>
      <c r="AQ135" s="245">
        <f t="shared" si="16"/>
        <v>-1.296449691791292</v>
      </c>
      <c r="AR135" s="245">
        <f t="shared" si="16"/>
        <v>-1.3178337494529972</v>
      </c>
      <c r="AS135" s="245">
        <f t="shared" si="16"/>
        <v>-1.3397321407560723</v>
      </c>
      <c r="AT135" s="245">
        <f t="shared" si="16"/>
        <v>-1.3621616613109899</v>
      </c>
      <c r="AU135" s="245">
        <f t="shared" si="16"/>
        <v>-1.3851397633467408</v>
      </c>
      <c r="AV135" s="245">
        <f t="shared" si="16"/>
        <v>-1.4086845835081829</v>
      </c>
      <c r="AW135" s="245">
        <f t="shared" si="16"/>
        <v>-1.4328149736585127</v>
      </c>
      <c r="AX135" s="245">
        <f>AX133+AX134</f>
        <v>-1.4575505331842948</v>
      </c>
      <c r="AY135" s="245">
        <f>AY133+AY134</f>
        <v>-1.4829116375440929</v>
      </c>
      <c r="AZ135" s="245">
        <f>AZ133+AZ134</f>
        <v>-1.5089194750811803</v>
      </c>
      <c r="BA135" s="245">
        <f>BA133+BA134</f>
        <v>-1.5355960838362446</v>
      </c>
      <c r="BB135" s="245">
        <f>BB133+BB134</f>
        <v>-1.5627443158067442</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472</v>
      </c>
      <c r="B143" s="135" t="s">
        <v>289</v>
      </c>
      <c r="C143" s="135" t="s">
        <v>397</v>
      </c>
      <c r="D143" s="135" t="s">
        <v>391</v>
      </c>
      <c r="E143" s="21">
        <f>-(E$158*'Fixed Data'!$B$25*'Fixed Data'!E$47*'Fixed Data'!$B$24*'Fixed Data'!$B$23+E$158*'Fixed Data'!$B$26)*'Fixed Data'!L42/10^6</f>
        <v>-5.1405199502536956</v>
      </c>
      <c r="F143" s="21">
        <f>-(F$158*'Fixed Data'!$B$25*'Fixed Data'!F$47*'Fixed Data'!$B$24*'Fixed Data'!$B$23+F$158*'Fixed Data'!$B$26)*'Fixed Data'!M42/10^6</f>
        <v>-5.3009602768058572</v>
      </c>
      <c r="G143" s="21">
        <f>-(G$158*'Fixed Data'!$B$25*'Fixed Data'!G$47*'Fixed Data'!$B$24*'Fixed Data'!$B$23+G$158*'Fixed Data'!$B$26)*'Fixed Data'!N42/10^6</f>
        <v>-5.4462800293420672</v>
      </c>
      <c r="H143" s="21">
        <f>-(H$158*'Fixed Data'!$B$25*'Fixed Data'!H$47*'Fixed Data'!$B$24*'Fixed Data'!$B$23+H$158*'Fixed Data'!$B$26)*'Fixed Data'!O42/10^6</f>
        <v>-5.5948560566445131</v>
      </c>
      <c r="I143" s="21">
        <f>-(I$158*'Fixed Data'!$B$25*'Fixed Data'!I$47*'Fixed Data'!$B$24*'Fixed Data'!$B$23+I$158*'Fixed Data'!$B$26)*'Fixed Data'!P42/10^6</f>
        <v>-5.7660588052065229</v>
      </c>
      <c r="J143" s="21">
        <f>-(J$158*'Fixed Data'!$B$25*'Fixed Data'!J$47*'Fixed Data'!$B$24*'Fixed Data'!$B$23+J$158*'Fixed Data'!$B$26)*'Fixed Data'!Q42/10^6</f>
        <v>-5.9412105938329898</v>
      </c>
      <c r="K143" s="21">
        <f>-(K$158*'Fixed Data'!$B$25*'Fixed Data'!K$47*'Fixed Data'!$B$24*'Fixed Data'!$B$23+K$158*'Fixed Data'!$B$26)*'Fixed Data'!R42/10^6</f>
        <v>-5.9383185279677031</v>
      </c>
      <c r="L143" s="21">
        <f>-(L$158*'Fixed Data'!$B$25*'Fixed Data'!L$47*'Fixed Data'!$B$24*'Fixed Data'!$B$23+L$158*'Fixed Data'!$B$26)*'Fixed Data'!S42/10^6</f>
        <v>-5.9493870348956399</v>
      </c>
      <c r="M143" s="21">
        <f>-(M$158*'Fixed Data'!$B$25*'Fixed Data'!M$47*'Fixed Data'!$B$24*'Fixed Data'!$B$23+M$158*'Fixed Data'!$B$26)*'Fixed Data'!T42/10^6</f>
        <v>-5.9546450173405772</v>
      </c>
      <c r="N143" s="21">
        <f>-(N$158*'Fixed Data'!$B$25*'Fixed Data'!N$47*'Fixed Data'!$B$24*'Fixed Data'!$B$23+N$158*'Fixed Data'!$B$26)*'Fixed Data'!U42/10^6</f>
        <v>-5.9354232938128559</v>
      </c>
      <c r="O143" s="21">
        <f>-(O$158*'Fixed Data'!$B$25*'Fixed Data'!O$47*'Fixed Data'!$B$24*'Fixed Data'!$B$23+O$158*'Fixed Data'!$B$26)*'Fixed Data'!V42/10^6</f>
        <v>-5.9286452986093776</v>
      </c>
      <c r="P143" s="21">
        <f>-(P$158*'Fixed Data'!$B$25*'Fixed Data'!P$47*'Fixed Data'!$B$24*'Fixed Data'!$B$23+P$158*'Fixed Data'!$B$26)*'Fixed Data'!W42/10^6</f>
        <v>-6.1025846881113663</v>
      </c>
      <c r="Q143" s="21">
        <f>-(Q$158*'Fixed Data'!$B$25*'Fixed Data'!Q$47*'Fixed Data'!$B$24*'Fixed Data'!$B$23+Q$158*'Fixed Data'!$B$26)*'Fixed Data'!X42/10^6</f>
        <v>-6.2806526647671568</v>
      </c>
      <c r="R143" s="21">
        <f>-(R$158*'Fixed Data'!$B$25*'Fixed Data'!R$47*'Fixed Data'!$B$24*'Fixed Data'!$B$23+R$158*'Fixed Data'!$B$26)*'Fixed Data'!Y42/10^6</f>
        <v>-6.4818633434522859</v>
      </c>
      <c r="S143" s="21">
        <f>-(S$158*'Fixed Data'!$B$25*'Fixed Data'!S$47*'Fixed Data'!$B$24*'Fixed Data'!$B$23+S$158*'Fixed Data'!$B$26)*'Fixed Data'!Z42/10^6</f>
        <v>-6.6688079745255777</v>
      </c>
      <c r="T143" s="21">
        <f>-(T$158*'Fixed Data'!$B$25*'Fixed Data'!T$47*'Fixed Data'!$B$24*'Fixed Data'!$B$23+T$158*'Fixed Data'!$B$26)*'Fixed Data'!AA42/10^6</f>
        <v>-6.8602486777878404</v>
      </c>
      <c r="U143" s="21">
        <f>-(U$158*'Fixed Data'!$B$25*'Fixed Data'!U$47*'Fixed Data'!$B$24*'Fixed Data'!$B$23+U$158*'Fixed Data'!$B$26)*'Fixed Data'!AB42/10^6</f>
        <v>-7.0563151211454551</v>
      </c>
      <c r="V143" s="21">
        <f>-(V$158*'Fixed Data'!$B$25*'Fixed Data'!V$47*'Fixed Data'!$B$24*'Fixed Data'!$B$23+V$158*'Fixed Data'!$B$26)*'Fixed Data'!AC42/10^6</f>
        <v>-7.2771337931316564</v>
      </c>
      <c r="W143" s="21">
        <f>-(W$158*'Fixed Data'!$B$25*'Fixed Data'!W$47*'Fixed Data'!$B$24*'Fixed Data'!$B$23+W$158*'Fixed Data'!$B$26)*'Fixed Data'!AD42/10^6</f>
        <v>-7.4831471361524295</v>
      </c>
      <c r="X143" s="21">
        <f>-(X$158*'Fixed Data'!$B$25*'Fixed Data'!X$47*'Fixed Data'!$B$24*'Fixed Data'!$B$23+X$158*'Fixed Data'!$B$26)*'Fixed Data'!AE42/10^6</f>
        <v>-7.7147828053167187</v>
      </c>
      <c r="Y143" s="21">
        <f>-(Y$158*'Fixed Data'!$B$25*'Fixed Data'!Y$47*'Fixed Data'!$B$24*'Fixed Data'!$B$23+Y$158*'Fixed Data'!$B$26)*'Fixed Data'!AF42/10^6</f>
        <v>-7.9313443801739449</v>
      </c>
      <c r="Z143" s="21">
        <f>-(Z$158*'Fixed Data'!$B$25*'Fixed Data'!Z$47*'Fixed Data'!$B$24*'Fixed Data'!$B$23+Z$158*'Fixed Data'!$B$26)*'Fixed Data'!AG42/10^6</f>
        <v>-8.1744443149507067</v>
      </c>
      <c r="AA143" s="21">
        <f>-(AA$158*'Fixed Data'!$B$25*'Fixed Data'!AA$47*'Fixed Data'!$B$24*'Fixed Data'!$B$23+AA$158*'Fixed Data'!$B$26)*'Fixed Data'!AH42/10^6</f>
        <v>-8.4236900848876424</v>
      </c>
      <c r="AB143" s="21">
        <f>-(AB$158*'Fixed Data'!$B$25*'Fixed Data'!AB$47*'Fixed Data'!$B$24*'Fixed Data'!$B$23+AB$158*'Fixed Data'!$B$26)*'Fixed Data'!AI42/10^6</f>
        <v>-8.6792687042605969</v>
      </c>
      <c r="AC143" s="21">
        <f>-(AC$158*'Fixed Data'!$B$25*'Fixed Data'!AC$47*'Fixed Data'!$B$24*'Fixed Data'!$B$23+AC$158*'Fixed Data'!$B$26)*'Fixed Data'!AJ42/10^6</f>
        <v>-8.936315516376931</v>
      </c>
      <c r="AD143" s="21">
        <f>-(AD$158*'Fixed Data'!$B$25*'Fixed Data'!AD$47*'Fixed Data'!$B$24*'Fixed Data'!$B$23+AD$158*'Fixed Data'!$B$26)*'Fixed Data'!AK42/10^6</f>
        <v>-9.2011310585652044</v>
      </c>
      <c r="AE143" s="21">
        <f>-(AE$158*'Fixed Data'!$B$25*'Fixed Data'!AE$47*'Fixed Data'!$B$24*'Fixed Data'!$B$23+AE$158*'Fixed Data'!$B$26)*'Fixed Data'!AL42/10^6</f>
        <v>-9.4750027505214547</v>
      </c>
      <c r="AF143" s="21">
        <f>-(AF$158*'Fixed Data'!$B$25*'Fixed Data'!AF$47*'Fixed Data'!$B$24*'Fixed Data'!$B$23+AF$158*'Fixed Data'!$B$26)*'Fixed Data'!AM42/10^6</f>
        <v>-9.7552177720057163</v>
      </c>
      <c r="AG143" s="21">
        <f>-(AG$158*'Fixed Data'!$B$25*'Fixed Data'!AG$47*'Fixed Data'!$B$24*'Fixed Data'!$B$23+AG$158*'Fixed Data'!$B$26)*'Fixed Data'!AN42/10^6</f>
        <v>-10.042242789584174</v>
      </c>
      <c r="AH143" s="21">
        <f>-(AH$158*'Fixed Data'!$B$25*'Fixed Data'!AH$47*'Fixed Data'!$B$24*'Fixed Data'!$B$23+AH$158*'Fixed Data'!$B$26)*'Fixed Data'!AO42/10^6</f>
        <v>-10.336647648228466</v>
      </c>
      <c r="AI143" s="21">
        <f>-(AI$158*'Fixed Data'!$B$25*'Fixed Data'!AI$47*'Fixed Data'!$B$24*'Fixed Data'!$B$23+AI$158*'Fixed Data'!$B$26)*'Fixed Data'!AP42/10^6</f>
        <v>-10.639193969450838</v>
      </c>
      <c r="AJ143" s="21">
        <f>-(AJ$158*'Fixed Data'!$B$25*'Fixed Data'!AJ$47*'Fixed Data'!$B$24*'Fixed Data'!$B$23+AJ$158*'Fixed Data'!$B$26)*'Fixed Data'!AQ42/10^6</f>
        <v>-10.949808697073223</v>
      </c>
      <c r="AK143" s="21">
        <f>-(AK$158*'Fixed Data'!$B$25*'Fixed Data'!AK$47*'Fixed Data'!$B$24*'Fixed Data'!$B$23+AK$158*'Fixed Data'!$B$26)*'Fixed Data'!AR42/10^6</f>
        <v>-11.268526737161929</v>
      </c>
      <c r="AL143" s="21">
        <f>-(AL$158*'Fixed Data'!$B$25*'Fixed Data'!AL$47*'Fixed Data'!$B$24*'Fixed Data'!$B$23+AL$158*'Fixed Data'!$B$26)*'Fixed Data'!AS42/10^6</f>
        <v>-11.595769552530419</v>
      </c>
      <c r="AM143" s="21">
        <f>-(AM$158*'Fixed Data'!$B$25*'Fixed Data'!AM$47*'Fixed Data'!$B$24*'Fixed Data'!$B$23+AM$158*'Fixed Data'!$B$26)*'Fixed Data'!AT42/10^6</f>
        <v>-11.93187896668975</v>
      </c>
      <c r="AN143" s="21">
        <f>-(AN$158*'Fixed Data'!$B$25*'Fixed Data'!AN$47*'Fixed Data'!$B$24*'Fixed Data'!$B$23+AN$158*'Fixed Data'!$B$26)*'Fixed Data'!AU42/10^6</f>
        <v>-12.277133108172629</v>
      </c>
      <c r="AO143" s="21">
        <f>-(AO$158*'Fixed Data'!$B$25*'Fixed Data'!AO$47*'Fixed Data'!$B$24*'Fixed Data'!$B$23+AO$158*'Fixed Data'!$B$26)*'Fixed Data'!AV42/10^6</f>
        <v>-12.631784540907862</v>
      </c>
      <c r="AP143" s="21">
        <f>-(AP$158*'Fixed Data'!$B$25*'Fixed Data'!AP$47*'Fixed Data'!$B$24*'Fixed Data'!$B$23+AP$158*'Fixed Data'!$B$26)*'Fixed Data'!AW42/10^6</f>
        <v>-12.996157313651652</v>
      </c>
      <c r="AQ143" s="21">
        <f>-(AQ$158*'Fixed Data'!$B$25*'Fixed Data'!AQ$47*'Fixed Data'!$B$24*'Fixed Data'!$B$23+AQ$158*'Fixed Data'!$B$26)*'Fixed Data'!AX42/10^6</f>
        <v>-13.370604141440259</v>
      </c>
      <c r="AR143" s="21">
        <f>-(AR$158*'Fixed Data'!$B$25*'Fixed Data'!AR$47*'Fixed Data'!$B$24*'Fixed Data'!$B$23+AR$158*'Fixed Data'!$B$26)*'Fixed Data'!AY42/10^6</f>
        <v>-13.755465132242612</v>
      </c>
      <c r="AS143" s="21">
        <f>-(AS$158*'Fixed Data'!$B$25*'Fixed Data'!AS$47*'Fixed Data'!$B$24*'Fixed Data'!$B$23+AS$158*'Fixed Data'!$B$26)*'Fixed Data'!AZ42/10^6</f>
        <v>-14.151089724705242</v>
      </c>
      <c r="AT143" s="21">
        <f>-(AT$158*'Fixed Data'!$B$25*'Fixed Data'!AT$47*'Fixed Data'!$B$24*'Fixed Data'!$B$23+AT$158*'Fixed Data'!$B$26)*'Fixed Data'!BA42/10^6</f>
        <v>-14.557848136689591</v>
      </c>
      <c r="AU143" s="21">
        <f>-(AU$158*'Fixed Data'!$B$25*'Fixed Data'!AU$47*'Fixed Data'!$B$24*'Fixed Data'!$B$23+AU$158*'Fixed Data'!$B$26)*'Fixed Data'!BB42/10^6</f>
        <v>-14.976131747899057</v>
      </c>
      <c r="AV143" s="21">
        <f>-(AV$158*'Fixed Data'!$B$25*'Fixed Data'!AV$47*'Fixed Data'!$B$24*'Fixed Data'!$B$23+AV$158*'Fixed Data'!$B$26)*'Fixed Data'!BC42/10^6</f>
        <v>-15.40634514184616</v>
      </c>
      <c r="AW143" s="21">
        <f>-(AW$158*'Fixed Data'!$B$25*'Fixed Data'!AW$47*'Fixed Data'!$B$24*'Fixed Data'!$B$23+AW$158*'Fixed Data'!$B$26)*'Fixed Data'!BD42/10^6</f>
        <v>-15.848907164299556</v>
      </c>
      <c r="AX143" s="21">
        <f>-(AX$158*'Fixed Data'!$B$25*'Fixed Data'!AX$47*'Fixed Data'!$B$24*'Fixed Data'!$B$23+AX$158*'Fixed Data'!$B$26)*'Fixed Data'!BE42/10^6</f>
        <v>-16.304255577214889</v>
      </c>
      <c r="AY143" s="21">
        <f>-(AY$158*'Fixed Data'!$B$25*'Fixed Data'!AY$47*'Fixed Data'!$B$24*'Fixed Data'!$B$23+AY$158*'Fixed Data'!$B$26)*'Fixed Data'!BF42/10^6</f>
        <v>-16.772847740305977</v>
      </c>
      <c r="AZ143" s="21">
        <f>-(AZ$158*'Fixed Data'!$B$25*'Fixed Data'!AZ$47*'Fixed Data'!$B$24*'Fixed Data'!$B$23+AZ$158*'Fixed Data'!$B$26)*'Fixed Data'!BG42/10^6</f>
        <v>-17.255160321088493</v>
      </c>
      <c r="BA143" s="21">
        <f>-(BA$158*'Fixed Data'!$B$25*'Fixed Data'!BA$47*'Fixed Data'!$B$24*'Fixed Data'!$B$23+BA$158*'Fixed Data'!$B$26)*'Fixed Data'!BH42/10^6</f>
        <v>-17.75168979117608</v>
      </c>
      <c r="BB143" s="21">
        <f>-(BB$158*'Fixed Data'!$B$25*'Fixed Data'!BB$47*'Fixed Data'!$B$24*'Fixed Data'!$B$23+BB$158*'Fixed Data'!$B$26)*'Fixed Data'!BI42/10^6</f>
        <v>-18.260382488943328</v>
      </c>
    </row>
    <row r="144" spans="1:54" outlineLevel="2">
      <c r="A144" s="425"/>
      <c r="B144" s="135" t="s">
        <v>289</v>
      </c>
      <c r="C144" s="135" t="s">
        <v>560</v>
      </c>
      <c r="D144" s="135" t="s">
        <v>391</v>
      </c>
      <c r="E144" s="279">
        <f>(Option_5!E143-Baseline!E143)*1.59</f>
        <v>0</v>
      </c>
      <c r="F144" s="279">
        <f>(Option_5!F143-Baseline!F143)*1.59</f>
        <v>0</v>
      </c>
      <c r="G144" s="279">
        <f>(Option_5!G143-Baseline!G143)*1.59</f>
        <v>0</v>
      </c>
      <c r="H144" s="279">
        <f>(Option_5!H143-Baseline!H143)*1.59</f>
        <v>0</v>
      </c>
      <c r="I144" s="279">
        <f>(Option_5!I143-Baseline!I143)*1.59</f>
        <v>0</v>
      </c>
      <c r="J144" s="279">
        <f>(Option_5!J143-Baseline!J143)*1.59</f>
        <v>0</v>
      </c>
      <c r="K144" s="279">
        <f>(Option_5!K143-Baseline!K143)*1.59</f>
        <v>0.25804396322507295</v>
      </c>
      <c r="L144" s="279">
        <f>(Option_5!L143-Baseline!L143)*1.59</f>
        <v>0.53157902980900384</v>
      </c>
      <c r="M144" s="279">
        <f>(Option_5!M143-Baseline!M143)*1.59</f>
        <v>0.82114731611382497</v>
      </c>
      <c r="N144" s="279">
        <f>(Option_5!N143-Baseline!N143)*1.59</f>
        <v>1.1238206568232498</v>
      </c>
      <c r="O144" s="279">
        <f>(Option_5!O143-Baseline!O143)*1.59</f>
        <v>1.4462293306916574</v>
      </c>
      <c r="P144" s="279">
        <f>(Option_5!P143-Baseline!P143)*1.59</f>
        <v>1.4886621609495616</v>
      </c>
      <c r="Q144" s="279">
        <f>(Option_5!Q143-Baseline!Q143)*1.59</f>
        <v>1.5321017405389004</v>
      </c>
      <c r="R144" s="279">
        <f>(Option_5!R143-Baseline!R143)*1.59</f>
        <v>1.5811863213175548</v>
      </c>
      <c r="S144" s="279">
        <f>(Option_5!S143-Baseline!S143)*1.59</f>
        <v>1.6267903951009799</v>
      </c>
      <c r="T144" s="279">
        <f>(Option_5!T143-Baseline!T143)*1.59</f>
        <v>1.6734907113852746</v>
      </c>
      <c r="U144" s="279">
        <f>(Option_5!U143-Baseline!U143)*1.59</f>
        <v>1.7213188708080884</v>
      </c>
      <c r="V144" s="279">
        <f>(Option_5!V143-Baseline!V143)*1.59</f>
        <v>1.7751844885238253</v>
      </c>
      <c r="W144" s="279">
        <f>(Option_5!W143-Baseline!W143)*1.59</f>
        <v>1.8254378076000219</v>
      </c>
      <c r="X144" s="279">
        <f>(Option_5!X143-Baseline!X143)*1.59</f>
        <v>1.8819407154815564</v>
      </c>
      <c r="Y144" s="279">
        <f>(Option_5!Y143-Baseline!Y143)*1.59</f>
        <v>1.9347656687354939</v>
      </c>
      <c r="Z144" s="279">
        <f>(Option_5!Z143-Baseline!Z143)*1.59</f>
        <v>1.9940635150865476</v>
      </c>
      <c r="AA144" s="279">
        <f>(Option_5!AA143-Baseline!AA143)*1.59</f>
        <v>2.05485963960286</v>
      </c>
      <c r="AB144" s="279">
        <f>(Option_5!AB143-Baseline!AB143)*1.59</f>
        <v>2.1171996068574885</v>
      </c>
      <c r="AC144" s="279">
        <f>(Option_5!AC143-Baseline!AC143)*1.59</f>
        <v>2.1798966391239358</v>
      </c>
      <c r="AD144" s="279">
        <f>(Option_5!AD143-Baseline!AD143)*1.59</f>
        <v>2.2444876161730276</v>
      </c>
      <c r="AE144" s="279">
        <f>(Option_5!AE143-Baseline!AE143)*1.59</f>
        <v>2.3112864851796227</v>
      </c>
      <c r="AF144" s="279">
        <f>(Option_5!AF143-Baseline!AF143)*1.59</f>
        <v>2.379631425832561</v>
      </c>
      <c r="AG144" s="279">
        <f>(Option_5!AG143-Baseline!AG143)*1.59</f>
        <v>2.4496361490372509</v>
      </c>
      <c r="AH144" s="279">
        <f>(Option_5!AH143-Baseline!AH143)*1.59</f>
        <v>2.5214395929702356</v>
      </c>
      <c r="AI144" s="279">
        <f>(Option_5!AI143-Baseline!AI143)*1.59</f>
        <v>2.5952274136456976</v>
      </c>
      <c r="AJ144" s="279">
        <f>(Option_5!AJ143-Baseline!AJ143)*1.59</f>
        <v>2.6709817036805239</v>
      </c>
      <c r="AK144" s="279">
        <f>(Option_5!AK143-Baseline!AK143)*1.59</f>
        <v>2.7487108713804274</v>
      </c>
      <c r="AL144" s="279">
        <f>(Option_5!AL143-Baseline!AL143)*1.59</f>
        <v>2.8285175779875318</v>
      </c>
      <c r="AM144" s="279">
        <f>(Option_5!AM143-Baseline!AM143)*1.59</f>
        <v>2.9104851050293679</v>
      </c>
      <c r="AN144" s="279">
        <f>(Option_5!AN143-Baseline!AN143)*1.59</f>
        <v>2.9946811571610588</v>
      </c>
      <c r="AO144" s="279">
        <f>(Option_5!AO143-Baseline!AO143)*1.59</f>
        <v>3.081167195579499</v>
      </c>
      <c r="AP144" s="279">
        <f>(Option_5!AP143-Baseline!AP143)*1.59</f>
        <v>3.1700221611177897</v>
      </c>
      <c r="AQ144" s="279">
        <f>(Option_5!AQ143-Baseline!AQ143)*1.59</f>
        <v>3.2613318847536052</v>
      </c>
      <c r="AR144" s="279">
        <f>(Option_5!AR143-Baseline!AR143)*1.59</f>
        <v>3.3551792377394469</v>
      </c>
      <c r="AS144" s="279">
        <f>(Option_5!AS143-Baseline!AS143)*1.59</f>
        <v>3.4516492408807919</v>
      </c>
      <c r="AT144" s="279">
        <f>(Option_5!AT143-Baseline!AT143)*1.59</f>
        <v>3.5508320501066137</v>
      </c>
      <c r="AU144" s="279">
        <f>(Option_5!AU143-Baseline!AU143)*1.59</f>
        <v>3.6528229399886145</v>
      </c>
      <c r="AV144" s="279">
        <f>(Option_5!AV143-Baseline!AV143)*1.59</f>
        <v>3.7577204429867872</v>
      </c>
      <c r="AW144" s="279">
        <f>(Option_5!AW143-Baseline!AW143)*1.59</f>
        <v>3.8656265137491799</v>
      </c>
      <c r="AX144" s="279">
        <f>(Option_5!AX143-Baseline!AX143)*1.59</f>
        <v>3.9766476933661092</v>
      </c>
      <c r="AY144" s="279">
        <f>(Option_5!AY143-Baseline!AY143)*1.59</f>
        <v>4.0908953577547633</v>
      </c>
      <c r="AZ144" s="279">
        <f>(Option_5!AZ143-Baseline!AZ143)*1.59</f>
        <v>4.208485561296631</v>
      </c>
      <c r="BA144" s="279">
        <f>(Option_5!BA143-Baseline!BA143)*1.59</f>
        <v>4.3295391354774795</v>
      </c>
      <c r="BB144" s="279">
        <f>(Option_5!BB143-Baseline!BB143)*1.59</f>
        <v>4.4535565028147941</v>
      </c>
    </row>
    <row r="145" spans="1:54" outlineLevel="2">
      <c r="A145" s="425"/>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292</v>
      </c>
      <c r="C146" s="135" t="s">
        <v>473</v>
      </c>
      <c r="D146" s="135" t="s">
        <v>391</v>
      </c>
      <c r="E146" s="21">
        <f>-E$161*'Fixed Data'!$B$20*'Fixed Data'!$B$22</f>
        <v>-0.39779336219098932</v>
      </c>
      <c r="F146" s="21">
        <f>-F$161*'Fixed Data'!$B$20*'Fixed Data'!$B$22</f>
        <v>-0.4110765370640429</v>
      </c>
      <c r="G146" s="21">
        <f>-G$161*'Fixed Data'!$B$20*'Fixed Data'!$B$22</f>
        <v>-0.42484604864249093</v>
      </c>
      <c r="H146" s="21">
        <f>-H$161*'Fixed Data'!$B$20*'Fixed Data'!$B$22</f>
        <v>-0.43912129663093374</v>
      </c>
      <c r="I146" s="21">
        <f>-I$161*'Fixed Data'!$B$20*'Fixed Data'!$B$22</f>
        <v>-0.45392262159724306</v>
      </c>
      <c r="J146" s="21">
        <f>-J$161*'Fixed Data'!$B$20*'Fixed Data'!$B$22</f>
        <v>-0.46927112576051067</v>
      </c>
      <c r="K146" s="21">
        <f>-K$161*'Fixed Data'!$B$20*'Fixed Data'!$B$22</f>
        <v>-0.48499758814088639</v>
      </c>
      <c r="L146" s="21">
        <f>-L$161*'Fixed Data'!$B$20*'Fixed Data'!$B$22</f>
        <v>-0.50114815584169181</v>
      </c>
      <c r="M146" s="21">
        <f>-M$161*'Fixed Data'!$B$20*'Fixed Data'!$B$22</f>
        <v>-0.51768181170458605</v>
      </c>
      <c r="N146" s="21">
        <f>-N$161*'Fixed Data'!$B$20*'Fixed Data'!$B$22</f>
        <v>-0.53455068371024972</v>
      </c>
      <c r="O146" s="21">
        <f>-O$161*'Fixed Data'!$B$20*'Fixed Data'!$B$22</f>
        <v>-0.55169941773620312</v>
      </c>
      <c r="P146" s="21">
        <f>-P$161*'Fixed Data'!$B$20*'Fixed Data'!$B$22</f>
        <v>-0.57071392843276436</v>
      </c>
      <c r="Q146" s="21">
        <f>-Q$161*'Fixed Data'!$B$20*'Fixed Data'!$B$22</f>
        <v>-0.59044754988841663</v>
      </c>
      <c r="R146" s="21">
        <f>-R$161*'Fixed Data'!$B$20*'Fixed Data'!$B$22</f>
        <v>-0.61092989689470922</v>
      </c>
      <c r="S146" s="21">
        <f>-S$161*'Fixed Data'!$B$20*'Fixed Data'!$B$22</f>
        <v>-0.63219190593207253</v>
      </c>
      <c r="T146" s="21">
        <f>-T$161*'Fixed Data'!$B$20*'Fixed Data'!$B$22</f>
        <v>-0.65426590237433846</v>
      </c>
      <c r="U146" s="21">
        <f>-U$161*'Fixed Data'!$B$20*'Fixed Data'!$B$22</f>
        <v>-0.6771855780872329</v>
      </c>
      <c r="V146" s="21">
        <f>-V$161*'Fixed Data'!$B$20*'Fixed Data'!$B$22</f>
        <v>-0.70098621544344109</v>
      </c>
      <c r="W146" s="21">
        <f>-W$161*'Fixed Data'!$B$20*'Fixed Data'!$B$22</f>
        <v>-0.72570459771658169</v>
      </c>
      <c r="X146" s="21">
        <f>-X$161*'Fixed Data'!$B$20*'Fixed Data'!$B$22</f>
        <v>-0.75137921069476465</v>
      </c>
      <c r="Y146" s="21">
        <f>-Y$161*'Fixed Data'!$B$20*'Fixed Data'!$B$22</f>
        <v>-0.77805019787757823</v>
      </c>
      <c r="Z146" s="21">
        <f>-Z$161*'Fixed Data'!$B$20*'Fixed Data'!$B$22</f>
        <v>-0.80575956208964794</v>
      </c>
      <c r="AA146" s="21">
        <f>-AA$161*'Fixed Data'!$B$20*'Fixed Data'!$B$22</f>
        <v>-0.83455116548063579</v>
      </c>
      <c r="AB146" s="21">
        <f>-AB$161*'Fixed Data'!$B$20*'Fixed Data'!$B$22</f>
        <v>-0.8644708863357855</v>
      </c>
      <c r="AC146" s="21">
        <f>-AC$161*'Fixed Data'!$B$20*'Fixed Data'!$B$22</f>
        <v>-0.89556661907592372</v>
      </c>
      <c r="AD146" s="21">
        <f>-AD$161*'Fixed Data'!$B$20*'Fixed Data'!$B$22</f>
        <v>-0.92788847587101608</v>
      </c>
      <c r="AE146" s="21">
        <f>-AE$161*'Fixed Data'!$B$20*'Fixed Data'!$B$22</f>
        <v>-0.96148883144318253</v>
      </c>
      <c r="AF146" s="21">
        <f>-AF$161*'Fixed Data'!$B$20*'Fixed Data'!$B$22</f>
        <v>-0.9964223902712146</v>
      </c>
      <c r="AG146" s="21">
        <f>-AG$161*'Fixed Data'!$B$20*'Fixed Data'!$B$22</f>
        <v>-1.0327464330071481</v>
      </c>
      <c r="AH146" s="21">
        <f>-AH$161*'Fixed Data'!$B$20*'Fixed Data'!$B$22</f>
        <v>-1.0705208164762623</v>
      </c>
      <c r="AI146" s="21">
        <f>-AI$161*'Fixed Data'!$B$20*'Fixed Data'!$B$22</f>
        <v>-1.1098080856846126</v>
      </c>
      <c r="AJ146" s="21">
        <f>-AJ$161*'Fixed Data'!$B$20*'Fixed Data'!$B$22</f>
        <v>-1.1506737426371079</v>
      </c>
      <c r="AK146" s="21">
        <f>-AK$161*'Fixed Data'!$B$20*'Fixed Data'!$B$22</f>
        <v>-1.1931862239360043</v>
      </c>
      <c r="AL146" s="21">
        <f>-AL$161*'Fixed Data'!$B$20*'Fixed Data'!$B$22</f>
        <v>-1.2374171247959695</v>
      </c>
      <c r="AM146" s="21">
        <f>-AM$161*'Fixed Data'!$B$20*'Fixed Data'!$B$22</f>
        <v>-1.2834413558546292</v>
      </c>
      <c r="AN146" s="21">
        <f>-AN$161*'Fixed Data'!$B$20*'Fixed Data'!$B$22</f>
        <v>-1.3313372999831103</v>
      </c>
      <c r="AO146" s="21">
        <f>-AO$161*'Fixed Data'!$B$20*'Fixed Data'!$B$22</f>
        <v>-1.3811869018920682</v>
      </c>
      <c r="AP146" s="21">
        <f>-AP$161*'Fixed Data'!$B$20*'Fixed Data'!$B$22</f>
        <v>-1.4330759817527772</v>
      </c>
      <c r="AQ146" s="21">
        <f>-AQ$161*'Fixed Data'!$B$20*'Fixed Data'!$B$22</f>
        <v>-1.4870942575986379</v>
      </c>
      <c r="AR146" s="21">
        <f>-AR$161*'Fixed Data'!$B$20*'Fixed Data'!$B$22</f>
        <v>-1.5433356589462643</v>
      </c>
      <c r="AS146" s="21">
        <f>-AS$161*'Fixed Data'!$B$20*'Fixed Data'!$B$22</f>
        <v>-1.6018985060075397</v>
      </c>
      <c r="AT146" s="21">
        <f>-AT$161*'Fixed Data'!$B$20*'Fixed Data'!$B$22</f>
        <v>-1.6628856440986539</v>
      </c>
      <c r="AU146" s="21">
        <f>-AU$161*'Fixed Data'!$B$20*'Fixed Data'!$B$22</f>
        <v>-1.7264047796626985</v>
      </c>
      <c r="AV146" s="21">
        <f>-AV$161*'Fixed Data'!$B$20*'Fixed Data'!$B$22</f>
        <v>-1.7925685922772019</v>
      </c>
      <c r="AW146" s="21">
        <f>-AW$161*'Fixed Data'!$B$20*'Fixed Data'!$B$22</f>
        <v>-1.8614950930782312</v>
      </c>
      <c r="AX146" s="21">
        <f>-AX$161*'Fixed Data'!$B$20*'Fixed Data'!$B$22</f>
        <v>-1.9333078039724443</v>
      </c>
      <c r="AY146" s="21">
        <f>-AY$161*'Fixed Data'!$B$20*'Fixed Data'!$B$22</f>
        <v>-2.0081360264551678</v>
      </c>
      <c r="AZ146" s="21">
        <f>-AZ$161*'Fixed Data'!$B$20*'Fixed Data'!$B$22</f>
        <v>-2.0861152224360064</v>
      </c>
      <c r="BA146" s="21">
        <f>-BA$161*'Fixed Data'!$B$20*'Fixed Data'!$B$22</f>
        <v>-2.1673871262463753</v>
      </c>
      <c r="BB146" s="21">
        <f>-BB$161*'Fixed Data'!$B$20*'Fixed Data'!$B$22</f>
        <v>-2.2518252608947753</v>
      </c>
    </row>
    <row r="147" spans="1:54" outlineLevel="2">
      <c r="A147" s="425"/>
      <c r="B147" s="135" t="s">
        <v>292</v>
      </c>
      <c r="C147" s="135" t="s">
        <v>474</v>
      </c>
      <c r="D147" s="135" t="s">
        <v>391</v>
      </c>
      <c r="E147" s="21">
        <f>-E$162*'Fixed Data'!$B$21*'Fixed Data'!$B$22</f>
        <v>-5.9456806745455861E-3</v>
      </c>
      <c r="F147" s="21">
        <f>-F$162*'Fixed Data'!$B$21*'Fixed Data'!$B$22</f>
        <v>-6.1442199319333831E-3</v>
      </c>
      <c r="G147" s="21">
        <f>-G$162*'Fixed Data'!$B$21*'Fixed Data'!$B$22</f>
        <v>-6.3500279288520112E-3</v>
      </c>
      <c r="H147" s="21">
        <f>-H$162*'Fixed Data'!$B$21*'Fixed Data'!$B$22</f>
        <v>-6.5633954630978809E-3</v>
      </c>
      <c r="I147" s="21">
        <f>-I$162*'Fixed Data'!$B$21*'Fixed Data'!$B$22</f>
        <v>-6.7846255369345115E-3</v>
      </c>
      <c r="J147" s="21">
        <f>-J$162*'Fixed Data'!$B$21*'Fixed Data'!$B$22</f>
        <v>-7.0140344117995516E-3</v>
      </c>
      <c r="K147" s="21">
        <f>-K$162*'Fixed Data'!$B$21*'Fixed Data'!$B$22</f>
        <v>-7.2490925988815185E-3</v>
      </c>
      <c r="L147" s="21">
        <f>-L$162*'Fixed Data'!$B$21*'Fixed Data'!$B$22</f>
        <v>-7.4904895752355323E-3</v>
      </c>
      <c r="M147" s="21">
        <f>-M$162*'Fixed Data'!$B$21*'Fixed Data'!$B$22</f>
        <v>-7.7376122547301923E-3</v>
      </c>
      <c r="N147" s="21">
        <f>-N$162*'Fixed Data'!$B$21*'Fixed Data'!$B$22</f>
        <v>-7.9897455459967091E-3</v>
      </c>
      <c r="O147" s="21">
        <f>-O$162*'Fixed Data'!$B$21*'Fixed Data'!$B$22</f>
        <v>-8.2460619560309895E-3</v>
      </c>
      <c r="P147" s="21">
        <f>-P$162*'Fixed Data'!$B$21*'Fixed Data'!$B$22</f>
        <v>-8.5302652720514391E-3</v>
      </c>
      <c r="Q147" s="21">
        <f>-Q$162*'Fixed Data'!$B$21*'Fixed Data'!$B$22</f>
        <v>-8.8252168061066279E-3</v>
      </c>
      <c r="R147" s="21">
        <f>-R$162*'Fixed Data'!$B$21*'Fixed Data'!$B$22</f>
        <v>-9.1313595351506759E-3</v>
      </c>
      <c r="S147" s="21">
        <f>-S$162*'Fixed Data'!$B$21*'Fixed Data'!$B$22</f>
        <v>-9.4491555715367388E-3</v>
      </c>
      <c r="T147" s="21">
        <f>-T$162*'Fixed Data'!$B$21*'Fixed Data'!$B$22</f>
        <v>-9.7790878204137826E-3</v>
      </c>
      <c r="U147" s="21">
        <f>-U$162*'Fixed Data'!$B$21*'Fixed Data'!$B$22</f>
        <v>-1.0121660582416307E-2</v>
      </c>
      <c r="V147" s="21">
        <f>-V$162*'Fixed Data'!$B$21*'Fixed Data'!$B$22</f>
        <v>-1.0477400457698963E-2</v>
      </c>
      <c r="W147" s="21">
        <f>-W$162*'Fixed Data'!$B$21*'Fixed Data'!$B$22</f>
        <v>-1.0846857701988422E-2</v>
      </c>
      <c r="X147" s="21">
        <f>-X$162*'Fixed Data'!$B$21*'Fixed Data'!$B$22</f>
        <v>-1.1230607130618011E-2</v>
      </c>
      <c r="Y147" s="21">
        <f>-Y$162*'Fixed Data'!$B$21*'Fixed Data'!$B$22</f>
        <v>-1.1629249173234726E-2</v>
      </c>
      <c r="Z147" s="21">
        <f>-Z$162*'Fixed Data'!$B$21*'Fixed Data'!$B$22</f>
        <v>-1.2043411531196004E-2</v>
      </c>
      <c r="AA147" s="21">
        <f>-AA$162*'Fixed Data'!$B$21*'Fixed Data'!$B$22</f>
        <v>-1.2473749930931886E-2</v>
      </c>
      <c r="AB147" s="21">
        <f>-AB$162*'Fixed Data'!$B$21*'Fixed Data'!$B$22</f>
        <v>-1.292094963066936E-2</v>
      </c>
      <c r="AC147" s="21">
        <f>-AC$162*'Fixed Data'!$B$21*'Fixed Data'!$B$22</f>
        <v>-1.3385726927156685E-2</v>
      </c>
      <c r="AD147" s="21">
        <f>-AD$162*'Fixed Data'!$B$21*'Fixed Data'!$B$22</f>
        <v>-1.386883066238773E-2</v>
      </c>
      <c r="AE147" s="21">
        <f>-AE$162*'Fixed Data'!$B$21*'Fixed Data'!$B$22</f>
        <v>-1.4371043428981439E-2</v>
      </c>
      <c r="AF147" s="21">
        <f>-AF$162*'Fixed Data'!$B$21*'Fixed Data'!$B$22</f>
        <v>-1.4893183679595901E-2</v>
      </c>
      <c r="AG147" s="21">
        <f>-AG$162*'Fixed Data'!$B$21*'Fixed Data'!$B$22</f>
        <v>-1.5436106630962948E-2</v>
      </c>
      <c r="AH147" s="21">
        <f>-AH$162*'Fixed Data'!$B$21*'Fixed Data'!$B$22</f>
        <v>-1.6000707126664387E-2</v>
      </c>
      <c r="AI147" s="21">
        <f>-AI$162*'Fixed Data'!$B$21*'Fixed Data'!$B$22</f>
        <v>-1.6587920691839037E-2</v>
      </c>
      <c r="AJ147" s="21">
        <f>-AJ$162*'Fixed Data'!$B$21*'Fixed Data'!$B$22</f>
        <v>-1.7198725491924364E-2</v>
      </c>
      <c r="AK147" s="21">
        <f>-AK$162*'Fixed Data'!$B$21*'Fixed Data'!$B$22</f>
        <v>-1.7834144894087845E-2</v>
      </c>
      <c r="AL147" s="21">
        <f>-AL$162*'Fixed Data'!$B$21*'Fixed Data'!$B$22</f>
        <v>-1.84952489739513E-2</v>
      </c>
      <c r="AM147" s="21">
        <f>-AM$162*'Fixed Data'!$B$21*'Fixed Data'!$B$22</f>
        <v>-1.9183157529039568E-2</v>
      </c>
      <c r="AN147" s="21">
        <f>-AN$162*'Fixed Data'!$B$21*'Fixed Data'!$B$22</f>
        <v>-1.9899041736177264E-2</v>
      </c>
      <c r="AO147" s="21">
        <f>-AO$162*'Fixed Data'!$B$21*'Fixed Data'!$B$22</f>
        <v>-2.0644126863592589E-2</v>
      </c>
      <c r="AP147" s="21">
        <f>-AP$162*'Fixed Data'!$B$21*'Fixed Data'!$B$22</f>
        <v>-2.1419694983021115E-2</v>
      </c>
      <c r="AQ147" s="21">
        <f>-AQ$162*'Fixed Data'!$B$21*'Fixed Data'!$B$22</f>
        <v>-2.2227087531137175E-2</v>
      </c>
      <c r="AR147" s="21">
        <f>-AR$162*'Fixed Data'!$B$21*'Fixed Data'!$B$22</f>
        <v>-2.3067708624347386E-2</v>
      </c>
      <c r="AS147" s="21">
        <f>-AS$162*'Fixed Data'!$B$21*'Fixed Data'!$B$22</f>
        <v>-2.3943027318877146E-2</v>
      </c>
      <c r="AT147" s="21">
        <f>-AT$162*'Fixed Data'!$B$21*'Fixed Data'!$B$22</f>
        <v>-2.4854581076236594E-2</v>
      </c>
      <c r="AU147" s="21">
        <f>-AU$162*'Fixed Data'!$B$21*'Fixed Data'!$B$22</f>
        <v>-2.5803979680703901E-2</v>
      </c>
      <c r="AV147" s="21">
        <f>-AV$162*'Fixed Data'!$B$21*'Fixed Data'!$B$22</f>
        <v>-2.6792907499411767E-2</v>
      </c>
      <c r="AW147" s="21">
        <f>-AW$162*'Fixed Data'!$B$21*'Fixed Data'!$B$22</f>
        <v>-2.7823128303865258E-2</v>
      </c>
      <c r="AX147" s="21">
        <f>-AX$162*'Fixed Data'!$B$21*'Fixed Data'!$B$22</f>
        <v>-2.8896488132718074E-2</v>
      </c>
      <c r="AY147" s="21">
        <f>-AY$162*'Fixed Data'!$B$21*'Fixed Data'!$B$22</f>
        <v>-3.0014920113290412E-2</v>
      </c>
      <c r="AZ147" s="21">
        <f>-AZ$162*'Fixed Data'!$B$21*'Fixed Data'!$B$22</f>
        <v>-3.1180448228379773E-2</v>
      </c>
      <c r="BA147" s="21">
        <f>-BA$162*'Fixed Data'!$B$21*'Fixed Data'!$B$22</f>
        <v>-3.2395191685761569E-2</v>
      </c>
      <c r="BB147" s="21">
        <f>-BB$162*'Fixed Data'!$B$21*'Fixed Data'!$B$22</f>
        <v>-3.3657259724767213E-2</v>
      </c>
    </row>
    <row r="148" spans="1:54" outlineLevel="2">
      <c r="A148" s="425"/>
      <c r="B148" s="135" t="s">
        <v>292</v>
      </c>
      <c r="C148" s="135" t="s">
        <v>561</v>
      </c>
      <c r="D148" s="135" t="s">
        <v>391</v>
      </c>
      <c r="E148" s="279">
        <f>(SUM(Option_5!E146:E147)-SUM(Baseline!E146:E147))*1.59</f>
        <v>0</v>
      </c>
      <c r="F148" s="279">
        <f>(SUM(Option_5!F146:F147)-SUM(Baseline!F146:F147))*1.59</f>
        <v>0</v>
      </c>
      <c r="G148" s="279">
        <f>(SUM(Option_5!G146:G147)-SUM(Baseline!G146:G147))*1.59</f>
        <v>0</v>
      </c>
      <c r="H148" s="279">
        <f>(SUM(Option_5!H146:H147)-SUM(Baseline!H146:H147))*1.59</f>
        <v>0</v>
      </c>
      <c r="I148" s="279">
        <f>(SUM(Option_5!I146:I147)-SUM(Baseline!I146:I147))*1.59</f>
        <v>0</v>
      </c>
      <c r="J148" s="279">
        <f>(SUM(Option_5!J146:J147)-SUM(Baseline!J146:J147))*1.59</f>
        <v>0</v>
      </c>
      <c r="K148" s="279">
        <f>(SUM(Option_5!K146:K147)-SUM(Baseline!K146:K147))*1.59</f>
        <v>3.0872763940082874E-4</v>
      </c>
      <c r="L148" s="279">
        <f>(SUM(Option_5!L146:L147)-SUM(Baseline!L146:L147))*1.59</f>
        <v>8.8894711809509703E-4</v>
      </c>
      <c r="M148" s="279">
        <f>(SUM(Option_5!M146:M147)-SUM(Baseline!M146:M147))*1.59</f>
        <v>1.8455694381786303E-3</v>
      </c>
      <c r="N148" s="279">
        <f>(SUM(Option_5!N146:N147)-SUM(Baseline!N146:N147))*1.59</f>
        <v>3.2963721352806475E-3</v>
      </c>
      <c r="O148" s="279">
        <f>(SUM(Option_5!O146:O147)-SUM(Baseline!O146:O147))*1.59</f>
        <v>5.3729803803398649E-3</v>
      </c>
      <c r="P148" s="279">
        <f>(SUM(Option_5!P146:P147)-SUM(Baseline!P146:P147))*1.59</f>
        <v>5.5601691535392761E-3</v>
      </c>
      <c r="Q148" s="279">
        <f>(SUM(Option_5!Q146:Q147)-SUM(Baseline!Q146:Q147))*1.59</f>
        <v>5.7544796819059925E-3</v>
      </c>
      <c r="R148" s="279">
        <f>(SUM(Option_5!R146:R147)-SUM(Baseline!R146:R147))*1.59</f>
        <v>5.956200985277168E-3</v>
      </c>
      <c r="S148" s="279">
        <f>(SUM(Option_5!S146:S147)-SUM(Baseline!S146:S147))*1.59</f>
        <v>6.1656225626298428E-3</v>
      </c>
      <c r="T148" s="279">
        <f>(SUM(Option_5!T146:T147)-SUM(Baseline!T146:T147))*1.59</f>
        <v>6.3830697709042709E-3</v>
      </c>
      <c r="U148" s="279">
        <f>(SUM(Option_5!U146:U147)-SUM(Baseline!U146:U147))*1.59</f>
        <v>6.6089392038329144E-3</v>
      </c>
      <c r="V148" s="279">
        <f>(SUM(Option_5!V146:V147)-SUM(Baseline!V146:V147))*1.59</f>
        <v>6.8434852211342947E-3</v>
      </c>
      <c r="W148" s="279">
        <f>(SUM(Option_5!W146:W147)-SUM(Baseline!W146:W147))*1.59</f>
        <v>7.0871056143861624E-3</v>
      </c>
      <c r="X148" s="279">
        <f>(SUM(Option_5!X146:X147)-SUM(Baseline!X146:X147))*1.59</f>
        <v>7.3401613589250533E-3</v>
      </c>
      <c r="Y148" s="279">
        <f>(SUM(Option_5!Y146:Y147)-SUM(Baseline!Y146:Y147))*1.59</f>
        <v>7.6031222018259773E-3</v>
      </c>
      <c r="Z148" s="279">
        <f>(SUM(Option_5!Z146:Z147)-SUM(Baseline!Z146:Z147))*1.59</f>
        <v>7.8763495975632345E-3</v>
      </c>
      <c r="AA148" s="279">
        <f>(SUM(Option_5!AA146:AA147)-SUM(Baseline!AA146:AA147))*1.59</f>
        <v>8.1603135327821281E-3</v>
      </c>
      <c r="AB148" s="279">
        <f>(SUM(Option_5!AB146:AB147)-SUM(Baseline!AB146:AB147))*1.59</f>
        <v>8.4554125177672308E-3</v>
      </c>
      <c r="AC148" s="279">
        <f>(SUM(Option_5!AC146:AC147)-SUM(Baseline!AC146:AC147))*1.59</f>
        <v>8.7621877759530512E-3</v>
      </c>
      <c r="AD148" s="279">
        <f>(SUM(Option_5!AD146:AD147)-SUM(Baseline!AD146:AD147))*1.59</f>
        <v>9.081073915158909E-3</v>
      </c>
      <c r="AE148" s="279">
        <f>(SUM(Option_5!AE146:AE147)-SUM(Baseline!AE146:AE147))*1.59</f>
        <v>9.412612877526488E-3</v>
      </c>
      <c r="AF148" s="279">
        <f>(SUM(Option_5!AF146:AF147)-SUM(Baseline!AF146:AF147))*1.59</f>
        <v>9.757418081559617E-3</v>
      </c>
      <c r="AG148" s="279">
        <f>(SUM(Option_5!AG146:AG147)-SUM(Baseline!AG146:AG147))*1.59</f>
        <v>1.0115925812059608E-2</v>
      </c>
      <c r="AH148" s="279">
        <f>(SUM(Option_5!AH146:AH147)-SUM(Baseline!AH146:AH147))*1.59</f>
        <v>1.0488820963889081E-2</v>
      </c>
      <c r="AI148" s="279">
        <f>(SUM(Option_5!AI146:AI147)-SUM(Baseline!AI146:AI147))*1.59</f>
        <v>1.0876718392964977E-2</v>
      </c>
      <c r="AJ148" s="279">
        <f>(SUM(Option_5!AJ146:AJ147)-SUM(Baseline!AJ146:AJ147))*1.59</f>
        <v>1.1280197815948899E-2</v>
      </c>
      <c r="AK148" s="279">
        <f>(SUM(Option_5!AK146:AK147)-SUM(Baseline!AK146:AK147))*1.59</f>
        <v>1.1700016801908075E-2</v>
      </c>
      <c r="AL148" s="279">
        <f>(SUM(Option_5!AL146:AL147)-SUM(Baseline!AL146:AL147))*1.59</f>
        <v>1.2136898499359105E-2</v>
      </c>
      <c r="AM148" s="279">
        <f>(SUM(Option_5!AM146:AM147)-SUM(Baseline!AM146:AM147))*1.59</f>
        <v>1.25915306779963E-2</v>
      </c>
      <c r="AN148" s="279">
        <f>(SUM(Option_5!AN146:AN147)-SUM(Baseline!AN146:AN147))*1.59</f>
        <v>1.3064707962696461E-2</v>
      </c>
      <c r="AO148" s="279">
        <f>(SUM(Option_5!AO146:AO147)-SUM(Baseline!AO146:AO147))*1.59</f>
        <v>1.3557261794579721E-2</v>
      </c>
      <c r="AP148" s="279">
        <f>(SUM(Option_5!AP146:AP147)-SUM(Baseline!AP146:AP147))*1.59</f>
        <v>1.4069988235938639E-2</v>
      </c>
      <c r="AQ148" s="279">
        <f>(SUM(Option_5!AQ146:AQ147)-SUM(Baseline!AQ146:AQ147))*1.59</f>
        <v>1.4603827020491587E-2</v>
      </c>
      <c r="AR148" s="279">
        <f>(SUM(Option_5!AR146:AR147)-SUM(Baseline!AR146:AR147))*1.59</f>
        <v>1.5159717402823417E-2</v>
      </c>
      <c r="AS148" s="279">
        <f>(SUM(Option_5!AS146:AS147)-SUM(Baseline!AS146:AS147))*1.59</f>
        <v>1.5738599595789913E-2</v>
      </c>
      <c r="AT148" s="279">
        <f>(SUM(Option_5!AT146:AT147)-SUM(Baseline!AT146:AT147))*1.59</f>
        <v>1.6341522583988157E-2</v>
      </c>
      <c r="AU148" s="279">
        <f>(SUM(Option_5!AU146:AU147)-SUM(Baseline!AU146:AU147))*1.59</f>
        <v>1.6969533675033947E-2</v>
      </c>
      <c r="AV148" s="279">
        <f>(SUM(Option_5!AV146:AV147)-SUM(Baseline!AV146:AV147))*1.59</f>
        <v>1.7623790385693439E-2</v>
      </c>
      <c r="AW148" s="279">
        <f>(SUM(Option_5!AW146:AW147)-SUM(Baseline!AW146:AW147))*1.59</f>
        <v>1.8305413176923566E-2</v>
      </c>
      <c r="AX148" s="279">
        <f>(SUM(Option_5!AX146:AX147)-SUM(Baseline!AX146:AX147))*1.59</f>
        <v>1.9015667618524249E-2</v>
      </c>
      <c r="AY148" s="279">
        <f>(SUM(Option_5!AY146:AY147)-SUM(Baseline!AY146:AY147))*1.59</f>
        <v>1.9755854179981696E-2</v>
      </c>
      <c r="AZ148" s="279">
        <f>(SUM(Option_5!AZ146:AZ147)-SUM(Baseline!AZ146:AZ147))*1.59</f>
        <v>2.0527239628941474E-2</v>
      </c>
      <c r="BA148" s="279">
        <f>(SUM(Option_5!BA146:BA147)-SUM(Baseline!BA146:BA147))*1.59</f>
        <v>2.1331304922559646E-2</v>
      </c>
      <c r="BB148" s="279">
        <f>(SUM(Option_5!BB146:BB147)-SUM(Baseline!BB146:BB147))*1.59</f>
        <v>2.2166865057038812E-2</v>
      </c>
    </row>
    <row r="149" spans="1:54" outlineLevel="2">
      <c r="A149" s="425"/>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295</v>
      </c>
      <c r="C150" s="135" t="s">
        <v>475</v>
      </c>
      <c r="D150" s="135" t="s">
        <v>391</v>
      </c>
      <c r="E150" s="279">
        <v>-6.7504123219999999</v>
      </c>
      <c r="F150" s="279">
        <v>-6.9479747160000001</v>
      </c>
      <c r="G150" s="279">
        <v>-7.1516988579999996</v>
      </c>
      <c r="H150" s="279">
        <v>-7.3617882720000001</v>
      </c>
      <c r="I150" s="279">
        <v>-7.5784536940000002</v>
      </c>
      <c r="J150" s="279">
        <v>-7.8019133490000003</v>
      </c>
      <c r="K150" s="279">
        <v>-7.8234846820000001</v>
      </c>
      <c r="L150" s="279">
        <v>-7.8397050109999995</v>
      </c>
      <c r="M150" s="279">
        <v>-7.8502196130000002</v>
      </c>
      <c r="N150" s="279">
        <v>-7.8546558590000002</v>
      </c>
      <c r="O150" s="279">
        <v>-7.8526222699999995</v>
      </c>
      <c r="P150" s="279">
        <v>-8.086187893</v>
      </c>
      <c r="Q150" s="279">
        <v>-8.3271746699999998</v>
      </c>
      <c r="R150" s="279">
        <v>-8.5758337090000012</v>
      </c>
      <c r="S150" s="279">
        <v>-8.8324252730000001</v>
      </c>
      <c r="T150" s="279">
        <v>-9.09721914</v>
      </c>
      <c r="U150" s="279">
        <v>-9.3704949810000002</v>
      </c>
      <c r="V150" s="279">
        <v>-9.6525427550000007</v>
      </c>
      <c r="W150" s="279">
        <v>-9.9436631129999995</v>
      </c>
      <c r="X150" s="279">
        <v>-10.24416783</v>
      </c>
      <c r="Y150" s="279">
        <v>-10.55438026</v>
      </c>
      <c r="Z150" s="279">
        <v>-10.874635769999999</v>
      </c>
      <c r="AA150" s="279">
        <v>-11.205282260000001</v>
      </c>
      <c r="AB150" s="279">
        <v>-11.54668064</v>
      </c>
      <c r="AC150" s="279">
        <v>-11.89920541</v>
      </c>
      <c r="AD150" s="279">
        <v>-12.26324511</v>
      </c>
      <c r="AE150" s="279">
        <v>-12.63920302</v>
      </c>
      <c r="AF150" s="279">
        <v>-13.02749766</v>
      </c>
      <c r="AG150" s="279">
        <v>-13.42856347</v>
      </c>
      <c r="AH150" s="279">
        <v>-13.842851439999999</v>
      </c>
      <c r="AI150" s="279">
        <v>-14.270829789999999</v>
      </c>
      <c r="AJ150" s="279">
        <v>-14.712984720000001</v>
      </c>
      <c r="AK150" s="279">
        <v>-15.169821109999999</v>
      </c>
      <c r="AL150" s="279">
        <v>-15.64186331</v>
      </c>
      <c r="AM150" s="279">
        <v>-16.129655960000001</v>
      </c>
      <c r="AN150" s="279">
        <v>-16.633764840000001</v>
      </c>
      <c r="AO150" s="279">
        <v>-17.154777750000001</v>
      </c>
      <c r="AP150" s="279">
        <v>-17.693305410000001</v>
      </c>
      <c r="AQ150" s="279">
        <v>-18.249982469999999</v>
      </c>
      <c r="AR150" s="279">
        <v>-18.82546851</v>
      </c>
      <c r="AS150" s="279">
        <v>-19.420449059999999</v>
      </c>
      <c r="AT150" s="279">
        <v>-20.035636739999998</v>
      </c>
      <c r="AU150" s="279">
        <v>-20.671772420000003</v>
      </c>
      <c r="AV150" s="279">
        <v>-21.329626359999999</v>
      </c>
      <c r="AW150" s="279">
        <v>-22.009999559999997</v>
      </c>
      <c r="AX150" s="279">
        <v>-22.713725010000001</v>
      </c>
      <c r="AY150" s="279">
        <v>-23.441669079999997</v>
      </c>
      <c r="AZ150" s="279">
        <v>-24.194732989999999</v>
      </c>
      <c r="BA150" s="279">
        <v>-24.973854280000001</v>
      </c>
      <c r="BB150" s="279">
        <v>-25.778064914229684</v>
      </c>
    </row>
    <row r="151" spans="1:54" outlineLevel="2">
      <c r="A151" s="425"/>
      <c r="B151" s="135" t="s">
        <v>295</v>
      </c>
      <c r="C151" s="135" t="s">
        <v>476</v>
      </c>
      <c r="D151" s="135" t="s">
        <v>391</v>
      </c>
      <c r="E151" s="279">
        <v>-8.6697597760000011</v>
      </c>
      <c r="F151" s="279">
        <v>-8.9336744710000016</v>
      </c>
      <c r="G151" s="279">
        <v>-9.2060445679999994</v>
      </c>
      <c r="H151" s="279">
        <v>-9.4871586749999999</v>
      </c>
      <c r="I151" s="279">
        <v>-9.7773160230000009</v>
      </c>
      <c r="J151" s="279">
        <v>-10.076826890000001</v>
      </c>
      <c r="K151" s="279">
        <v>-10.346264380000001</v>
      </c>
      <c r="L151" s="279">
        <v>-10.609899789999998</v>
      </c>
      <c r="M151" s="279">
        <v>-10.866723820000001</v>
      </c>
      <c r="N151" s="279">
        <v>-11.11565416</v>
      </c>
      <c r="O151" s="279">
        <v>-11.35553118</v>
      </c>
      <c r="P151" s="279">
        <v>-11.7068485</v>
      </c>
      <c r="Q151" s="279">
        <v>-12.06966341</v>
      </c>
      <c r="R151" s="279">
        <v>-12.444378960000002</v>
      </c>
      <c r="S151" s="279">
        <v>-12.8314135</v>
      </c>
      <c r="T151" s="279">
        <v>-13.23120129</v>
      </c>
      <c r="U151" s="279">
        <v>-13.644193130000001</v>
      </c>
      <c r="V151" s="279">
        <v>-14.0708571</v>
      </c>
      <c r="W151" s="279">
        <v>-14.51167923</v>
      </c>
      <c r="X151" s="279">
        <v>-14.967164240000001</v>
      </c>
      <c r="Y151" s="279">
        <v>-15.43783638</v>
      </c>
      <c r="Z151" s="279">
        <v>-15.924240150000001</v>
      </c>
      <c r="AA151" s="279">
        <v>-16.426941230000001</v>
      </c>
      <c r="AB151" s="279">
        <v>-16.946527320000001</v>
      </c>
      <c r="AC151" s="279">
        <v>-17.483609089999998</v>
      </c>
      <c r="AD151" s="279">
        <v>-18.038821129999999</v>
      </c>
      <c r="AE151" s="279">
        <v>-18.612822980000001</v>
      </c>
      <c r="AF151" s="279">
        <v>-19.206300170000002</v>
      </c>
      <c r="AG151" s="279">
        <v>-19.81996534</v>
      </c>
      <c r="AH151" s="279">
        <v>-20.454559379999999</v>
      </c>
      <c r="AI151" s="279">
        <v>-21.110852649999998</v>
      </c>
      <c r="AJ151" s="279">
        <v>-21.78964624</v>
      </c>
      <c r="AK151" s="279">
        <v>-22.491773260000002</v>
      </c>
      <c r="AL151" s="279">
        <v>-23.218100289999999</v>
      </c>
      <c r="AM151" s="279">
        <v>-23.96952873</v>
      </c>
      <c r="AN151" s="279">
        <v>-24.746996379999999</v>
      </c>
      <c r="AO151" s="279">
        <v>-25.55147899</v>
      </c>
      <c r="AP151" s="279">
        <v>-26.383991899999998</v>
      </c>
      <c r="AQ151" s="279">
        <v>-27.245591780000002</v>
      </c>
      <c r="AR151" s="279">
        <v>-28.137378440000003</v>
      </c>
      <c r="AS151" s="279">
        <v>-29.060496690000001</v>
      </c>
      <c r="AT151" s="279">
        <v>-30.016138359999999</v>
      </c>
      <c r="AU151" s="279">
        <v>-31.0055443</v>
      </c>
      <c r="AV151" s="279">
        <v>-32.030006620000002</v>
      </c>
      <c r="AW151" s="279">
        <v>-33.090870889999998</v>
      </c>
      <c r="AX151" s="279">
        <v>-34.189538549999995</v>
      </c>
      <c r="AY151" s="279">
        <v>-35.327469350000001</v>
      </c>
      <c r="AZ151" s="279">
        <v>-36.506183979999996</v>
      </c>
      <c r="BA151" s="279">
        <v>-37.727266759999999</v>
      </c>
      <c r="BB151" s="279">
        <v>-38.989193117527286</v>
      </c>
    </row>
    <row r="152" spans="1:54" outlineLevel="2">
      <c r="A152" s="425"/>
      <c r="B152" s="135" t="s">
        <v>295</v>
      </c>
      <c r="C152" s="135" t="s">
        <v>477</v>
      </c>
      <c r="D152" s="135" t="s">
        <v>391</v>
      </c>
      <c r="E152" s="279">
        <v>-6.4502035860000001E-2</v>
      </c>
      <c r="F152" s="279">
        <v>-6.6655801279999996E-2</v>
      </c>
      <c r="G152" s="279">
        <v>-6.8888419620000002E-2</v>
      </c>
      <c r="H152" s="279">
        <v>-7.1203043189999995E-2</v>
      </c>
      <c r="I152" s="279">
        <v>-7.3602960340000009E-2</v>
      </c>
      <c r="J152" s="279">
        <v>-7.6091601760000002E-2</v>
      </c>
      <c r="K152" s="279">
        <v>-7.8641452380000004E-2</v>
      </c>
      <c r="L152" s="279">
        <v>-8.1260066709999995E-2</v>
      </c>
      <c r="M152" s="279">
        <v>-8.3940794580000005E-2</v>
      </c>
      <c r="N152" s="279">
        <v>-8.6675876759999992E-2</v>
      </c>
      <c r="O152" s="279">
        <v>-8.9456337900000002E-2</v>
      </c>
      <c r="P152" s="279">
        <v>-9.2539392279999994E-2</v>
      </c>
      <c r="Q152" s="279">
        <v>-9.5739045250000002E-2</v>
      </c>
      <c r="R152" s="279">
        <v>-9.906009969E-2</v>
      </c>
      <c r="S152" s="279">
        <v>-0.10250757090000001</v>
      </c>
      <c r="T152" s="279">
        <v>-0.10608669620000001</v>
      </c>
      <c r="U152" s="279">
        <v>-0.109802946</v>
      </c>
      <c r="V152" s="279">
        <v>-0.1136620339</v>
      </c>
      <c r="W152" s="279">
        <v>-0.11766992849999999</v>
      </c>
      <c r="X152" s="279">
        <v>-0.1218328652</v>
      </c>
      <c r="Y152" s="279">
        <v>-0.1261573591</v>
      </c>
      <c r="Z152" s="279">
        <v>-0.13065021739999999</v>
      </c>
      <c r="AA152" s="279">
        <v>-0.13531855400000001</v>
      </c>
      <c r="AB152" s="279">
        <v>-0.1401698035</v>
      </c>
      <c r="AC152" s="279">
        <v>-0.14521173629999998</v>
      </c>
      <c r="AD152" s="279">
        <v>-0.15045247479999999</v>
      </c>
      <c r="AE152" s="279">
        <v>-0.15590050959999999</v>
      </c>
      <c r="AF152" s="279">
        <v>-0.16156471759999999</v>
      </c>
      <c r="AG152" s="279">
        <v>-0.16745437969999999</v>
      </c>
      <c r="AH152" s="279">
        <v>-0.1735792005</v>
      </c>
      <c r="AI152" s="279">
        <v>-0.17994932829999999</v>
      </c>
      <c r="AJ152" s="279">
        <v>-0.18657537599999999</v>
      </c>
      <c r="AK152" s="279">
        <v>-0.1934684438</v>
      </c>
      <c r="AL152" s="279">
        <v>-0.20064014199999999</v>
      </c>
      <c r="AM152" s="279">
        <v>-0.2081026158</v>
      </c>
      <c r="AN152" s="279">
        <v>-0.21586857039999999</v>
      </c>
      <c r="AO152" s="279">
        <v>-0.22395129870000002</v>
      </c>
      <c r="AP152" s="279">
        <v>-0.23236470860000003</v>
      </c>
      <c r="AQ152" s="279">
        <v>-0.2411233532</v>
      </c>
      <c r="AR152" s="279">
        <v>-0.25024246160000002</v>
      </c>
      <c r="AS152" s="279">
        <v>-0.25973797139999999</v>
      </c>
      <c r="AT152" s="279">
        <v>-0.2696265632</v>
      </c>
      <c r="AU152" s="279">
        <v>-0.279925696</v>
      </c>
      <c r="AV152" s="279">
        <v>-0.29065364539999999</v>
      </c>
      <c r="AW152" s="279">
        <v>-0.30182954249999999</v>
      </c>
      <c r="AX152" s="279">
        <v>-0.31347341570000004</v>
      </c>
      <c r="AY152" s="279">
        <v>-0.32560623420000001</v>
      </c>
      <c r="AZ152" s="279">
        <v>-0.33824995359999999</v>
      </c>
      <c r="BA152" s="279">
        <v>-0.3514275637</v>
      </c>
      <c r="BB152" s="279">
        <v>-0.36511854979931485</v>
      </c>
    </row>
    <row r="153" spans="1:54" outlineLevel="2">
      <c r="A153" s="425"/>
      <c r="B153" s="135" t="s">
        <v>295</v>
      </c>
      <c r="C153" s="135" t="s">
        <v>562</v>
      </c>
      <c r="D153" s="135" t="s">
        <v>391</v>
      </c>
      <c r="E153" s="279">
        <f>(SUM(Option_5!E150:E152)-SUM(Baseline!E150:E152))*1.59</f>
        <v>0</v>
      </c>
      <c r="F153" s="279">
        <f>(SUM(Option_5!F150:F152)-SUM(Baseline!F150:F152))*1.59</f>
        <v>0</v>
      </c>
      <c r="G153" s="279">
        <f>(SUM(Option_5!G150:G152)-SUM(Baseline!G150:G152))*1.59</f>
        <v>0</v>
      </c>
      <c r="H153" s="279">
        <f>(SUM(Option_5!H150:H152)-SUM(Baseline!H150:H152))*1.59</f>
        <v>0</v>
      </c>
      <c r="I153" s="279">
        <f>(SUM(Option_5!I150:I152)-SUM(Baseline!I150:I152))*1.59</f>
        <v>0</v>
      </c>
      <c r="J153" s="279">
        <f>(SUM(Option_5!J150:J152)-SUM(Baseline!J150:J152))*1.59</f>
        <v>0</v>
      </c>
      <c r="K153" s="279">
        <f>(SUM(Option_5!K150:K152)-SUM(Baseline!K150:K152))*1.59</f>
        <v>0.39541442490450301</v>
      </c>
      <c r="L153" s="279">
        <f>(SUM(Option_5!L150:L152)-SUM(Baseline!L150:L152))*1.59</f>
        <v>0.83605427752470063</v>
      </c>
      <c r="M153" s="279">
        <f>(SUM(Option_5!M150:M152)-SUM(Baseline!M150:M152))*1.59</f>
        <v>1.3250410191168029</v>
      </c>
      <c r="N153" s="279">
        <f>(SUM(Option_5!N150:N152)-SUM(Baseline!N150:N152))*1.59</f>
        <v>1.8656771283507034</v>
      </c>
      <c r="O153" s="279">
        <f>(SUM(Option_5!O150:O152)-SUM(Baseline!O150:O152))*1.59</f>
        <v>2.4614559448091988</v>
      </c>
      <c r="P153" s="279">
        <f>(SUM(Option_5!P150:P152)-SUM(Baseline!P150:P152))*1.59</f>
        <v>2.5365442511501981</v>
      </c>
      <c r="Q153" s="279">
        <f>(SUM(Option_5!Q150:Q152)-SUM(Baseline!Q150:Q152))*1.59</f>
        <v>2.6140391299434005</v>
      </c>
      <c r="R153" s="279">
        <f>(SUM(Option_5!R150:R152)-SUM(Baseline!R150:R152))*1.59</f>
        <v>2.6940228072437939</v>
      </c>
      <c r="S153" s="279">
        <f>(SUM(Option_5!S150:S152)-SUM(Baseline!S150:S152))*1.59</f>
        <v>2.7765804907379983</v>
      </c>
      <c r="T153" s="279">
        <f>(SUM(Option_5!T150:T152)-SUM(Baseline!T150:T152))*1.59</f>
        <v>2.861800519872002</v>
      </c>
      <c r="U153" s="279">
        <f>(SUM(Option_5!U150:U152)-SUM(Baseline!U150:U152))*1.59</f>
        <v>2.9497745826000026</v>
      </c>
      <c r="V153" s="279">
        <f>(SUM(Option_5!V150:V152)-SUM(Baseline!V150:V152))*1.59</f>
        <v>3.0405977230800061</v>
      </c>
      <c r="W153" s="279">
        <f>(SUM(Option_5!W150:W152)-SUM(Baseline!W150:W152))*1.59</f>
        <v>3.1343684984160047</v>
      </c>
      <c r="X153" s="279">
        <f>(SUM(Option_5!X150:X152)-SUM(Baseline!X150:X152))*1.59</f>
        <v>3.2311892147729986</v>
      </c>
      <c r="Y153" s="279">
        <f>(SUM(Option_5!Y150:Y152)-SUM(Baseline!Y150:Y152))*1.59</f>
        <v>3.3311659504319948</v>
      </c>
      <c r="Z153" s="279">
        <f>(SUM(Option_5!Z150:Z152)-SUM(Baseline!Z150:Z152))*1.59</f>
        <v>3.4344088683839997</v>
      </c>
      <c r="AA153" s="279">
        <f>(SUM(Option_5!AA150:AA152)-SUM(Baseline!AA150:AA152))*1.59</f>
        <v>3.5410321524119963</v>
      </c>
      <c r="AB153" s="279">
        <f>(SUM(Option_5!AB150:AB152)-SUM(Baseline!AB150:AB152))*1.59</f>
        <v>3.6511544573789991</v>
      </c>
      <c r="AC153" s="279">
        <f>(SUM(Option_5!AC150:AC152)-SUM(Baseline!AC150:AC152))*1.59</f>
        <v>3.7648987661280064</v>
      </c>
      <c r="AD153" s="279">
        <f>(SUM(Option_5!AD150:AD152)-SUM(Baseline!AD150:AD152))*1.59</f>
        <v>3.8823929463000044</v>
      </c>
      <c r="AE153" s="279">
        <f>(SUM(Option_5!AE150:AE152)-SUM(Baseline!AE150:AE152))*1.59</f>
        <v>4.0037695601700047</v>
      </c>
      <c r="AF153" s="279">
        <f>(SUM(Option_5!AF150:AF152)-SUM(Baseline!AF150:AF152))*1.59</f>
        <v>4.1291663403750025</v>
      </c>
      <c r="AG153" s="279">
        <f>(SUM(Option_5!AG150:AG152)-SUM(Baseline!AG150:AG152))*1.59</f>
        <v>4.2587263187040172</v>
      </c>
      <c r="AH153" s="279">
        <f>(SUM(Option_5!AH150:AH152)-SUM(Baseline!AH150:AH152))*1.59</f>
        <v>4.3925979531389947</v>
      </c>
      <c r="AI153" s="279">
        <f>(SUM(Option_5!AI150:AI152)-SUM(Baseline!AI150:AI152))*1.59</f>
        <v>4.5309355566780098</v>
      </c>
      <c r="AJ153" s="279">
        <f>(SUM(Option_5!AJ150:AJ152)-SUM(Baseline!AJ150:AJ152))*1.59</f>
        <v>4.6738993145069925</v>
      </c>
      <c r="AK153" s="279">
        <f>(SUM(Option_5!AK150:AK152)-SUM(Baseline!AK150:AK152))*1.59</f>
        <v>4.8216556967640054</v>
      </c>
      <c r="AL153" s="279">
        <f>(SUM(Option_5!AL150:AL152)-SUM(Baseline!AL150:AL152))*1.59</f>
        <v>4.9743776342339956</v>
      </c>
      <c r="AM153" s="279">
        <f>(SUM(Option_5!AM150:AM152)-SUM(Baseline!AM150:AM152))*1.59</f>
        <v>5.1322448517720014</v>
      </c>
      <c r="AN153" s="279">
        <f>(SUM(Option_5!AN150:AN152)-SUM(Baseline!AN150:AN152))*1.59</f>
        <v>5.2954440764340074</v>
      </c>
      <c r="AO153" s="279">
        <f>(SUM(Option_5!AO150:AO152)-SUM(Baseline!AO150:AO152))*1.59</f>
        <v>5.4641693861640066</v>
      </c>
      <c r="AP153" s="279">
        <f>(SUM(Option_5!AP150:AP152)-SUM(Baseline!AP150:AP152))*1.59</f>
        <v>5.638622576606994</v>
      </c>
      <c r="AQ153" s="279">
        <f>(SUM(Option_5!AQ150:AQ152)-SUM(Baseline!AQ150:AQ152))*1.59</f>
        <v>5.819013336327</v>
      </c>
      <c r="AR153" s="279">
        <f>(SUM(Option_5!AR150:AR152)-SUM(Baseline!AR150:AR152))*1.59</f>
        <v>6.0055597077480014</v>
      </c>
      <c r="AS153" s="279">
        <f>(SUM(Option_5!AS150:AS152)-SUM(Baseline!AS150:AS152))*1.59</f>
        <v>6.1984884538080003</v>
      </c>
      <c r="AT153" s="279">
        <f>(SUM(Option_5!AT150:AT152)-SUM(Baseline!AT150:AT152))*1.59</f>
        <v>6.398035327782007</v>
      </c>
      <c r="AU153" s="279">
        <f>(SUM(Option_5!AU150:AU152)-SUM(Baseline!AU150:AU152))*1.59</f>
        <v>6.6044455354949818</v>
      </c>
      <c r="AV153" s="279">
        <f>(SUM(Option_5!AV150:AV152)-SUM(Baseline!AV150:AV152))*1.59</f>
        <v>6.8179741484040015</v>
      </c>
      <c r="AW153" s="279">
        <f>(SUM(Option_5!AW150:AW152)-SUM(Baseline!AW150:AW152))*1.59</f>
        <v>7.0388864702520131</v>
      </c>
      <c r="AX153" s="279">
        <f>(SUM(Option_5!AX150:AX152)-SUM(Baseline!AX150:AX152))*1.59</f>
        <v>7.2674585463450079</v>
      </c>
      <c r="AY153" s="279">
        <f>(SUM(Option_5!AY150:AY152)-SUM(Baseline!AY150:AY152))*1.59</f>
        <v>7.5039776084340053</v>
      </c>
      <c r="AZ153" s="279">
        <f>(SUM(Option_5!AZ150:AZ152)-SUM(Baseline!AZ150:AZ152))*1.59</f>
        <v>7.7487425051280212</v>
      </c>
      <c r="BA153" s="279">
        <f>(SUM(Option_5!BA150:BA152)-SUM(Baseline!BA150:BA152))*1.59</f>
        <v>8.0020642905119885</v>
      </c>
      <c r="BB153" s="279">
        <f>(SUM(Option_5!BB150:BB152)-SUM(Baseline!BB150:BB152))*1.59</f>
        <v>8.2636691340916251</v>
      </c>
    </row>
    <row r="154" spans="1:54" outlineLevel="2">
      <c r="A154" s="426"/>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479</v>
      </c>
      <c r="B158" s="135" t="s">
        <v>289</v>
      </c>
      <c r="C158" s="135" t="s">
        <v>397</v>
      </c>
      <c r="D158" s="135" t="s">
        <v>480</v>
      </c>
      <c r="E158" s="238">
        <v>12.622998500700149</v>
      </c>
      <c r="F158" s="36">
        <v>12.789404350059565</v>
      </c>
      <c r="G158" s="36">
        <v>12.95876968312303</v>
      </c>
      <c r="H158" s="36">
        <v>13.131168936883105</v>
      </c>
      <c r="I158" s="36">
        <v>13.3066790013321</v>
      </c>
      <c r="J158" s="36">
        <v>13.485379252462074</v>
      </c>
      <c r="K158" s="36">
        <v>13.303765288623469</v>
      </c>
      <c r="L158" s="36">
        <v>13.115646013435397</v>
      </c>
      <c r="M158" s="36">
        <v>12.920834327916566</v>
      </c>
      <c r="N158" s="36">
        <v>12.719136456086353</v>
      </c>
      <c r="O158" s="36">
        <v>12.510351636964835</v>
      </c>
      <c r="P158" s="36">
        <v>12.683453845654615</v>
      </c>
      <c r="Q158" s="36">
        <v>12.859872928012706</v>
      </c>
      <c r="R158" s="36">
        <v>13.039698567030142</v>
      </c>
      <c r="S158" s="36">
        <v>13.223023503697648</v>
      </c>
      <c r="T158" s="36">
        <v>13.40994371300563</v>
      </c>
      <c r="U158" s="36">
        <v>13.60055848094415</v>
      </c>
      <c r="V158" s="36">
        <v>13.794970547502945</v>
      </c>
      <c r="W158" s="36">
        <v>13.993286304671368</v>
      </c>
      <c r="X158" s="36">
        <v>14.195615829438417</v>
      </c>
      <c r="Y158" s="36">
        <v>14.402073147792683</v>
      </c>
      <c r="Z158" s="36">
        <v>14.612776322722366</v>
      </c>
      <c r="AA158" s="36">
        <v>14.827847641215234</v>
      </c>
      <c r="AB158" s="36">
        <v>15.047413779258621</v>
      </c>
      <c r="AC158" s="36">
        <v>15.271606010839399</v>
      </c>
      <c r="AD158" s="36">
        <v>15.500560339943965</v>
      </c>
      <c r="AE158" s="36">
        <v>15.734417753558223</v>
      </c>
      <c r="AF158" s="36">
        <v>15.973324375667563</v>
      </c>
      <c r="AG158" s="36">
        <v>16.217431753256825</v>
      </c>
      <c r="AH158" s="36">
        <v>16.466896966310301</v>
      </c>
      <c r="AI158" s="36">
        <v>16.721883001811698</v>
      </c>
      <c r="AJ158" s="36">
        <v>16.982558863744114</v>
      </c>
      <c r="AK158" s="36">
        <v>17.249099914090007</v>
      </c>
      <c r="AL158" s="36">
        <v>17.521688125831187</v>
      </c>
      <c r="AM158" s="36">
        <v>17.800512324948766</v>
      </c>
      <c r="AN158" s="36">
        <v>18.085768520423148</v>
      </c>
      <c r="AO158" s="36">
        <v>18.377660201233979</v>
      </c>
      <c r="AP158" s="36">
        <v>18.676398611360138</v>
      </c>
      <c r="AQ158" s="36">
        <v>18.982203178779681</v>
      </c>
      <c r="AR158" s="36">
        <v>19.295301735469824</v>
      </c>
      <c r="AS158" s="36">
        <v>19.615931001406899</v>
      </c>
      <c r="AT158" s="36">
        <v>19.944336892566309</v>
      </c>
      <c r="AU158" s="36">
        <v>20.280774938922505</v>
      </c>
      <c r="AV158" s="36">
        <v>20.62551069144893</v>
      </c>
      <c r="AW158" s="36">
        <v>20.978820173117981</v>
      </c>
      <c r="AX158" s="36">
        <v>21.340990351900963</v>
      </c>
      <c r="AY158" s="36">
        <v>21.712319558768041</v>
      </c>
      <c r="AZ158" s="36">
        <v>22.093118026688195</v>
      </c>
      <c r="BA158" s="36">
        <v>22.483708429629157</v>
      </c>
      <c r="BB158" s="36">
        <v>22.881204189373321</v>
      </c>
    </row>
    <row r="159" spans="1:54" outlineLevel="2">
      <c r="A159" s="425"/>
      <c r="B159" s="135" t="s">
        <v>289</v>
      </c>
      <c r="C159" s="135" t="s">
        <v>560</v>
      </c>
      <c r="D159" s="135" t="s">
        <v>480</v>
      </c>
      <c r="E159" s="238">
        <f>(Option_5!E158-Baseline!E158)*1.59</f>
        <v>0</v>
      </c>
      <c r="F159" s="238">
        <f>(Option_5!F158-Baseline!F158)*1.59</f>
        <v>0</v>
      </c>
      <c r="G159" s="238">
        <f>(Option_5!G158-Baseline!G158)*1.59</f>
        <v>0</v>
      </c>
      <c r="H159" s="238">
        <f>(Option_5!H158-Baseline!H158)*1.59</f>
        <v>0</v>
      </c>
      <c r="I159" s="238">
        <f>(Option_5!I158-Baseline!I158)*1.59</f>
        <v>0</v>
      </c>
      <c r="J159" s="238">
        <f>(Option_5!J158-Baseline!J158)*1.59</f>
        <v>0</v>
      </c>
      <c r="K159" s="238">
        <f>(Option_5!K158-Baseline!K158)*1.59</f>
        <v>-0.57810242153976299</v>
      </c>
      <c r="L159" s="238">
        <f>(Option_5!L158-Baseline!L158)*1.59</f>
        <v>-1.1718858333214182</v>
      </c>
      <c r="M159" s="238">
        <f>(Option_5!M158-Baseline!M158)*1.59</f>
        <v>-1.7817868906413106</v>
      </c>
      <c r="N159" s="238">
        <f>(Option_5!N158-Baseline!N158)*1.59</f>
        <v>-2.4082576050142426</v>
      </c>
      <c r="O159" s="238">
        <f>(Option_5!O158-Baseline!O158)*1.59</f>
        <v>-3.0517658863634152</v>
      </c>
      <c r="P159" s="238">
        <f>(Option_5!P158-Baseline!P158)*1.59</f>
        <v>-3.0939968513603122</v>
      </c>
      <c r="Q159" s="238">
        <f>(Option_5!Q158-Baseline!Q158)*1.59</f>
        <v>-3.1370360291763988</v>
      </c>
      <c r="R159" s="238">
        <f>(Option_5!R158-Baseline!R158)*1.59</f>
        <v>-3.1809052298394795</v>
      </c>
      <c r="S159" s="238">
        <f>(Option_5!S158-Baseline!S158)*1.59</f>
        <v>-3.2256270854072921</v>
      </c>
      <c r="T159" s="238">
        <f>(Option_5!T158-Baseline!T158)*1.59</f>
        <v>-3.271224892557508</v>
      </c>
      <c r="U159" s="238">
        <f>(Option_5!U158-Baseline!U158)*1.59</f>
        <v>-3.3177228574477158</v>
      </c>
      <c r="V159" s="238">
        <f>(Option_5!V158-Baseline!V158)*1.59</f>
        <v>-3.3651460082653961</v>
      </c>
      <c r="W159" s="238">
        <f>(Option_5!W158-Baseline!W158)*1.59</f>
        <v>-3.4135201952279797</v>
      </c>
      <c r="X159" s="238">
        <f>(Option_5!X158-Baseline!X158)*1.59</f>
        <v>-3.4628722654827735</v>
      </c>
      <c r="Y159" s="238">
        <f>(Option_5!Y158-Baseline!Y158)*1.59</f>
        <v>-3.513229958167003</v>
      </c>
      <c r="Z159" s="238">
        <f>(Option_5!Z158-Baseline!Z158)*1.59</f>
        <v>-3.5646220093477976</v>
      </c>
      <c r="AA159" s="238">
        <f>(Option_5!AA158-Baseline!AA158)*1.59</f>
        <v>-3.6170781870021838</v>
      </c>
      <c r="AB159" s="238">
        <f>(Option_5!AB158-Baseline!AB158)*1.59</f>
        <v>-3.6706293609770668</v>
      </c>
      <c r="AC159" s="238">
        <f>(Option_5!AC158-Baseline!AC158)*1.59</f>
        <v>-3.7253074330292537</v>
      </c>
      <c r="AD159" s="238">
        <f>(Option_5!AD158-Baseline!AD158)*1.59</f>
        <v>-3.7811455467054453</v>
      </c>
      <c r="AE159" s="238">
        <f>(Option_5!AE158-Baseline!AE158)*1.59</f>
        <v>-3.8381779998921983</v>
      </c>
      <c r="AF159" s="238">
        <f>(Option_5!AF158-Baseline!AF158)*1.59</f>
        <v>-3.8964404022259544</v>
      </c>
      <c r="AG159" s="238">
        <f>(Option_5!AG158-Baseline!AG158)*1.59</f>
        <v>-3.9559695876430361</v>
      </c>
      <c r="AH159" s="238">
        <f>(Option_5!AH158-Baseline!AH158)*1.59</f>
        <v>-4.0168038417496179</v>
      </c>
      <c r="AI159" s="238">
        <f>(Option_5!AI158-Baseline!AI158)*1.59</f>
        <v>-4.0789827968817205</v>
      </c>
      <c r="AJ159" s="238">
        <f>(Option_5!AJ158-Baseline!AJ158)*1.59</f>
        <v>-4.1425476244952373</v>
      </c>
      <c r="AK159" s="238">
        <f>(Option_5!AK158-Baseline!AK158)*1.59</f>
        <v>-4.2075410176758998</v>
      </c>
      <c r="AL159" s="238">
        <f>(Option_5!AL158-Baseline!AL158)*1.59</f>
        <v>-4.2740072261192799</v>
      </c>
      <c r="AM159" s="238">
        <f>(Option_5!AM158-Baseline!AM158)*1.59</f>
        <v>-4.3419922485207794</v>
      </c>
      <c r="AN159" s="238">
        <f>(Option_5!AN158-Baseline!AN158)*1.59</f>
        <v>-4.411543780105621</v>
      </c>
      <c r="AO159" s="238">
        <f>(Option_5!AO158-Baseline!AO158)*1.59</f>
        <v>-4.4827113350588643</v>
      </c>
      <c r="AP159" s="238">
        <f>(Option_5!AP158-Baseline!AP158)*1.59</f>
        <v>-4.5555463864453571</v>
      </c>
      <c r="AQ159" s="238">
        <f>(Option_5!AQ158-Baseline!AQ158)*1.59</f>
        <v>-4.6301022612697738</v>
      </c>
      <c r="AR159" s="238">
        <f>(Option_5!AR158-Baseline!AR158)*1.59</f>
        <v>-4.706434507766553</v>
      </c>
      <c r="AS159" s="238">
        <f>(Option_5!AS158-Baseline!AS158)*1.59</f>
        <v>-4.784600668029932</v>
      </c>
      <c r="AT159" s="238">
        <f>(Option_5!AT158-Baseline!AT158)*1.59</f>
        <v>-4.8646606278139419</v>
      </c>
      <c r="AU159" s="238">
        <f>(Option_5!AU158-Baseline!AU158)*1.59</f>
        <v>-4.9466765640623382</v>
      </c>
      <c r="AV159" s="238">
        <f>(Option_5!AV158-Baseline!AV158)*1.59</f>
        <v>-5.0307131547886845</v>
      </c>
      <c r="AW159" s="238">
        <f>(Option_5!AW158-Baseline!AW158)*1.59</f>
        <v>-5.1168375615862391</v>
      </c>
      <c r="AX159" s="238">
        <f>(Option_5!AX158-Baseline!AX158)*1.59</f>
        <v>-5.2051195870380402</v>
      </c>
      <c r="AY159" s="238">
        <f>(Option_5!AY158-Baseline!AY158)*1.59</f>
        <v>-5.2956318845968129</v>
      </c>
      <c r="AZ159" s="238">
        <f>(Option_5!AZ158-Baseline!AZ158)*1.59</f>
        <v>-5.3884499760750053</v>
      </c>
      <c r="BA159" s="238">
        <f>(Option_5!BA158-Baseline!BA158)*1.59</f>
        <v>-5.4836523565847655</v>
      </c>
      <c r="BB159" s="238">
        <f>(Option_5!BB158-Baseline!BB158)*1.59</f>
        <v>-5.5805367588285</v>
      </c>
    </row>
    <row r="160" spans="1:54" outlineLevel="2">
      <c r="A160" s="425"/>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292</v>
      </c>
      <c r="C161" s="135" t="s">
        <v>473</v>
      </c>
      <c r="D161" s="135"/>
      <c r="E161" s="238">
        <v>1.7757438E-2</v>
      </c>
      <c r="F161" s="36">
        <v>1.8350397000000001E-2</v>
      </c>
      <c r="G161" s="36">
        <v>1.8965065999999999E-2</v>
      </c>
      <c r="H161" s="36">
        <v>1.9602311000000001E-2</v>
      </c>
      <c r="I161" s="36">
        <v>2.026304E-2</v>
      </c>
      <c r="J161" s="36">
        <v>2.0948194999999999E-2</v>
      </c>
      <c r="K161" s="36">
        <v>2.1650222E-2</v>
      </c>
      <c r="L161" s="36">
        <v>2.2371181E-2</v>
      </c>
      <c r="M161" s="36">
        <v>2.3109240999999999E-2</v>
      </c>
      <c r="N161" s="36">
        <v>2.3862265000000001E-2</v>
      </c>
      <c r="O161" s="36">
        <v>2.4627782000000001E-2</v>
      </c>
      <c r="P161" s="36">
        <v>2.5476586999999998E-2</v>
      </c>
      <c r="Q161" s="36">
        <v>2.6357492999999999E-2</v>
      </c>
      <c r="R161" s="36">
        <v>2.7271822000000001E-2</v>
      </c>
      <c r="S161" s="36">
        <v>2.8220954999999999E-2</v>
      </c>
      <c r="T161" s="36">
        <v>2.9206335E-2</v>
      </c>
      <c r="U161" s="36">
        <v>3.0229466E-2</v>
      </c>
      <c r="V161" s="36">
        <v>3.1291922999999999E-2</v>
      </c>
      <c r="W161" s="36">
        <v>3.2395347999999997E-2</v>
      </c>
      <c r="X161" s="36">
        <v>3.3541459000000003E-2</v>
      </c>
      <c r="Y161" s="36">
        <v>3.4732048000000001E-2</v>
      </c>
      <c r="Z161" s="36">
        <v>3.5968989999999999E-2</v>
      </c>
      <c r="AA161" s="36">
        <v>3.7254242999999999E-2</v>
      </c>
      <c r="AB161" s="36">
        <v>3.8589854999999999E-2</v>
      </c>
      <c r="AC161" s="36">
        <v>3.9977963999999998E-2</v>
      </c>
      <c r="AD161" s="36">
        <v>4.1420806999999997E-2</v>
      </c>
      <c r="AE161" s="36">
        <v>4.2920722000000001E-2</v>
      </c>
      <c r="AF161" s="36">
        <v>4.4480151000000002E-2</v>
      </c>
      <c r="AG161" s="36">
        <v>4.6101651E-2</v>
      </c>
      <c r="AH161" s="36">
        <v>4.7787893999999997E-2</v>
      </c>
      <c r="AI161" s="36">
        <v>4.9541672000000002E-2</v>
      </c>
      <c r="AJ161" s="36">
        <v>5.1365909000000001E-2</v>
      </c>
      <c r="AK161" s="36">
        <v>5.3263659999999997E-2</v>
      </c>
      <c r="AL161" s="36">
        <v>5.5238121000000001E-2</v>
      </c>
      <c r="AM161" s="36">
        <v>5.7292636000000001E-2</v>
      </c>
      <c r="AN161" s="36">
        <v>5.9430704000000001E-2</v>
      </c>
      <c r="AO161" s="36">
        <v>6.1655982999999998E-2</v>
      </c>
      <c r="AP161" s="36">
        <v>6.3972303999999994E-2</v>
      </c>
      <c r="AQ161" s="36">
        <v>6.6383672000000005E-2</v>
      </c>
      <c r="AR161" s="36">
        <v>6.8894280000000002E-2</v>
      </c>
      <c r="AS161" s="36">
        <v>7.1508516999999994E-2</v>
      </c>
      <c r="AT161" s="36">
        <v>7.4230974000000005E-2</v>
      </c>
      <c r="AU161" s="36">
        <v>7.7066459000000004E-2</v>
      </c>
      <c r="AV161" s="36">
        <v>8.0020002000000007E-2</v>
      </c>
      <c r="AW161" s="36">
        <v>8.3096871000000003E-2</v>
      </c>
      <c r="AX161" s="36">
        <v>8.6302580000000004E-2</v>
      </c>
      <c r="AY161" s="36">
        <v>8.9642900999999997E-2</v>
      </c>
      <c r="AZ161" s="36">
        <v>9.3123881000000006E-2</v>
      </c>
      <c r="BA161" s="36">
        <v>9.6751847000000002E-2</v>
      </c>
      <c r="BB161" s="36">
        <v>0.1005211530854412</v>
      </c>
    </row>
    <row r="162" spans="1:54" outlineLevel="2">
      <c r="A162" s="425"/>
      <c r="B162" s="135" t="s">
        <v>292</v>
      </c>
      <c r="C162" s="135" t="s">
        <v>474</v>
      </c>
      <c r="D162" s="135"/>
      <c r="E162" s="238">
        <v>3.9460971999999997E-2</v>
      </c>
      <c r="F162" s="36">
        <v>4.0778660000000001E-2</v>
      </c>
      <c r="G162" s="36">
        <v>4.2144590000000003E-2</v>
      </c>
      <c r="H162" s="36">
        <v>4.3560691999999998E-2</v>
      </c>
      <c r="I162" s="36">
        <v>4.5028976999999998E-2</v>
      </c>
      <c r="J162" s="36">
        <v>4.6551544E-2</v>
      </c>
      <c r="K162" s="36">
        <v>4.8111605000000002E-2</v>
      </c>
      <c r="L162" s="36">
        <v>4.9713736000000001E-2</v>
      </c>
      <c r="M162" s="36">
        <v>5.1353867999999997E-2</v>
      </c>
      <c r="N162" s="36">
        <v>5.3027255000000002E-2</v>
      </c>
      <c r="O162" s="36">
        <v>5.4728405000000001E-2</v>
      </c>
      <c r="P162" s="36">
        <v>5.6614638000000002E-2</v>
      </c>
      <c r="Q162" s="36">
        <v>5.8572206000000002E-2</v>
      </c>
      <c r="R162" s="36">
        <v>6.0604049E-2</v>
      </c>
      <c r="S162" s="36">
        <v>6.2713234000000007E-2</v>
      </c>
      <c r="T162" s="36">
        <v>6.4902966000000006E-2</v>
      </c>
      <c r="U162" s="36">
        <v>6.7176591999999993E-2</v>
      </c>
      <c r="V162" s="36">
        <v>6.9537607000000001E-2</v>
      </c>
      <c r="W162" s="36">
        <v>7.1989662999999995E-2</v>
      </c>
      <c r="X162" s="36">
        <v>7.4536574999999994E-2</v>
      </c>
      <c r="Y162" s="36">
        <v>7.7182327999999994E-2</v>
      </c>
      <c r="Z162" s="36">
        <v>7.9931087999999997E-2</v>
      </c>
      <c r="AA162" s="36">
        <v>8.2787207000000002E-2</v>
      </c>
      <c r="AB162" s="36">
        <v>8.5755233E-2</v>
      </c>
      <c r="AC162" s="36">
        <v>8.8839920000000003E-2</v>
      </c>
      <c r="AD162" s="36">
        <v>9.2046238000000002E-2</v>
      </c>
      <c r="AE162" s="36">
        <v>9.5379380999999999E-2</v>
      </c>
      <c r="AF162" s="36">
        <v>9.8844781000000007E-2</v>
      </c>
      <c r="AG162" s="36">
        <v>0.10244811400000001</v>
      </c>
      <c r="AH162" s="36">
        <v>0.106195319</v>
      </c>
      <c r="AI162" s="36">
        <v>0.110092605</v>
      </c>
      <c r="AJ162" s="36">
        <v>0.114146464</v>
      </c>
      <c r="AK162" s="36">
        <v>0.11836368799999999</v>
      </c>
      <c r="AL162" s="36">
        <v>0.12275137899999999</v>
      </c>
      <c r="AM162" s="36">
        <v>0.127316969</v>
      </c>
      <c r="AN162" s="36">
        <v>0.13206823100000001</v>
      </c>
      <c r="AO162" s="36">
        <v>0.13701329700000001</v>
      </c>
      <c r="AP162" s="36">
        <v>0.14216067600000001</v>
      </c>
      <c r="AQ162" s="36">
        <v>0.14751927100000001</v>
      </c>
      <c r="AR162" s="36">
        <v>0.153098401</v>
      </c>
      <c r="AS162" s="36">
        <v>0.15890781600000001</v>
      </c>
      <c r="AT162" s="36">
        <v>0.16495772</v>
      </c>
      <c r="AU162" s="36">
        <v>0.17125879699999999</v>
      </c>
      <c r="AV162" s="36">
        <v>0.177822226</v>
      </c>
      <c r="AW162" s="36">
        <v>0.184659713</v>
      </c>
      <c r="AX162" s="36">
        <v>0.19178350999999999</v>
      </c>
      <c r="AY162" s="36">
        <v>0.19920644700000001</v>
      </c>
      <c r="AZ162" s="36">
        <v>0.20694195700000001</v>
      </c>
      <c r="BA162" s="36">
        <v>0.215004105</v>
      </c>
      <c r="BB162" s="36">
        <v>0.22338034218382802</v>
      </c>
    </row>
    <row r="163" spans="1:54" outlineLevel="2">
      <c r="A163" s="425"/>
      <c r="B163" s="135" t="s">
        <v>292</v>
      </c>
      <c r="C163" s="135" t="s">
        <v>561</v>
      </c>
      <c r="D163" s="135"/>
      <c r="E163" s="238">
        <f>(SUM(Option_5!E161:E162)-SUM(Baseline!E161:E162))*1.59</f>
        <v>0</v>
      </c>
      <c r="F163" s="238">
        <f>(SUM(Option_5!F161:F162)-SUM(Baseline!F161:F162))*1.59</f>
        <v>0</v>
      </c>
      <c r="G163" s="238">
        <f>(SUM(Option_5!G161:G162)-SUM(Baseline!G161:G162))*1.59</f>
        <v>0</v>
      </c>
      <c r="H163" s="238">
        <f>(SUM(Option_5!H161:H162)-SUM(Baseline!H161:H162))*1.59</f>
        <v>0</v>
      </c>
      <c r="I163" s="238">
        <f>(SUM(Option_5!I161:I162)-SUM(Baseline!I161:I162))*1.59</f>
        <v>0</v>
      </c>
      <c r="J163" s="238">
        <f>(SUM(Option_5!J161:J162)-SUM(Baseline!J161:J162))*1.59</f>
        <v>0</v>
      </c>
      <c r="K163" s="238">
        <f>(SUM(Option_5!K161:K162)-SUM(Baseline!K161:K162))*1.59</f>
        <v>-4.3753620000006602E-5</v>
      </c>
      <c r="L163" s="238">
        <f>(SUM(Option_5!L161:L162)-SUM(Baseline!L161:L162))*1.59</f>
        <v>-1.2598046999999683E-4</v>
      </c>
      <c r="M163" s="238">
        <f>(SUM(Option_5!M161:M162)-SUM(Baseline!M161:M162))*1.59</f>
        <v>-2.6155817999999511E-4</v>
      </c>
      <c r="N163" s="238">
        <f>(SUM(Option_5!N161:N162)-SUM(Baseline!N161:N162))*1.59</f>
        <v>-4.6716743999998159E-4</v>
      </c>
      <c r="O163" s="238">
        <f>(SUM(Option_5!O161:O162)-SUM(Baseline!O161:O162))*1.59</f>
        <v>-7.6146372000000025E-4</v>
      </c>
      <c r="P163" s="238">
        <f>(SUM(Option_5!P161:P162)-SUM(Baseline!P161:P162))*1.59</f>
        <v>-7.8799286999998194E-4</v>
      </c>
      <c r="Q163" s="238">
        <f>(SUM(Option_5!Q161:Q162)-SUM(Baseline!Q161:Q162))*1.59</f>
        <v>-8.1553167000000598E-4</v>
      </c>
      <c r="R163" s="238">
        <f>(SUM(Option_5!R161:R162)-SUM(Baseline!R161:R162))*1.59</f>
        <v>-8.441198700000072E-4</v>
      </c>
      <c r="S163" s="238">
        <f>(SUM(Option_5!S161:S162)-SUM(Baseline!S161:S162))*1.59</f>
        <v>-8.7380039999998516E-4</v>
      </c>
      <c r="T163" s="238">
        <f>(SUM(Option_5!T161:T162)-SUM(Baseline!T161:T162))*1.59</f>
        <v>-9.0461937000000368E-4</v>
      </c>
      <c r="U163" s="238">
        <f>(SUM(Option_5!U161:U162)-SUM(Baseline!U161:U162))*1.59</f>
        <v>-9.3662607000001498E-4</v>
      </c>
      <c r="V163" s="238">
        <f>(SUM(Option_5!V161:V162)-SUM(Baseline!V161:V162))*1.59</f>
        <v>-9.6986501999999546E-4</v>
      </c>
      <c r="W163" s="238">
        <f>(SUM(Option_5!W161:W162)-SUM(Baseline!W161:W162))*1.59</f>
        <v>-1.0043934600000033E-3</v>
      </c>
      <c r="X163" s="238">
        <f>(SUM(Option_5!X161:X162)-SUM(Baseline!X161:X162))*1.59</f>
        <v>-1.0402590900000356E-3</v>
      </c>
      <c r="Y163" s="238">
        <f>(SUM(Option_5!Y161:Y162)-SUM(Baseline!Y161:Y162))*1.59</f>
        <v>-1.0775271000000137E-3</v>
      </c>
      <c r="Z163" s="238">
        <f>(SUM(Option_5!Z161:Z162)-SUM(Baseline!Z161:Z162))*1.59</f>
        <v>-1.1162483700000211E-3</v>
      </c>
      <c r="AA163" s="238">
        <f>(SUM(Option_5!AA161:AA162)-SUM(Baseline!AA161:AA162))*1.59</f>
        <v>-1.1564896800000009E-3</v>
      </c>
      <c r="AB163" s="238">
        <f>(SUM(Option_5!AB161:AB162)-SUM(Baseline!AB161:AB162))*1.59</f>
        <v>-1.1983130400000305E-3</v>
      </c>
      <c r="AC163" s="238">
        <f>(SUM(Option_5!AC161:AC162)-SUM(Baseline!AC161:AC162))*1.59</f>
        <v>-1.2417884100000072E-3</v>
      </c>
      <c r="AD163" s="238">
        <f>(SUM(Option_5!AD161:AD162)-SUM(Baseline!AD161:AD162))*1.59</f>
        <v>-1.2869825699999616E-3</v>
      </c>
      <c r="AE163" s="238">
        <f>(SUM(Option_5!AE161:AE162)-SUM(Baseline!AE161:AE162))*1.59</f>
        <v>-1.3339702499999872E-3</v>
      </c>
      <c r="AF163" s="238">
        <f>(SUM(Option_5!AF161:AF162)-SUM(Baseline!AF161:AF162))*1.59</f>
        <v>-1.3828309499999975E-3</v>
      </c>
      <c r="AG163" s="238">
        <f>(SUM(Option_5!AG161:AG162)-SUM(Baseline!AG161:AG162))*1.59</f>
        <v>-1.4336425799999961E-3</v>
      </c>
      <c r="AH163" s="238">
        <f>(SUM(Option_5!AH161:AH162)-SUM(Baseline!AH161:AH162))*1.59</f>
        <v>-1.4864894099999827E-3</v>
      </c>
      <c r="AI163" s="238">
        <f>(SUM(Option_5!AI161:AI162)-SUM(Baseline!AI161:AI162))*1.59</f>
        <v>-1.5414604800000427E-3</v>
      </c>
      <c r="AJ163" s="238">
        <f>(SUM(Option_5!AJ161:AJ162)-SUM(Baseline!AJ161:AJ162))*1.59</f>
        <v>-1.5986464199999959E-3</v>
      </c>
      <c r="AK163" s="238">
        <f>(SUM(Option_5!AK161:AK162)-SUM(Baseline!AK161:AK162))*1.59</f>
        <v>-1.6581442200000122E-3</v>
      </c>
      <c r="AL163" s="238">
        <f>(SUM(Option_5!AL161:AL162)-SUM(Baseline!AL161:AL162))*1.59</f>
        <v>-1.7200572299999929E-3</v>
      </c>
      <c r="AM163" s="238">
        <f>(SUM(Option_5!AM161:AM162)-SUM(Baseline!AM161:AM162))*1.59</f>
        <v>-1.7844887999999717E-3</v>
      </c>
      <c r="AN163" s="238">
        <f>(SUM(Option_5!AN161:AN162)-SUM(Baseline!AN161:AN162))*1.59</f>
        <v>-1.8515470500000246E-3</v>
      </c>
      <c r="AO163" s="238">
        <f>(SUM(Option_5!AO161:AO162)-SUM(Baseline!AO161:AO162))*1.59</f>
        <v>-1.9213496400000008E-3</v>
      </c>
      <c r="AP163" s="238">
        <f>(SUM(Option_5!AP161:AP162)-SUM(Baseline!AP161:AP162))*1.59</f>
        <v>-1.9940142299999272E-3</v>
      </c>
      <c r="AQ163" s="238">
        <f>(SUM(Option_5!AQ161:AQ162)-SUM(Baseline!AQ161:AQ162))*1.59</f>
        <v>-2.0696727899999984E-3</v>
      </c>
      <c r="AR163" s="238">
        <f>(SUM(Option_5!AR161:AR162)-SUM(Baseline!AR161:AR162))*1.59</f>
        <v>-2.1484541099999707E-3</v>
      </c>
      <c r="AS163" s="238">
        <f>(SUM(Option_5!AS161:AS162)-SUM(Baseline!AS161:AS162))*1.59</f>
        <v>-2.2304933399999935E-3</v>
      </c>
      <c r="AT163" s="238">
        <f>(SUM(Option_5!AT161:AT162)-SUM(Baseline!AT161:AT162))*1.59</f>
        <v>-2.3159431199999865E-3</v>
      </c>
      <c r="AU163" s="238">
        <f>(SUM(Option_5!AU161:AU162)-SUM(Baseline!AU161:AU162))*1.59</f>
        <v>-2.4049449600000074E-3</v>
      </c>
      <c r="AV163" s="238">
        <f>(SUM(Option_5!AV161:AV162)-SUM(Baseline!AV161:AV162))*1.59</f>
        <v>-2.4976674000000117E-3</v>
      </c>
      <c r="AW163" s="238">
        <f>(SUM(Option_5!AW161:AW162)-SUM(Baseline!AW161:AW162))*1.59</f>
        <v>-2.5942678499999605E-3</v>
      </c>
      <c r="AX163" s="238">
        <f>(SUM(Option_5!AX161:AX162)-SUM(Baseline!AX161:AX162))*1.59</f>
        <v>-2.6949275700000239E-3</v>
      </c>
      <c r="AY163" s="238">
        <f>(SUM(Option_5!AY161:AY162)-SUM(Baseline!AY161:AY162))*1.59</f>
        <v>-2.7998246400000189E-3</v>
      </c>
      <c r="AZ163" s="238">
        <f>(SUM(Option_5!AZ161:AZ162)-SUM(Baseline!AZ161:AZ162))*1.59</f>
        <v>-2.9091482699999788E-3</v>
      </c>
      <c r="BA163" s="238">
        <f>(SUM(Option_5!BA161:BA162)-SUM(Baseline!BA161:BA162))*1.59</f>
        <v>-3.0231003900000183E-3</v>
      </c>
      <c r="BB163" s="238">
        <f>(SUM(Option_5!BB161:BB162)-SUM(Baseline!BB161:BB162))*1.59</f>
        <v>-3.1415159155049228E-3</v>
      </c>
    </row>
    <row r="164" spans="1:54" outlineLevel="2">
      <c r="A164" s="425"/>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484</v>
      </c>
      <c r="B172" s="135" t="s">
        <v>289</v>
      </c>
      <c r="C172" s="135" t="s">
        <v>397</v>
      </c>
      <c r="D172" s="135" t="s">
        <v>391</v>
      </c>
      <c r="E172" s="262">
        <f>-(E$158*'Fixed Data'!$B$25*'Fixed Data'!E$47*'Fixed Data'!$B$24*'Fixed Data'!$B$23+E$158*'Fixed Data'!$B$26)*'Fixed Data'!L44/10^6</f>
        <v>-2.5743277600318097</v>
      </c>
      <c r="F172" s="262">
        <f>-(F$158*'Fixed Data'!$B$25*'Fixed Data'!F$47*'Fixed Data'!$B$24*'Fixed Data'!$B$23+F$158*'Fixed Data'!$B$26)*'Fixed Data'!M44/10^6</f>
        <v>-2.6479842461284866</v>
      </c>
      <c r="G172" s="262">
        <f>-(G$158*'Fixed Data'!$B$25*'Fixed Data'!G$47*'Fixed Data'!$B$24*'Fixed Data'!$B$23+G$158*'Fixed Data'!$B$26)*'Fixed Data'!N44/10^6</f>
        <v>-2.7239091552390255</v>
      </c>
      <c r="H172" s="262">
        <f>-(H$158*'Fixed Data'!$B$25*'Fixed Data'!H$47*'Fixed Data'!$B$24*'Fixed Data'!$B$23+H$158*'Fixed Data'!$B$26)*'Fixed Data'!O44/10^6</f>
        <v>-2.8021798537519009</v>
      </c>
      <c r="I172" s="262">
        <f>-(I$158*'Fixed Data'!$B$25*'Fixed Data'!I$47*'Fixed Data'!$B$24*'Fixed Data'!$B$23+I$158*'Fixed Data'!$B$26)*'Fixed Data'!P44/10^6</f>
        <v>-2.8828766965388644</v>
      </c>
      <c r="J172" s="262">
        <f>-(J$158*'Fixed Data'!$B$25*'Fixed Data'!J$47*'Fixed Data'!$B$24*'Fixed Data'!$B$23+J$158*'Fixed Data'!$B$26)*'Fixed Data'!Q44/10^6</f>
        <v>-2.9660831483816898</v>
      </c>
      <c r="K172" s="262">
        <f>-(K$158*'Fixed Data'!$B$25*'Fixed Data'!K$47*'Fixed Data'!$B$24*'Fixed Data'!$B$23+K$158*'Fixed Data'!$B$26)*'Fixed Data'!R44/10^6</f>
        <v>-2.9706979767876973</v>
      </c>
      <c r="L172" s="262">
        <f>-(L$158*'Fixed Data'!$B$25*'Fixed Data'!L$47*'Fixed Data'!$B$24*'Fixed Data'!$B$23+L$158*'Fixed Data'!$B$26)*'Fixed Data'!S44/10^6</f>
        <v>-2.9732907679315121</v>
      </c>
      <c r="M172" s="262">
        <f>-(M$158*'Fixed Data'!$B$25*'Fixed Data'!M$47*'Fixed Data'!$B$24*'Fixed Data'!$B$23+M$158*'Fixed Data'!$B$26)*'Fixed Data'!T44/10^6</f>
        <v>-2.9737333482586163</v>
      </c>
      <c r="N172" s="262">
        <f>-(N$158*'Fixed Data'!$B$25*'Fixed Data'!N$47*'Fixed Data'!$B$24*'Fixed Data'!$B$23+N$158*'Fixed Data'!$B$26)*'Fixed Data'!U44/10^6</f>
        <v>-2.9718908945754485</v>
      </c>
      <c r="O172" s="262">
        <f>-(O$158*'Fixed Data'!$B$25*'Fixed Data'!O$47*'Fixed Data'!$B$24*'Fixed Data'!$B$23+O$158*'Fixed Data'!$B$26)*'Fixed Data'!V44/10^6</f>
        <v>-2.9676215832442137</v>
      </c>
      <c r="P172" s="262">
        <f>-(P$158*'Fixed Data'!$B$25*'Fixed Data'!P$47*'Fixed Data'!$B$24*'Fixed Data'!$B$23+P$158*'Fixed Data'!$B$26)*'Fixed Data'!W44/10^6</f>
        <v>-3.0545012448399489</v>
      </c>
      <c r="Q172" s="262">
        <f>-(Q$158*'Fixed Data'!$B$25*'Fixed Data'!Q$47*'Fixed Data'!$B$24*'Fixed Data'!$B$23+Q$158*'Fixed Data'!$B$26)*'Fixed Data'!X44/10^6</f>
        <v>-3.1441497346722618</v>
      </c>
      <c r="R172" s="262">
        <f>-(R$158*'Fixed Data'!$B$25*'Fixed Data'!R$47*'Fixed Data'!$B$24*'Fixed Data'!$B$23+R$158*'Fixed Data'!$B$26)*'Fixed Data'!Y44/10^6</f>
        <v>-3.2366658440744525</v>
      </c>
      <c r="S172" s="262">
        <f>-(S$158*'Fixed Data'!$B$25*'Fixed Data'!S$47*'Fixed Data'!$B$24*'Fixed Data'!$B$23+S$158*'Fixed Data'!$B$26)*'Fixed Data'!Z44/10^6</f>
        <v>-3.3314026346604537</v>
      </c>
      <c r="T172" s="262">
        <f>-(T$158*'Fixed Data'!$B$25*'Fixed Data'!T$47*'Fixed Data'!$B$24*'Fixed Data'!$B$23+T$158*'Fixed Data'!$B$26)*'Fixed Data'!AA44/10^6</f>
        <v>-3.4291726572121872</v>
      </c>
      <c r="U172" s="262">
        <f>-(U$158*'Fixed Data'!$B$25*'Fixed Data'!U$47*'Fixed Data'!$B$24*'Fixed Data'!$B$23+U$158*'Fixed Data'!$B$26)*'Fixed Data'!AB44/10^6</f>
        <v>-3.5300851527021258</v>
      </c>
      <c r="V172" s="262">
        <f>-(V$158*'Fixed Data'!$B$25*'Fixed Data'!V$47*'Fixed Data'!$B$24*'Fixed Data'!$B$23+V$158*'Fixed Data'!$B$26)*'Fixed Data'!AC44/10^6</f>
        <v>-3.6342538513225437</v>
      </c>
      <c r="W172" s="262">
        <f>-(W$158*'Fixed Data'!$B$25*'Fixed Data'!W$47*'Fixed Data'!$B$24*'Fixed Data'!$B$23+W$158*'Fixed Data'!$B$26)*'Fixed Data'!AD44/10^6</f>
        <v>-3.7417971843865834</v>
      </c>
      <c r="X172" s="262">
        <f>-(X$158*'Fixed Data'!$B$25*'Fixed Data'!X$47*'Fixed Data'!$B$24*'Fixed Data'!$B$23+X$158*'Fixed Data'!$B$26)*'Fixed Data'!AE44/10^6</f>
        <v>-3.8528384896407575</v>
      </c>
      <c r="Y172" s="262">
        <f>-(Y$158*'Fixed Data'!$B$25*'Fixed Data'!Y$47*'Fixed Data'!$B$24*'Fixed Data'!$B$23+Y$158*'Fixed Data'!$B$26)*'Fixed Data'!AF44/10^6</f>
        <v>-3.9675062612949907</v>
      </c>
      <c r="Z172" s="262">
        <f>-(Z$158*'Fixed Data'!$B$25*'Fixed Data'!Z$47*'Fixed Data'!$B$24*'Fixed Data'!$B$23+Z$158*'Fixed Data'!$B$26)*'Fixed Data'!AG44/10^6</f>
        <v>-4.0859343775423858</v>
      </c>
      <c r="AA172" s="262">
        <f>-(AA$158*'Fixed Data'!$B$25*'Fixed Data'!AA$47*'Fixed Data'!$B$24*'Fixed Data'!$B$23+AA$158*'Fixed Data'!$B$26)*'Fixed Data'!AH44/10^6</f>
        <v>-4.2082623610946985</v>
      </c>
      <c r="AB172" s="262">
        <f>-(AB$158*'Fixed Data'!$B$25*'Fixed Data'!AB$47*'Fixed Data'!$B$24*'Fixed Data'!$B$23+AB$158*'Fixed Data'!$B$26)*'Fixed Data'!AI44/10^6</f>
        <v>-4.3346356516211637</v>
      </c>
      <c r="AC172" s="262">
        <f>-(AC$158*'Fixed Data'!$B$25*'Fixed Data'!AC$47*'Fixed Data'!$B$24*'Fixed Data'!$B$23+AC$158*'Fixed Data'!$B$26)*'Fixed Data'!AJ44/10^6</f>
        <v>-4.4623345127090337</v>
      </c>
      <c r="AD172" s="262">
        <f>-(AD$158*'Fixed Data'!$B$25*'Fixed Data'!AD$47*'Fixed Data'!$B$24*'Fixed Data'!$B$23+AD$158*'Fixed Data'!$B$26)*'Fixed Data'!AK44/10^6</f>
        <v>-4.5938422860980683</v>
      </c>
      <c r="AE172" s="262">
        <f>-(AE$158*'Fixed Data'!$B$25*'Fixed Data'!AE$47*'Fixed Data'!$B$24*'Fixed Data'!$B$23+AE$158*'Fixed Data'!$B$26)*'Fixed Data'!AL44/10^6</f>
        <v>-4.7289793676067315</v>
      </c>
      <c r="AF172" s="262">
        <f>-(AF$158*'Fixed Data'!$B$25*'Fixed Data'!AF$47*'Fixed Data'!$B$24*'Fixed Data'!$B$23+AF$158*'Fixed Data'!$B$26)*'Fixed Data'!AM44/10^6</f>
        <v>-4.8676372056566608</v>
      </c>
      <c r="AG172" s="262">
        <f>-(AG$158*'Fixed Data'!$B$25*'Fixed Data'!AG$47*'Fixed Data'!$B$24*'Fixed Data'!$B$23+AG$158*'Fixed Data'!$B$26)*'Fixed Data'!AN44/10^6</f>
        <v>-5.0097954055528371</v>
      </c>
      <c r="AH172" s="262">
        <f>-(AH$158*'Fixed Data'!$B$25*'Fixed Data'!AH$47*'Fixed Data'!$B$24*'Fixed Data'!$B$23+AH$158*'Fixed Data'!$B$26)*'Fixed Data'!AO44/10^6</f>
        <v>-5.1555685124092223</v>
      </c>
      <c r="AI172" s="262">
        <f>-(AI$158*'Fixed Data'!$B$25*'Fixed Data'!AI$47*'Fixed Data'!$B$24*'Fixed Data'!$B$23+AI$158*'Fixed Data'!$B$26)*'Fixed Data'!AP44/10^6</f>
        <v>-5.3052858477539386</v>
      </c>
      <c r="AJ172" s="262">
        <f>-(AJ$158*'Fixed Data'!$B$25*'Fixed Data'!AJ$47*'Fixed Data'!$B$24*'Fixed Data'!$B$23+AJ$158*'Fixed Data'!$B$26)*'Fixed Data'!AQ44/10^6</f>
        <v>-5.4589709817818539</v>
      </c>
      <c r="AK172" s="262">
        <f>-(AK$158*'Fixed Data'!$B$25*'Fixed Data'!AK$47*'Fixed Data'!$B$24*'Fixed Data'!$B$23+AK$158*'Fixed Data'!$B$26)*'Fixed Data'!AR44/10^6</f>
        <v>-5.6167227073549411</v>
      </c>
      <c r="AL172" s="262">
        <f>-(AL$158*'Fixed Data'!$B$25*'Fixed Data'!AL$47*'Fixed Data'!$B$24*'Fixed Data'!$B$23+AL$158*'Fixed Data'!$B$26)*'Fixed Data'!AS44/10^6</f>
        <v>-5.7786832577008047</v>
      </c>
      <c r="AM172" s="262">
        <f>-(AM$158*'Fixed Data'!$B$25*'Fixed Data'!AM$47*'Fixed Data'!$B$24*'Fixed Data'!$B$23+AM$158*'Fixed Data'!$B$26)*'Fixed Data'!AT44/10^6</f>
        <v>-5.9450100339074456</v>
      </c>
      <c r="AN172" s="262">
        <f>-(AN$158*'Fixed Data'!$B$25*'Fixed Data'!AN$47*'Fixed Data'!$B$24*'Fixed Data'!$B$23+AN$158*'Fixed Data'!$B$26)*'Fixed Data'!AU44/10^6</f>
        <v>-6.1158524305780064</v>
      </c>
      <c r="AO172" s="262">
        <f>-(AO$158*'Fixed Data'!$B$25*'Fixed Data'!AO$47*'Fixed Data'!$B$24*'Fixed Data'!$B$23+AO$158*'Fixed Data'!$B$26)*'Fixed Data'!AV44/10^6</f>
        <v>-6.2913455252860127</v>
      </c>
      <c r="AP172" s="262">
        <f>-(AP$158*'Fixed Data'!$B$25*'Fixed Data'!AP$47*'Fixed Data'!$B$24*'Fixed Data'!$B$23+AP$158*'Fixed Data'!$B$26)*'Fixed Data'!AW44/10^6</f>
        <v>-6.4716471818200869</v>
      </c>
      <c r="AQ172" s="262">
        <f>-(AQ$158*'Fixed Data'!$B$25*'Fixed Data'!AQ$47*'Fixed Data'!$B$24*'Fixed Data'!$B$23+AQ$158*'Fixed Data'!$B$26)*'Fixed Data'!AX44/10^6</f>
        <v>-6.6569239929795474</v>
      </c>
      <c r="AR172" s="262">
        <f>-(AR$158*'Fixed Data'!$B$25*'Fixed Data'!AR$47*'Fixed Data'!$B$24*'Fixed Data'!$B$23+AR$158*'Fixed Data'!$B$26)*'Fixed Data'!AY44/10^6</f>
        <v>-6.8473462602087443</v>
      </c>
      <c r="AS172" s="262">
        <f>-(AS$158*'Fixed Data'!$B$25*'Fixed Data'!AS$47*'Fixed Data'!$B$24*'Fixed Data'!$B$23+AS$158*'Fixed Data'!$B$26)*'Fixed Data'!AZ44/10^6</f>
        <v>-7.043088897513587</v>
      </c>
      <c r="AT172" s="262">
        <f>-(AT$158*'Fixed Data'!$B$25*'Fixed Data'!AT$47*'Fixed Data'!$B$24*'Fixed Data'!$B$23+AT$158*'Fixed Data'!$B$26)*'Fixed Data'!BA44/10^6</f>
        <v>-7.2443346507205257</v>
      </c>
      <c r="AU172" s="262">
        <f>-(AU$158*'Fixed Data'!$B$25*'Fixed Data'!AU$47*'Fixed Data'!$B$24*'Fixed Data'!$B$23+AU$158*'Fixed Data'!$B$26)*'Fixed Data'!BB44/10^6</f>
        <v>-7.4512757824464382</v>
      </c>
      <c r="AV172" s="262">
        <f>-(AV$158*'Fixed Data'!$B$25*'Fixed Data'!AV$47*'Fixed Data'!$B$24*'Fixed Data'!$B$23+AV$158*'Fixed Data'!$B$26)*'Fixed Data'!BC44/10^6</f>
        <v>-7.6641119483924491</v>
      </c>
      <c r="AW172" s="262">
        <f>-(AW$158*'Fixed Data'!$B$25*'Fixed Data'!AW$47*'Fixed Data'!$B$24*'Fixed Data'!$B$23+AW$158*'Fixed Data'!$B$26)*'Fixed Data'!BD44/10^6</f>
        <v>-7.8830506389845336</v>
      </c>
      <c r="AX172" s="262">
        <f>-(AX$158*'Fixed Data'!$B$25*'Fixed Data'!AX$47*'Fixed Data'!$B$24*'Fixed Data'!$B$23+AX$158*'Fixed Data'!$B$26)*'Fixed Data'!BE44/10^6</f>
        <v>-8.1083081625302569</v>
      </c>
      <c r="AY172" s="262">
        <f>-(AY$158*'Fixed Data'!$B$25*'Fixed Data'!AY$47*'Fixed Data'!$B$24*'Fixed Data'!$B$23+AY$158*'Fixed Data'!$B$26)*'Fixed Data'!BF44/10^6</f>
        <v>-8.3401102460881908</v>
      </c>
      <c r="AZ172" s="262">
        <f>-(AZ$158*'Fixed Data'!$B$25*'Fixed Data'!AZ$47*'Fixed Data'!$B$24*'Fixed Data'!$B$23+AZ$158*'Fixed Data'!$B$26)*'Fixed Data'!BG44/10^6</f>
        <v>-8.5786922715048295</v>
      </c>
      <c r="BA172" s="262">
        <f>-(BA$158*'Fixed Data'!$B$25*'Fixed Data'!BA$47*'Fixed Data'!$B$24*'Fixed Data'!$B$23+BA$158*'Fixed Data'!$B$26)*'Fixed Data'!BH44/10^6</f>
        <v>-8.8242995436417591</v>
      </c>
      <c r="BB172" s="262">
        <f>-(BB$158*'Fixed Data'!$B$25*'Fixed Data'!BB$47*'Fixed Data'!$B$24*'Fixed Data'!$B$23+BB$158*'Fixed Data'!$B$26)*'Fixed Data'!BI44/10^6</f>
        <v>-9.0759097865231748</v>
      </c>
    </row>
    <row r="173" spans="1:54" outlineLevel="2">
      <c r="A173" s="425"/>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485</v>
      </c>
      <c r="B176" s="135" t="s">
        <v>289</v>
      </c>
      <c r="C176" s="135" t="s">
        <v>397</v>
      </c>
      <c r="D176" s="135" t="s">
        <v>391</v>
      </c>
      <c r="E176" s="262">
        <f>-(E$158*'Fixed Data'!$B$25*'Fixed Data'!E$47*'Fixed Data'!$B$24*'Fixed Data'!$B$23+E$158*'Fixed Data'!$B$26)*'Fixed Data'!L46/10^6</f>
        <v>-7.7229832782660628</v>
      </c>
      <c r="F176" s="262">
        <f>-(F$158*'Fixed Data'!$B$25*'Fixed Data'!F$47*'Fixed Data'!$B$24*'Fixed Data'!$B$23+F$158*'Fixed Data'!$B$26)*'Fixed Data'!M46/10^6</f>
        <v>-7.9439527365319762</v>
      </c>
      <c r="G176" s="262">
        <f>-(G$158*'Fixed Data'!$B$25*'Fixed Data'!G$47*'Fixed Data'!$B$24*'Fixed Data'!$B$23+G$158*'Fixed Data'!$B$26)*'Fixed Data'!N46/10^6</f>
        <v>-8.171727465717078</v>
      </c>
      <c r="H176" s="262">
        <f>-(H$158*'Fixed Data'!$B$25*'Fixed Data'!H$47*'Fixed Data'!$B$24*'Fixed Data'!$B$23+H$158*'Fixed Data'!$B$26)*'Fixed Data'!O46/10^6</f>
        <v>-8.4065395612557019</v>
      </c>
      <c r="I176" s="262">
        <f>-(I$158*'Fixed Data'!$B$25*'Fixed Data'!I$47*'Fixed Data'!$B$24*'Fixed Data'!$B$23+I$158*'Fixed Data'!$B$26)*'Fixed Data'!P46/10^6</f>
        <v>-8.6486300896165904</v>
      </c>
      <c r="J176" s="262">
        <f>-(J$158*'Fixed Data'!$B$25*'Fixed Data'!J$47*'Fixed Data'!$B$24*'Fixed Data'!$B$23+J$158*'Fixed Data'!$B$26)*'Fixed Data'!Q46/10^6</f>
        <v>-8.8982494431907231</v>
      </c>
      <c r="K176" s="262">
        <f>-(K$158*'Fixed Data'!$B$25*'Fixed Data'!K$47*'Fixed Data'!$B$24*'Fixed Data'!$B$23+K$158*'Fixed Data'!$B$26)*'Fixed Data'!R46/10^6</f>
        <v>-8.9120939303630937</v>
      </c>
      <c r="L176" s="262">
        <f>-(L$158*'Fixed Data'!$B$25*'Fixed Data'!L$47*'Fixed Data'!$B$24*'Fixed Data'!$B$23+L$158*'Fixed Data'!$B$26)*'Fixed Data'!S46/10^6</f>
        <v>-8.9198723037945342</v>
      </c>
      <c r="M176" s="262">
        <f>-(M$158*'Fixed Data'!$B$25*'Fixed Data'!M$47*'Fixed Data'!$B$24*'Fixed Data'!$B$23+M$158*'Fixed Data'!$B$26)*'Fixed Data'!T46/10^6</f>
        <v>-8.9212000429033207</v>
      </c>
      <c r="N176" s="262">
        <f>-(N$158*'Fixed Data'!$B$25*'Fixed Data'!N$47*'Fixed Data'!$B$24*'Fixed Data'!$B$23+N$158*'Fixed Data'!$B$26)*'Fixed Data'!U46/10^6</f>
        <v>-8.9156726818830467</v>
      </c>
      <c r="O176" s="262">
        <f>-(O$158*'Fixed Data'!$B$25*'Fixed Data'!O$47*'Fixed Data'!$B$24*'Fixed Data'!$B$23+O$158*'Fixed Data'!$B$26)*'Fixed Data'!V46/10^6</f>
        <v>-8.9028647497326414</v>
      </c>
      <c r="P176" s="262">
        <f>-(P$158*'Fixed Data'!$B$25*'Fixed Data'!P$47*'Fixed Data'!$B$24*'Fixed Data'!$B$23+P$158*'Fixed Data'!$B$26)*'Fixed Data'!W46/10^6</f>
        <v>-9.1635037363579741</v>
      </c>
      <c r="Q176" s="262">
        <f>-(Q$158*'Fixed Data'!$B$25*'Fixed Data'!Q$47*'Fixed Data'!$B$24*'Fixed Data'!$B$23+Q$158*'Fixed Data'!$B$26)*'Fixed Data'!X46/10^6</f>
        <v>-9.4324492040167875</v>
      </c>
      <c r="R176" s="262">
        <f>-(R$158*'Fixed Data'!$B$25*'Fixed Data'!R$47*'Fixed Data'!$B$24*'Fixed Data'!$B$23+R$158*'Fixed Data'!$B$26)*'Fixed Data'!Y46/10^6</f>
        <v>-9.7099975322233565</v>
      </c>
      <c r="S176" s="262">
        <f>-(S$158*'Fixed Data'!$B$25*'Fixed Data'!S$47*'Fixed Data'!$B$24*'Fixed Data'!$B$23+S$158*'Fixed Data'!$B$26)*'Fixed Data'!Z46/10^6</f>
        <v>-9.9942079020650354</v>
      </c>
      <c r="T176" s="262">
        <f>-(T$158*'Fixed Data'!$B$25*'Fixed Data'!T$47*'Fixed Data'!$B$24*'Fixed Data'!$B$23+T$158*'Fixed Data'!$B$26)*'Fixed Data'!AA46/10^6</f>
        <v>-10.287517969693146</v>
      </c>
      <c r="U176" s="262">
        <f>-(U$158*'Fixed Data'!$B$25*'Fixed Data'!U$47*'Fixed Data'!$B$24*'Fixed Data'!$B$23+U$158*'Fixed Data'!$B$26)*'Fixed Data'!AB46/10^6</f>
        <v>-10.590255460077413</v>
      </c>
      <c r="V176" s="262">
        <f>-(V$158*'Fixed Data'!$B$25*'Fixed Data'!V$47*'Fixed Data'!$B$24*'Fixed Data'!$B$23+V$158*'Fixed Data'!$B$26)*'Fixed Data'!AC46/10^6</f>
        <v>-10.902761551968418</v>
      </c>
      <c r="W176" s="262">
        <f>-(W$158*'Fixed Data'!$B$25*'Fixed Data'!W$47*'Fixed Data'!$B$24*'Fixed Data'!$B$23+W$158*'Fixed Data'!$B$26)*'Fixed Data'!AD46/10^6</f>
        <v>-11.225391553159751</v>
      </c>
      <c r="X176" s="262">
        <f>-(X$158*'Fixed Data'!$B$25*'Fixed Data'!X$47*'Fixed Data'!$B$24*'Fixed Data'!$B$23+X$158*'Fixed Data'!$B$26)*'Fixed Data'!AE46/10^6</f>
        <v>-11.55851546892227</v>
      </c>
      <c r="Y176" s="262">
        <f>-(Y$158*'Fixed Data'!$B$25*'Fixed Data'!Y$47*'Fixed Data'!$B$24*'Fixed Data'!$B$23+Y$158*'Fixed Data'!$B$26)*'Fixed Data'!AF46/10^6</f>
        <v>-11.902518783884972</v>
      </c>
      <c r="Z176" s="262">
        <f>-(Z$158*'Fixed Data'!$B$25*'Fixed Data'!Z$47*'Fixed Data'!$B$24*'Fixed Data'!$B$23+Z$158*'Fixed Data'!$B$26)*'Fixed Data'!AG46/10^6</f>
        <v>-12.257803130509426</v>
      </c>
      <c r="AA176" s="262">
        <f>-(AA$158*'Fixed Data'!$B$25*'Fixed Data'!AA$47*'Fixed Data'!$B$24*'Fixed Data'!$B$23+AA$158*'Fixed Data'!$B$26)*'Fixed Data'!AH46/10^6</f>
        <v>-12.624787085432994</v>
      </c>
      <c r="AB176" s="262">
        <f>-(AB$158*'Fixed Data'!$B$25*'Fixed Data'!AB$47*'Fixed Data'!$B$24*'Fixed Data'!$B$23+AB$158*'Fixed Data'!$B$26)*'Fixed Data'!AI46/10^6</f>
        <v>-13.00390695486349</v>
      </c>
      <c r="AC176" s="262">
        <f>-(AC$158*'Fixed Data'!$B$25*'Fixed Data'!AC$47*'Fixed Data'!$B$24*'Fixed Data'!$B$23+AC$158*'Fixed Data'!$B$26)*'Fixed Data'!AJ46/10^6</f>
        <v>-13.387003538253571</v>
      </c>
      <c r="AD176" s="262">
        <f>-(AD$158*'Fixed Data'!$B$25*'Fixed Data'!AD$47*'Fixed Data'!$B$24*'Fixed Data'!$B$23+AD$158*'Fixed Data'!$B$26)*'Fixed Data'!AK46/10^6</f>
        <v>-13.781526858569274</v>
      </c>
      <c r="AE176" s="262">
        <f>-(AE$158*'Fixed Data'!$B$25*'Fixed Data'!AE$47*'Fixed Data'!$B$24*'Fixed Data'!$B$23+AE$158*'Fixed Data'!$B$26)*'Fixed Data'!AL46/10^6</f>
        <v>-14.186938103280772</v>
      </c>
      <c r="AF176" s="262">
        <f>-(AF$158*'Fixed Data'!$B$25*'Fixed Data'!AF$47*'Fixed Data'!$B$24*'Fixed Data'!$B$23+AF$158*'Fixed Data'!$B$26)*'Fixed Data'!AM46/10^6</f>
        <v>-14.602911617664706</v>
      </c>
      <c r="AG176" s="262">
        <f>-(AG$158*'Fixed Data'!$B$25*'Fixed Data'!AG$47*'Fixed Data'!$B$24*'Fixed Data'!$B$23+AG$158*'Fixed Data'!$B$26)*'Fixed Data'!AN46/10^6</f>
        <v>-15.029386217173933</v>
      </c>
      <c r="AH176" s="262">
        <f>-(AH$158*'Fixed Data'!$B$25*'Fixed Data'!AH$47*'Fixed Data'!$B$24*'Fixed Data'!$B$23+AH$158*'Fixed Data'!$B$26)*'Fixed Data'!AO46/10^6</f>
        <v>-15.466705537880902</v>
      </c>
      <c r="AI176" s="262">
        <f>-(AI$158*'Fixed Data'!$B$25*'Fixed Data'!AI$47*'Fixed Data'!$B$24*'Fixed Data'!$B$23+AI$158*'Fixed Data'!$B$26)*'Fixed Data'!AP46/10^6</f>
        <v>-15.915857544027057</v>
      </c>
      <c r="AJ176" s="262">
        <f>-(AJ$158*'Fixed Data'!$B$25*'Fixed Data'!AJ$47*'Fixed Data'!$B$24*'Fixed Data'!$B$23+AJ$158*'Fixed Data'!$B$26)*'Fixed Data'!AQ46/10^6</f>
        <v>-16.376912946200161</v>
      </c>
      <c r="AK176" s="262">
        <f>-(AK$158*'Fixed Data'!$B$25*'Fixed Data'!AK$47*'Fixed Data'!$B$24*'Fixed Data'!$B$23+AK$158*'Fixed Data'!$B$26)*'Fixed Data'!AR46/10^6</f>
        <v>-16.850168122991946</v>
      </c>
      <c r="AL176" s="262">
        <f>-(AL$158*'Fixed Data'!$B$25*'Fixed Data'!AL$47*'Fixed Data'!$B$24*'Fixed Data'!$B$23+AL$158*'Fixed Data'!$B$26)*'Fixed Data'!AS46/10^6</f>
        <v>-17.336049774100751</v>
      </c>
      <c r="AM176" s="262">
        <f>-(AM$158*'Fixed Data'!$B$25*'Fixed Data'!AM$47*'Fixed Data'!$B$24*'Fixed Data'!$B$23+AM$158*'Fixed Data'!$B$26)*'Fixed Data'!AT46/10^6</f>
        <v>-17.835030102824433</v>
      </c>
      <c r="AN176" s="262">
        <f>-(AN$158*'Fixed Data'!$B$25*'Fixed Data'!AN$47*'Fixed Data'!$B$24*'Fixed Data'!$B$23+AN$158*'Fixed Data'!$B$26)*'Fixed Data'!AU46/10^6</f>
        <v>-18.347557292930407</v>
      </c>
      <c r="AO176" s="262">
        <f>-(AO$158*'Fixed Data'!$B$25*'Fixed Data'!AO$47*'Fixed Data'!$B$24*'Fixed Data'!$B$23+AO$158*'Fixed Data'!$B$26)*'Fixed Data'!AV46/10^6</f>
        <v>-18.874036577147209</v>
      </c>
      <c r="AP176" s="262">
        <f>-(AP$158*'Fixed Data'!$B$25*'Fixed Data'!AP$47*'Fixed Data'!$B$24*'Fixed Data'!$B$23+AP$158*'Fixed Data'!$B$26)*'Fixed Data'!AW46/10^6</f>
        <v>-19.414941546845775</v>
      </c>
      <c r="AQ176" s="262">
        <f>-(AQ$158*'Fixed Data'!$B$25*'Fixed Data'!AQ$47*'Fixed Data'!$B$24*'Fixed Data'!$B$23+AQ$158*'Fixed Data'!$B$26)*'Fixed Data'!AX46/10^6</f>
        <v>-19.970771980425987</v>
      </c>
      <c r="AR176" s="262">
        <f>-(AR$158*'Fixed Data'!$B$25*'Fixed Data'!AR$47*'Fixed Data'!$B$24*'Fixed Data'!$B$23+AR$158*'Fixed Data'!$B$26)*'Fixed Data'!AY46/10^6</f>
        <v>-20.542038782219539</v>
      </c>
      <c r="AS176" s="262">
        <f>-(AS$158*'Fixed Data'!$B$25*'Fixed Data'!AS$47*'Fixed Data'!$B$24*'Fixed Data'!$B$23+AS$158*'Fixed Data'!$B$26)*'Fixed Data'!AZ46/10^6</f>
        <v>-21.129266694241224</v>
      </c>
      <c r="AT176" s="262">
        <f>-(AT$158*'Fixed Data'!$B$25*'Fixed Data'!AT$47*'Fixed Data'!$B$24*'Fixed Data'!$B$23+AT$158*'Fixed Data'!$B$26)*'Fixed Data'!BA46/10^6</f>
        <v>-21.733003953972641</v>
      </c>
      <c r="AU176" s="262">
        <f>-(AU$158*'Fixed Data'!$B$25*'Fixed Data'!AU$47*'Fixed Data'!$B$24*'Fixed Data'!$B$23+AU$158*'Fixed Data'!$B$26)*'Fixed Data'!BB46/10^6</f>
        <v>-22.353827349264961</v>
      </c>
      <c r="AV176" s="262">
        <f>-(AV$158*'Fixed Data'!$B$25*'Fixed Data'!AV$47*'Fixed Data'!$B$24*'Fixed Data'!$B$23+AV$158*'Fixed Data'!$B$26)*'Fixed Data'!BC46/10^6</f>
        <v>-22.992335847221334</v>
      </c>
      <c r="AW176" s="262">
        <f>-(AW$158*'Fixed Data'!$B$25*'Fixed Data'!AW$47*'Fixed Data'!$B$24*'Fixed Data'!$B$23+AW$158*'Fixed Data'!$B$26)*'Fixed Data'!BD46/10^6</f>
        <v>-23.6491519191195</v>
      </c>
      <c r="AX176" s="262">
        <f>-(AX$158*'Fixed Data'!$B$25*'Fixed Data'!AX$47*'Fixed Data'!$B$24*'Fixed Data'!$B$23+AX$158*'Fixed Data'!$B$26)*'Fixed Data'!BE46/10^6</f>
        <v>-24.324924489882296</v>
      </c>
      <c r="AY176" s="262">
        <f>-(AY$158*'Fixed Data'!$B$25*'Fixed Data'!AY$47*'Fixed Data'!$B$24*'Fixed Data'!$B$23+AY$158*'Fixed Data'!$B$26)*'Fixed Data'!BF46/10^6</f>
        <v>-25.020330740685853</v>
      </c>
      <c r="AZ176" s="262">
        <f>-(AZ$158*'Fixed Data'!$B$25*'Fixed Data'!AZ$47*'Fixed Data'!$B$24*'Fixed Data'!$B$23+AZ$158*'Fixed Data'!$B$26)*'Fixed Data'!BG46/10^6</f>
        <v>-25.736076817069748</v>
      </c>
      <c r="BA176" s="262">
        <f>-(BA$158*'Fixed Data'!$B$25*'Fixed Data'!BA$47*'Fixed Data'!$B$24*'Fixed Data'!$B$23+BA$158*'Fixed Data'!$B$26)*'Fixed Data'!BH46/10^6</f>
        <v>-26.472898633618815</v>
      </c>
      <c r="BB176" s="262">
        <f>-(BB$158*'Fixed Data'!$B$25*'Fixed Data'!BB$47*'Fixed Data'!$B$24*'Fixed Data'!$B$23+BB$158*'Fixed Data'!$B$26)*'Fixed Data'!BI46/10^6</f>
        <v>-27.227729362405405</v>
      </c>
    </row>
    <row r="177" spans="1:54" outlineLevel="2">
      <c r="A177" s="425"/>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-0.18956607024204439</v>
      </c>
      <c r="K190" s="21">
        <f t="shared" si="17"/>
        <v>-1.5628915941581687</v>
      </c>
      <c r="L190" s="21">
        <f t="shared" si="17"/>
        <v>-2.8305430044475006</v>
      </c>
      <c r="M190" s="21">
        <f t="shared" si="17"/>
        <v>-4.0013047230585075</v>
      </c>
      <c r="N190" s="21">
        <f t="shared" si="17"/>
        <v>-5.0800520107087186</v>
      </c>
      <c r="O190" s="21">
        <f t="shared" si="17"/>
        <v>-5.8944870509028826</v>
      </c>
      <c r="P190" s="21">
        <f t="shared" si="17"/>
        <v>-5.2082577799600767</v>
      </c>
      <c r="Q190" s="21">
        <f t="shared" si="17"/>
        <v>-4.573606142182741</v>
      </c>
      <c r="R190" s="21">
        <f t="shared" si="17"/>
        <v>-3.9874258932697062</v>
      </c>
      <c r="S190" s="21">
        <f t="shared" si="17"/>
        <v>-3.4467755072823967</v>
      </c>
      <c r="T190" s="21">
        <f t="shared" si="17"/>
        <v>-2.9488701279809919</v>
      </c>
      <c r="U190" s="21">
        <f t="shared" si="17"/>
        <v>-2.49107389172126</v>
      </c>
      <c r="V190" s="21">
        <f t="shared" si="17"/>
        <v>-2.0708926054599224</v>
      </c>
      <c r="W190" s="21">
        <f t="shared" si="17"/>
        <v>-1.6859667641219327</v>
      </c>
      <c r="X190" s="21">
        <f t="shared" si="17"/>
        <v>-1.3340648922592262</v>
      </c>
      <c r="Y190" s="21">
        <f t="shared" si="17"/>
        <v>-1.0130771955782614</v>
      </c>
      <c r="Z190" s="21">
        <f t="shared" si="17"/>
        <v>-0.72100950853435652</v>
      </c>
      <c r="AA190" s="21">
        <f t="shared" si="17"/>
        <v>-0.45597752478543757</v>
      </c>
      <c r="AB190" s="21">
        <f t="shared" si="17"/>
        <v>-0.21620129786752743</v>
      </c>
      <c r="AC190" s="21">
        <f t="shared" si="17"/>
        <v>1.8700731316940729E-17</v>
      </c>
      <c r="AD190" s="21">
        <f t="shared" si="17"/>
        <v>1.8068339436657711E-17</v>
      </c>
      <c r="AE190" s="21">
        <f t="shared" si="17"/>
        <v>1.7457332789041268E-17</v>
      </c>
      <c r="AF190" s="21">
        <f t="shared" si="17"/>
        <v>1.6866988201972237E-17</v>
      </c>
      <c r="AG190" s="21">
        <f t="shared" si="17"/>
        <v>1.6296606958427284E-17</v>
      </c>
      <c r="AH190" s="21">
        <f t="shared" si="17"/>
        <v>1.5745513969494964E-17</v>
      </c>
      <c r="AI190" s="21">
        <f t="shared" si="17"/>
        <v>1.5213056975357451E-17</v>
      </c>
      <c r="AJ190" s="21">
        <f t="shared" si="17"/>
        <v>1.476995822850238E-17</v>
      </c>
      <c r="AK190" s="21">
        <f t="shared" si="17"/>
        <v>1.4339765270390662E-17</v>
      </c>
      <c r="AL190" s="21">
        <f t="shared" si="17"/>
        <v>1.3922102204262777E-17</v>
      </c>
      <c r="AM190" s="21">
        <f t="shared" si="17"/>
        <v>1.351660408180852E-17</v>
      </c>
      <c r="AN190" s="21">
        <f t="shared" si="17"/>
        <v>1.3122916584280118E-17</v>
      </c>
      <c r="AO190" s="21">
        <f t="shared" si="17"/>
        <v>1.2740695712893318E-17</v>
      </c>
      <c r="AP190" s="21">
        <f t="shared" si="17"/>
        <v>1.236960748824594E-17</v>
      </c>
      <c r="AQ190" s="21">
        <f t="shared" si="17"/>
        <v>1.2009327658491204E-17</v>
      </c>
      <c r="AR190" s="21">
        <f t="shared" si="17"/>
        <v>1.1659541416010878E-17</v>
      </c>
      <c r="AS190" s="21">
        <f t="shared" si="17"/>
        <v>1.1319943122340658E-17</v>
      </c>
      <c r="AT190" s="21">
        <f t="shared" si="17"/>
        <v>1.0990236041107435E-17</v>
      </c>
      <c r="AU190" s="21">
        <f t="shared" si="17"/>
        <v>1.0670132078745083E-17</v>
      </c>
      <c r="AV190" s="21">
        <f t="shared" si="17"/>
        <v>1.0359351532762216E-17</v>
      </c>
      <c r="AW190" s="21">
        <f t="shared" si="17"/>
        <v>1.0057622847341957E-17</v>
      </c>
      <c r="AX190" s="21">
        <f t="shared" si="17"/>
        <v>9.7646823760601529E-18</v>
      </c>
      <c r="AY190" s="21">
        <f t="shared" si="17"/>
        <v>9.4802741515147105E-18</v>
      </c>
      <c r="AZ190" s="21">
        <f t="shared" si="17"/>
        <v>9.2041496616647673E-18</v>
      </c>
      <c r="BA190" s="21">
        <f t="shared" si="17"/>
        <v>8.9360676326842405E-18</v>
      </c>
      <c r="BB190" s="21">
        <f t="shared" si="17"/>
        <v>8.6757938181400386E-18</v>
      </c>
    </row>
    <row r="191" spans="1:54" outlineLevel="2">
      <c r="A191" s="425"/>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563</v>
      </c>
      <c r="C192" s="19"/>
      <c r="D192" s="135" t="s">
        <v>391</v>
      </c>
      <c r="E192" s="21">
        <f>E77*E186</f>
        <v>-0.86212766566576804</v>
      </c>
      <c r="F192" s="21">
        <f t="shared" ref="F192:BB192" si="19">F77*F186</f>
        <v>-0.84395447365653109</v>
      </c>
      <c r="G192" s="21">
        <f t="shared" si="19"/>
        <v>-0.82621318781480724</v>
      </c>
      <c r="H192" s="21">
        <f t="shared" si="19"/>
        <v>-0.80889358370196185</v>
      </c>
      <c r="I192" s="21">
        <f t="shared" si="19"/>
        <v>-0.79198568612904607</v>
      </c>
      <c r="J192" s="21">
        <f t="shared" si="19"/>
        <v>-0.77547975951201531</v>
      </c>
      <c r="K192" s="21">
        <f t="shared" si="19"/>
        <v>-0.73916522490270986</v>
      </c>
      <c r="L192" s="21">
        <f t="shared" si="19"/>
        <v>-0.70407072897654766</v>
      </c>
      <c r="M192" s="21">
        <f t="shared" si="19"/>
        <v>-0.67015738964604554</v>
      </c>
      <c r="N192" s="21">
        <f t="shared" si="19"/>
        <v>-0.63738748172604898</v>
      </c>
      <c r="O192" s="21">
        <f t="shared" si="19"/>
        <v>-0.60572440239799974</v>
      </c>
      <c r="P192" s="21">
        <f t="shared" si="19"/>
        <v>-0.59333878279083785</v>
      </c>
      <c r="Q192" s="21">
        <f t="shared" si="19"/>
        <v>-0.58124807943264423</v>
      </c>
      <c r="R192" s="21">
        <f t="shared" si="19"/>
        <v>-0.56944535665692675</v>
      </c>
      <c r="S192" s="21">
        <f t="shared" si="19"/>
        <v>-0.55792384620864932</v>
      </c>
      <c r="T192" s="21">
        <f t="shared" si="19"/>
        <v>-0.54667694557677982</v>
      </c>
      <c r="U192" s="21">
        <f t="shared" si="19"/>
        <v>-0.53569821185377053</v>
      </c>
      <c r="V192" s="21">
        <f t="shared" si="19"/>
        <v>-0.52498135841610438</v>
      </c>
      <c r="W192" s="21">
        <f t="shared" si="19"/>
        <v>-0.51452025341568564</v>
      </c>
      <c r="X192" s="21">
        <f t="shared" si="19"/>
        <v>-0.50430891183667725</v>
      </c>
      <c r="Y192" s="21">
        <f t="shared" si="19"/>
        <v>-0.49434149618974926</v>
      </c>
      <c r="Z192" s="21">
        <f t="shared" si="19"/>
        <v>-0.48461231041103908</v>
      </c>
      <c r="AA192" s="21">
        <f t="shared" si="19"/>
        <v>-0.47511579729527925</v>
      </c>
      <c r="AB192" s="21">
        <f t="shared" si="19"/>
        <v>-0.46584653494888251</v>
      </c>
      <c r="AC192" s="21">
        <f t="shared" si="19"/>
        <v>-0.45679923445755904</v>
      </c>
      <c r="AD192" s="21">
        <f t="shared" si="19"/>
        <v>-0.44796873499634238</v>
      </c>
      <c r="AE192" s="21">
        <f t="shared" si="19"/>
        <v>-0.43935000250099637</v>
      </c>
      <c r="AF192" s="21">
        <f t="shared" si="19"/>
        <v>-0.43093812516884727</v>
      </c>
      <c r="AG192" s="21">
        <f t="shared" si="19"/>
        <v>-0.42272831252535786</v>
      </c>
      <c r="AH192" s="21">
        <f t="shared" si="19"/>
        <v>-0.41471588949501526</v>
      </c>
      <c r="AI192" s="21">
        <f t="shared" si="19"/>
        <v>-0.40689629732283716</v>
      </c>
      <c r="AJ192" s="21">
        <f t="shared" si="19"/>
        <v>-0.40120326742293455</v>
      </c>
      <c r="AK192" s="21">
        <f t="shared" si="19"/>
        <v>-0.39563121137854063</v>
      </c>
      <c r="AL192" s="21">
        <f t="shared" si="19"/>
        <v>-0.39017804576861176</v>
      </c>
      <c r="AM192" s="21">
        <f t="shared" si="19"/>
        <v>-0.38484173214088663</v>
      </c>
      <c r="AN192" s="21">
        <f t="shared" si="19"/>
        <v>-0.37962027712946239</v>
      </c>
      <c r="AO192" s="21">
        <f t="shared" si="19"/>
        <v>-0.37451173149833111</v>
      </c>
      <c r="AP192" s="21">
        <f t="shared" si="19"/>
        <v>-0.36951418852283058</v>
      </c>
      <c r="AQ192" s="21">
        <f t="shared" si="19"/>
        <v>-0.36462578521848704</v>
      </c>
      <c r="AR192" s="21">
        <f t="shared" si="19"/>
        <v>-0.35984469907271793</v>
      </c>
      <c r="AS192" s="21">
        <f t="shared" si="19"/>
        <v>-0.35516914971625024</v>
      </c>
      <c r="AT192" s="21">
        <f t="shared" si="19"/>
        <v>-0.35059739682665214</v>
      </c>
      <c r="AU192" s="21">
        <f t="shared" si="19"/>
        <v>-0.34612773986166151</v>
      </c>
      <c r="AV192" s="21">
        <f t="shared" si="19"/>
        <v>-0.34175851725777556</v>
      </c>
      <c r="AW192" s="21">
        <f t="shared" si="19"/>
        <v>-0.33748810606996082</v>
      </c>
      <c r="AX192" s="21">
        <f t="shared" si="19"/>
        <v>-0.33331492161014176</v>
      </c>
      <c r="AY192" s="21">
        <f t="shared" si="19"/>
        <v>-0.32923741590055544</v>
      </c>
      <c r="AZ192" s="21">
        <f t="shared" si="19"/>
        <v>-0.32525407775784326</v>
      </c>
      <c r="BA192" s="21">
        <f t="shared" si="19"/>
        <v>-0.32136343244992982</v>
      </c>
      <c r="BB192" s="21">
        <f t="shared" si="19"/>
        <v>-0.31751932651522374</v>
      </c>
    </row>
    <row r="193" spans="1:54" outlineLevel="2">
      <c r="A193" s="425"/>
      <c r="B193" s="150" t="s">
        <v>496</v>
      </c>
      <c r="C193" s="19"/>
      <c r="D193" s="135" t="s">
        <v>391</v>
      </c>
      <c r="E193" s="21">
        <f t="shared" ref="E193:BB193" si="20">SUMIF($B$143:$B$154,"Environmental",E$143:E$154)*E186</f>
        <v>-5.1405199502536956</v>
      </c>
      <c r="F193" s="21">
        <f t="shared" si="20"/>
        <v>-5.1217007505370606</v>
      </c>
      <c r="G193" s="21">
        <f t="shared" si="20"/>
        <v>-5.0841606845826677</v>
      </c>
      <c r="H193" s="21">
        <f t="shared" si="20"/>
        <v>-5.0462396095530746</v>
      </c>
      <c r="I193" s="21">
        <f t="shared" si="20"/>
        <v>-5.0247871302501412</v>
      </c>
      <c r="J193" s="21">
        <f t="shared" si="20"/>
        <v>-5.0023398986629752</v>
      </c>
      <c r="K193" s="21">
        <f t="shared" si="20"/>
        <v>-4.62090701826307</v>
      </c>
      <c r="L193" s="21">
        <f t="shared" si="20"/>
        <v>-4.2583481187185308</v>
      </c>
      <c r="M193" s="21">
        <f t="shared" si="20"/>
        <v>-3.8984374781211528</v>
      </c>
      <c r="N193" s="21">
        <f t="shared" si="20"/>
        <v>-3.530421880628495</v>
      </c>
      <c r="O193" s="21">
        <f t="shared" si="20"/>
        <v>-3.1776690105299705</v>
      </c>
      <c r="P193" s="21">
        <f t="shared" si="20"/>
        <v>-3.1602864584583004</v>
      </c>
      <c r="Q193" s="21">
        <f t="shared" si="20"/>
        <v>-3.1425116927296672</v>
      </c>
      <c r="R193" s="21">
        <f t="shared" si="20"/>
        <v>-3.1335132401527246</v>
      </c>
      <c r="S193" s="21">
        <f t="shared" si="20"/>
        <v>-3.1148666468233852</v>
      </c>
      <c r="T193" s="21">
        <f t="shared" si="20"/>
        <v>-3.0959271712231629</v>
      </c>
      <c r="U193" s="21">
        <f t="shared" si="20"/>
        <v>-3.0767238765457838</v>
      </c>
      <c r="V193" s="21">
        <f t="shared" si="20"/>
        <v>-3.0657069467849283</v>
      </c>
      <c r="W193" s="21">
        <f t="shared" si="20"/>
        <v>-3.0458908413639287</v>
      </c>
      <c r="X193" s="21">
        <f t="shared" si="20"/>
        <v>-3.0339860041552726</v>
      </c>
      <c r="Y193" s="21">
        <f t="shared" si="20"/>
        <v>-3.0136758836781925</v>
      </c>
      <c r="Z193" s="21">
        <f t="shared" si="20"/>
        <v>-3.001013084838887</v>
      </c>
      <c r="AA193" s="21">
        <f t="shared" si="20"/>
        <v>-2.9879408205838156</v>
      </c>
      <c r="AB193" s="21">
        <f t="shared" si="20"/>
        <v>-2.9744916484169868</v>
      </c>
      <c r="AC193" s="21">
        <f t="shared" si="20"/>
        <v>-2.9590218468720013</v>
      </c>
      <c r="AD193" s="21">
        <f t="shared" si="20"/>
        <v>-2.9436827280730609</v>
      </c>
      <c r="AE193" s="21">
        <f t="shared" si="20"/>
        <v>-2.9287970721389804</v>
      </c>
      <c r="AF193" s="21">
        <f t="shared" si="20"/>
        <v>-2.9134469009629238</v>
      </c>
      <c r="AG193" s="21">
        <f t="shared" si="20"/>
        <v>-2.8977512792952442</v>
      </c>
      <c r="AH193" s="21">
        <f t="shared" si="20"/>
        <v>-2.881843551109593</v>
      </c>
      <c r="AI193" s="21">
        <f t="shared" si="20"/>
        <v>-2.8658916194403323</v>
      </c>
      <c r="AJ193" s="21">
        <f t="shared" si="20"/>
        <v>-2.8636575950071728</v>
      </c>
      <c r="AK193" s="21">
        <f t="shared" si="20"/>
        <v>-2.8611805592279316</v>
      </c>
      <c r="AL193" s="21">
        <f t="shared" si="20"/>
        <v>-2.8585205626291259</v>
      </c>
      <c r="AM193" s="21">
        <f t="shared" si="20"/>
        <v>-2.8557109796854698</v>
      </c>
      <c r="AN193" s="21">
        <f t="shared" si="20"/>
        <v>-2.852765623690479</v>
      </c>
      <c r="AO193" s="21">
        <f t="shared" si="20"/>
        <v>-2.8496898988056407</v>
      </c>
      <c r="AP193" s="21">
        <f t="shared" si="20"/>
        <v>-2.8465031357494386</v>
      </c>
      <c r="AQ193" s="21">
        <f t="shared" si="20"/>
        <v>-2.8432274371470494</v>
      </c>
      <c r="AR193" s="21">
        <f t="shared" si="20"/>
        <v>-2.8398785123928918</v>
      </c>
      <c r="AS193" s="21">
        <f t="shared" si="20"/>
        <v>-2.8364708612088521</v>
      </c>
      <c r="AT193" s="21">
        <f t="shared" si="20"/>
        <v>-2.833019968474972</v>
      </c>
      <c r="AU193" s="21">
        <f t="shared" si="20"/>
        <v>-2.8295421076988956</v>
      </c>
      <c r="AV193" s="21">
        <f t="shared" si="20"/>
        <v>-2.8260525825165006</v>
      </c>
      <c r="AW193" s="21">
        <f t="shared" si="20"/>
        <v>-2.8225659039091848</v>
      </c>
      <c r="AX193" s="21">
        <f t="shared" si="20"/>
        <v>-2.819096533462059</v>
      </c>
      <c r="AY193" s="21">
        <f t="shared" si="20"/>
        <v>-2.8156588196448777</v>
      </c>
      <c r="AZ193" s="21">
        <f t="shared" si="20"/>
        <v>-2.8122668153476731</v>
      </c>
      <c r="BA193" s="21">
        <f t="shared" si="20"/>
        <v>-2.8089342314546806</v>
      </c>
      <c r="BB193" s="21">
        <f t="shared" si="20"/>
        <v>-2.8052791772051839</v>
      </c>
    </row>
    <row r="194" spans="1:54" outlineLevel="2">
      <c r="A194" s="425"/>
      <c r="B194" s="150" t="s">
        <v>497</v>
      </c>
      <c r="C194" s="19"/>
      <c r="D194" s="135" t="s">
        <v>391</v>
      </c>
      <c r="E194" s="21">
        <f t="shared" ref="E194:BB194" si="21">SUM(E172:E174)*E186</f>
        <v>-2.5743277600318097</v>
      </c>
      <c r="F194" s="21">
        <f t="shared" si="21"/>
        <v>-2.5584388851482962</v>
      </c>
      <c r="G194" s="21">
        <f t="shared" si="21"/>
        <v>-2.5427983432416399</v>
      </c>
      <c r="H194" s="21">
        <f t="shared" si="21"/>
        <v>-2.5274056790614128</v>
      </c>
      <c r="I194" s="21">
        <f t="shared" si="21"/>
        <v>-2.5122604906121291</v>
      </c>
      <c r="J194" s="21">
        <f t="shared" si="21"/>
        <v>-2.4973624216086332</v>
      </c>
      <c r="K194" s="21">
        <f t="shared" si="21"/>
        <v>-2.4166647181605296</v>
      </c>
      <c r="L194" s="21">
        <f t="shared" si="21"/>
        <v>-2.3369796670788197</v>
      </c>
      <c r="M194" s="21">
        <f t="shared" si="21"/>
        <v>-2.2582874697732374</v>
      </c>
      <c r="N194" s="21">
        <f t="shared" si="21"/>
        <v>-2.1805683953183057</v>
      </c>
      <c r="O194" s="21">
        <f t="shared" si="21"/>
        <v>-2.1038027723330037</v>
      </c>
      <c r="P194" s="21">
        <f t="shared" si="21"/>
        <v>-2.0921675352337767</v>
      </c>
      <c r="Q194" s="21">
        <f t="shared" si="21"/>
        <v>-2.0807457817262991</v>
      </c>
      <c r="R194" s="21">
        <f t="shared" si="21"/>
        <v>-2.0695375823684632</v>
      </c>
      <c r="S194" s="21">
        <f t="shared" si="21"/>
        <v>-2.0580798837729604</v>
      </c>
      <c r="T194" s="21">
        <f t="shared" si="21"/>
        <v>-2.0468409887346488</v>
      </c>
      <c r="U194" s="21">
        <f t="shared" si="21"/>
        <v>-2.035820976419914</v>
      </c>
      <c r="V194" s="21">
        <f t="shared" si="21"/>
        <v>-2.0250199813815897</v>
      </c>
      <c r="W194" s="21">
        <f t="shared" si="21"/>
        <v>-2.014438196152526</v>
      </c>
      <c r="X194" s="21">
        <f t="shared" si="21"/>
        <v>-2.0040758645278434</v>
      </c>
      <c r="Y194" s="21">
        <f t="shared" si="21"/>
        <v>-1.9939332931959077</v>
      </c>
      <c r="Z194" s="21">
        <f t="shared" si="21"/>
        <v>-1.9840108446177365</v>
      </c>
      <c r="AA194" s="21">
        <f t="shared" si="21"/>
        <v>-1.9743089410946049</v>
      </c>
      <c r="AB194" s="21">
        <f t="shared" si="21"/>
        <v>-1.9648280676867789</v>
      </c>
      <c r="AC194" s="21">
        <f t="shared" si="21"/>
        <v>-1.9543112336642838</v>
      </c>
      <c r="AD194" s="21">
        <f t="shared" si="21"/>
        <v>-1.9438705325435603</v>
      </c>
      <c r="AE194" s="21">
        <f t="shared" si="21"/>
        <v>-1.9333849098769895</v>
      </c>
      <c r="AF194" s="21">
        <f t="shared" si="21"/>
        <v>-1.9227762873646501</v>
      </c>
      <c r="AG194" s="21">
        <f t="shared" si="21"/>
        <v>-1.91201016103245</v>
      </c>
      <c r="AH194" s="21">
        <f t="shared" si="21"/>
        <v>-1.9011063767897696</v>
      </c>
      <c r="AI194" s="21">
        <f t="shared" si="21"/>
        <v>-1.8901588096286615</v>
      </c>
      <c r="AJ194" s="21">
        <f t="shared" si="21"/>
        <v>-1.8882655387508047</v>
      </c>
      <c r="AK194" s="21">
        <f t="shared" si="21"/>
        <v>-1.8862447346312368</v>
      </c>
      <c r="AL194" s="21">
        <f t="shared" si="21"/>
        <v>-1.8841120302031316</v>
      </c>
      <c r="AM194" s="21">
        <f t="shared" si="21"/>
        <v>-1.8818855144237248</v>
      </c>
      <c r="AN194" s="21">
        <f t="shared" si="21"/>
        <v>-1.8795781185396252</v>
      </c>
      <c r="AO194" s="21">
        <f t="shared" si="21"/>
        <v>-1.8771963261697633</v>
      </c>
      <c r="AP194" s="21">
        <f t="shared" si="21"/>
        <v>-1.874751742221308</v>
      </c>
      <c r="AQ194" s="21">
        <f t="shared" si="21"/>
        <v>-1.8722563269895924</v>
      </c>
      <c r="AR194" s="21">
        <f t="shared" si="21"/>
        <v>-1.8697208623426578</v>
      </c>
      <c r="AS194" s="21">
        <f t="shared" si="21"/>
        <v>-1.8671552461928389</v>
      </c>
      <c r="AT194" s="21">
        <f t="shared" si="21"/>
        <v>-1.8645693403522303</v>
      </c>
      <c r="AU194" s="21">
        <f t="shared" si="21"/>
        <v>-1.8619732924514254</v>
      </c>
      <c r="AV194" s="21">
        <f t="shared" si="21"/>
        <v>-1.8593768727539919</v>
      </c>
      <c r="AW194" s="21">
        <f t="shared" si="21"/>
        <v>-1.8567895221051443</v>
      </c>
      <c r="AX194" s="21">
        <f t="shared" si="21"/>
        <v>-1.8542205145232669</v>
      </c>
      <c r="AY194" s="21">
        <f t="shared" si="21"/>
        <v>-1.8516790051599925</v>
      </c>
      <c r="AZ194" s="21">
        <f t="shared" si="21"/>
        <v>-1.8491739878872755</v>
      </c>
      <c r="BA194" s="21">
        <f t="shared" si="21"/>
        <v>-1.846714263054525</v>
      </c>
      <c r="BB194" s="21">
        <f t="shared" si="21"/>
        <v>-1.8440487889038271</v>
      </c>
    </row>
    <row r="195" spans="1:54" outlineLevel="2">
      <c r="A195" s="425"/>
      <c r="B195" s="150" t="s">
        <v>498</v>
      </c>
      <c r="C195" s="19"/>
      <c r="D195" s="135" t="s">
        <v>391</v>
      </c>
      <c r="E195" s="21">
        <f>SUM(E176:E178)*E186</f>
        <v>-7.7229832782660628</v>
      </c>
      <c r="F195" s="21">
        <f t="shared" ref="F195:BB195" si="22">SUM(F176:F178)*F186</f>
        <v>-7.6753166536540842</v>
      </c>
      <c r="G195" s="21">
        <f t="shared" si="22"/>
        <v>-7.6283950297249215</v>
      </c>
      <c r="H195" s="21">
        <f t="shared" si="22"/>
        <v>-7.5822170371842379</v>
      </c>
      <c r="I195" s="21">
        <f t="shared" si="22"/>
        <v>-7.5367814718363855</v>
      </c>
      <c r="J195" s="21">
        <f t="shared" si="22"/>
        <v>-7.4920872631803928</v>
      </c>
      <c r="K195" s="21">
        <f t="shared" si="22"/>
        <v>-7.2499941544815902</v>
      </c>
      <c r="L195" s="21">
        <f t="shared" si="22"/>
        <v>-7.0109390012364567</v>
      </c>
      <c r="M195" s="21">
        <f t="shared" si="22"/>
        <v>-6.7748624078976922</v>
      </c>
      <c r="N195" s="21">
        <f t="shared" si="22"/>
        <v>-6.5417051846024323</v>
      </c>
      <c r="O195" s="21">
        <f t="shared" si="22"/>
        <v>-6.3114083169990121</v>
      </c>
      <c r="P195" s="21">
        <f t="shared" si="22"/>
        <v>-6.2765026069603485</v>
      </c>
      <c r="Q195" s="21">
        <f t="shared" si="22"/>
        <v>-6.2422373451788991</v>
      </c>
      <c r="R195" s="21">
        <f t="shared" si="22"/>
        <v>-6.2086127471053887</v>
      </c>
      <c r="S195" s="21">
        <f t="shared" si="22"/>
        <v>-6.1742396501350099</v>
      </c>
      <c r="T195" s="21">
        <f t="shared" si="22"/>
        <v>-6.1405229650439397</v>
      </c>
      <c r="U195" s="21">
        <f t="shared" si="22"/>
        <v>-6.1074629303964505</v>
      </c>
      <c r="V195" s="21">
        <f t="shared" si="22"/>
        <v>-6.0750599430308005</v>
      </c>
      <c r="W195" s="21">
        <f t="shared" si="22"/>
        <v>-6.0433145884575783</v>
      </c>
      <c r="X195" s="21">
        <f t="shared" si="22"/>
        <v>-6.0122275935835292</v>
      </c>
      <c r="Y195" s="21">
        <f t="shared" si="22"/>
        <v>-5.9817998795877232</v>
      </c>
      <c r="Z195" s="21">
        <f t="shared" si="22"/>
        <v>-5.9520325328249006</v>
      </c>
      <c r="AA195" s="21">
        <f t="shared" si="22"/>
        <v>-5.922926824291971</v>
      </c>
      <c r="AB195" s="21">
        <f t="shared" si="22"/>
        <v>-5.8944842030603359</v>
      </c>
      <c r="AC195" s="21">
        <f t="shared" si="22"/>
        <v>-5.8629337010482399</v>
      </c>
      <c r="AD195" s="21">
        <f t="shared" si="22"/>
        <v>-5.8316115977470755</v>
      </c>
      <c r="AE195" s="21">
        <f t="shared" si="22"/>
        <v>-5.8001547298192699</v>
      </c>
      <c r="AF195" s="21">
        <f t="shared" si="22"/>
        <v>-5.7683288623683753</v>
      </c>
      <c r="AG195" s="21">
        <f t="shared" si="22"/>
        <v>-5.736030483294063</v>
      </c>
      <c r="AH195" s="21">
        <f t="shared" si="22"/>
        <v>-5.7033191306101871</v>
      </c>
      <c r="AI195" s="21">
        <f t="shared" si="22"/>
        <v>-5.6704764291586232</v>
      </c>
      <c r="AJ195" s="21">
        <f t="shared" si="22"/>
        <v>-5.6647966165480215</v>
      </c>
      <c r="AK195" s="21">
        <f t="shared" si="22"/>
        <v>-5.6587342042050626</v>
      </c>
      <c r="AL195" s="21">
        <f t="shared" si="22"/>
        <v>-5.6523360909348979</v>
      </c>
      <c r="AM195" s="21">
        <f t="shared" si="22"/>
        <v>-5.6456565436200412</v>
      </c>
      <c r="AN195" s="21">
        <f t="shared" si="22"/>
        <v>-5.6387343559865606</v>
      </c>
      <c r="AO195" s="21">
        <f t="shared" si="22"/>
        <v>-5.6315889788939488</v>
      </c>
      <c r="AP195" s="21">
        <f t="shared" si="22"/>
        <v>-5.624255227065289</v>
      </c>
      <c r="AQ195" s="21">
        <f t="shared" si="22"/>
        <v>-5.616768981387092</v>
      </c>
      <c r="AR195" s="21">
        <f t="shared" si="22"/>
        <v>-5.6091625874630378</v>
      </c>
      <c r="AS195" s="21">
        <f t="shared" si="22"/>
        <v>-5.601465739029317</v>
      </c>
      <c r="AT195" s="21">
        <f t="shared" si="22"/>
        <v>-5.5937080215228283</v>
      </c>
      <c r="AU195" s="21">
        <f t="shared" si="22"/>
        <v>-5.5859198778354688</v>
      </c>
      <c r="AV195" s="21">
        <f t="shared" si="22"/>
        <v>-5.5781306187578634</v>
      </c>
      <c r="AW195" s="21">
        <f t="shared" si="22"/>
        <v>-5.5703685668255929</v>
      </c>
      <c r="AX195" s="21">
        <f t="shared" si="22"/>
        <v>-5.5626615440938298</v>
      </c>
      <c r="AY195" s="21">
        <f t="shared" si="22"/>
        <v>-5.5550370160175522</v>
      </c>
      <c r="AZ195" s="21">
        <f t="shared" si="22"/>
        <v>-5.5475219642126232</v>
      </c>
      <c r="BA195" s="21">
        <f t="shared" si="22"/>
        <v>-5.5401427897272679</v>
      </c>
      <c r="BB195" s="21">
        <f t="shared" si="22"/>
        <v>-5.5321463672876767</v>
      </c>
    </row>
    <row r="196" spans="1:54" outlineLevel="2">
      <c r="A196" s="425"/>
      <c r="B196" s="150" t="s">
        <v>292</v>
      </c>
      <c r="C196" s="19"/>
      <c r="D196" s="135" t="s">
        <v>391</v>
      </c>
      <c r="E196" s="21">
        <f t="shared" ref="E196:BB196" si="23">SUMIF($B$143:$B$154,"Safety",E$143:E$154)*E187</f>
        <v>-0.40373904286553491</v>
      </c>
      <c r="F196" s="21">
        <f t="shared" si="23"/>
        <v>-0.41105493300096191</v>
      </c>
      <c r="G196" s="21">
        <f t="shared" si="23"/>
        <v>-0.41854553769452607</v>
      </c>
      <c r="H196" s="21">
        <f t="shared" si="23"/>
        <v>-0.42621584489975878</v>
      </c>
      <c r="I196" s="21">
        <f t="shared" si="23"/>
        <v>-0.43407110302863083</v>
      </c>
      <c r="J196" s="21">
        <f t="shared" si="23"/>
        <v>-0.442116617767426</v>
      </c>
      <c r="K196" s="21">
        <f t="shared" si="23"/>
        <v>-0.44989801421116382</v>
      </c>
      <c r="L196" s="21">
        <f t="shared" si="23"/>
        <v>-0.45749608111576573</v>
      </c>
      <c r="M196" s="21">
        <f t="shared" si="23"/>
        <v>-0.46478233478977388</v>
      </c>
      <c r="N196" s="21">
        <f t="shared" si="23"/>
        <v>-0.47161866793089308</v>
      </c>
      <c r="O196" s="21">
        <f t="shared" si="23"/>
        <v>-0.47785695027133301</v>
      </c>
      <c r="P196" s="21">
        <f t="shared" si="23"/>
        <v>-0.48701943381117269</v>
      </c>
      <c r="Q196" s="21">
        <f t="shared" si="23"/>
        <v>-0.49641122992225495</v>
      </c>
      <c r="R196" s="21">
        <f t="shared" si="23"/>
        <v>-0.5060391567450484</v>
      </c>
      <c r="S196" s="21">
        <f t="shared" si="23"/>
        <v>-0.51591027596271821</v>
      </c>
      <c r="T196" s="21">
        <f t="shared" si="23"/>
        <v>-0.52603187677289198</v>
      </c>
      <c r="U196" s="21">
        <f t="shared" si="23"/>
        <v>-0.536411388391412</v>
      </c>
      <c r="V196" s="21">
        <f t="shared" si="23"/>
        <v>-0.54705668365080573</v>
      </c>
      <c r="W196" s="21">
        <f t="shared" si="23"/>
        <v>-0.55797573318749594</v>
      </c>
      <c r="X196" s="21">
        <f t="shared" si="23"/>
        <v>-0.56917685837400167</v>
      </c>
      <c r="Y196" s="21">
        <f t="shared" si="23"/>
        <v>-0.58066853599353874</v>
      </c>
      <c r="Z196" s="21">
        <f t="shared" si="23"/>
        <v>-0.59245966430456554</v>
      </c>
      <c r="AA196" s="21">
        <f t="shared" si="23"/>
        <v>-0.60455934557020163</v>
      </c>
      <c r="AB196" s="21">
        <f t="shared" si="23"/>
        <v>-0.61697707933169887</v>
      </c>
      <c r="AC196" s="21">
        <f t="shared" si="23"/>
        <v>-0.62972255158587598</v>
      </c>
      <c r="AD196" s="21">
        <f t="shared" si="23"/>
        <v>-0.64280589891109741</v>
      </c>
      <c r="AE196" s="21">
        <f t="shared" si="23"/>
        <v>-0.65623752641455835</v>
      </c>
      <c r="AF196" s="21">
        <f t="shared" si="23"/>
        <v>-0.67002812214492191</v>
      </c>
      <c r="AG196" s="21">
        <f t="shared" si="23"/>
        <v>-0.68418892594847747</v>
      </c>
      <c r="AH196" s="21">
        <f t="shared" si="23"/>
        <v>-0.69873137594668733</v>
      </c>
      <c r="AI196" s="21">
        <f t="shared" si="23"/>
        <v>-0.71366733028787455</v>
      </c>
      <c r="AJ196" s="21">
        <f t="shared" si="23"/>
        <v>-0.7305494157796375</v>
      </c>
      <c r="AK196" s="21">
        <f t="shared" si="23"/>
        <v>-0.74791991182194972</v>
      </c>
      <c r="AL196" s="21">
        <f t="shared" si="23"/>
        <v>-0.76579488444190136</v>
      </c>
      <c r="AM196" s="21">
        <f t="shared" si="23"/>
        <v>-0.78419102167513477</v>
      </c>
      <c r="AN196" s="21">
        <f t="shared" si="23"/>
        <v>-0.80312556549617831</v>
      </c>
      <c r="AO196" s="21">
        <f t="shared" si="23"/>
        <v>-0.82261633313049531</v>
      </c>
      <c r="AP196" s="21">
        <f t="shared" si="23"/>
        <v>-0.84268186680155921</v>
      </c>
      <c r="AQ196" s="21">
        <f t="shared" si="23"/>
        <v>-0.86334125631963332</v>
      </c>
      <c r="AR196" s="21">
        <f t="shared" si="23"/>
        <v>-0.88461432326362854</v>
      </c>
      <c r="AS196" s="21">
        <f t="shared" si="23"/>
        <v>-0.90652163055318657</v>
      </c>
      <c r="AT196" s="21">
        <f t="shared" si="23"/>
        <v>-0.92908440510836043</v>
      </c>
      <c r="AU196" s="21">
        <f t="shared" si="23"/>
        <v>-0.95232469420442523</v>
      </c>
      <c r="AV196" s="21">
        <f t="shared" si="23"/>
        <v>-0.97626526443330397</v>
      </c>
      <c r="AW196" s="21">
        <f t="shared" si="23"/>
        <v>-1.0009297770487369</v>
      </c>
      <c r="AX196" s="21">
        <f t="shared" si="23"/>
        <v>-1.0263426773229933</v>
      </c>
      <c r="AY196" s="21">
        <f t="shared" si="23"/>
        <v>-1.0525292891363422</v>
      </c>
      <c r="AZ196" s="21">
        <f t="shared" si="23"/>
        <v>-1.0795159348755516</v>
      </c>
      <c r="BA196" s="21">
        <f t="shared" si="23"/>
        <v>-1.1073297455262305</v>
      </c>
      <c r="BB196" s="21">
        <f t="shared" si="23"/>
        <v>-1.1358601811288771</v>
      </c>
    </row>
    <row r="197" spans="1:54" outlineLevel="2">
      <c r="A197" s="425"/>
      <c r="B197" s="150" t="s">
        <v>295</v>
      </c>
      <c r="C197" s="19"/>
      <c r="D197" s="135" t="s">
        <v>391</v>
      </c>
      <c r="E197" s="21">
        <f>SUMIF($B$143:$B$154,"Financial",E$143:E$154)*E186</f>
        <v>-15.484674133860002</v>
      </c>
      <c r="F197" s="21">
        <f t="shared" ref="F197:BB197" si="24">SUMIF($B$143:$B$154,"Financial",F$143:F$154)*F186</f>
        <v>-15.408990326840581</v>
      </c>
      <c r="G197" s="21">
        <f t="shared" si="24"/>
        <v>-15.334436598865784</v>
      </c>
      <c r="H197" s="21">
        <f t="shared" si="24"/>
        <v>-15.261005862460731</v>
      </c>
      <c r="I197" s="21">
        <f t="shared" si="24"/>
        <v>-15.188691353329801</v>
      </c>
      <c r="J197" s="21">
        <f t="shared" si="24"/>
        <v>-15.117486625376966</v>
      </c>
      <c r="K197" s="21">
        <f t="shared" si="24"/>
        <v>-14.523407551599226</v>
      </c>
      <c r="L197" s="21">
        <f t="shared" si="24"/>
        <v>-13.907961174897961</v>
      </c>
      <c r="M197" s="21">
        <f t="shared" si="24"/>
        <v>-13.271357287130229</v>
      </c>
      <c r="N197" s="21">
        <f t="shared" si="24"/>
        <v>-12.613795695123061</v>
      </c>
      <c r="O197" s="21">
        <f t="shared" si="24"/>
        <v>-11.93546620987915</v>
      </c>
      <c r="P197" s="21">
        <f t="shared" si="24"/>
        <v>-11.883144786655777</v>
      </c>
      <c r="Q197" s="21">
        <f t="shared" si="24"/>
        <v>-11.831717843121515</v>
      </c>
      <c r="R197" s="21">
        <f t="shared" si="24"/>
        <v>-11.781181344239151</v>
      </c>
      <c r="S197" s="21">
        <f t="shared" si="24"/>
        <v>-11.731531545701255</v>
      </c>
      <c r="T197" s="21">
        <f t="shared" si="24"/>
        <v>-11.682764954412926</v>
      </c>
      <c r="U197" s="21">
        <f t="shared" si="24"/>
        <v>-11.634878257956192</v>
      </c>
      <c r="V197" s="21">
        <f t="shared" si="24"/>
        <v>-11.587868432070655</v>
      </c>
      <c r="W197" s="21">
        <f t="shared" si="24"/>
        <v>-11.54173269209079</v>
      </c>
      <c r="X197" s="21">
        <f t="shared" si="24"/>
        <v>-11.496468439770535</v>
      </c>
      <c r="Y197" s="21">
        <f t="shared" si="24"/>
        <v>-11.452073366707319</v>
      </c>
      <c r="Z197" s="21">
        <f t="shared" si="24"/>
        <v>-11.408545304472316</v>
      </c>
      <c r="AA197" s="21">
        <f t="shared" si="24"/>
        <v>-11.365882396656673</v>
      </c>
      <c r="AB197" s="21">
        <f t="shared" si="24"/>
        <v>-11.324082919570678</v>
      </c>
      <c r="AC197" s="21">
        <f t="shared" si="24"/>
        <v>-11.283145466993599</v>
      </c>
      <c r="AD197" s="21">
        <f t="shared" si="24"/>
        <v>-11.243068723465722</v>
      </c>
      <c r="AE197" s="21">
        <f t="shared" si="24"/>
        <v>-11.203851697230478</v>
      </c>
      <c r="AF197" s="21">
        <f t="shared" si="24"/>
        <v>-11.165493545428864</v>
      </c>
      <c r="AG197" s="21">
        <f t="shared" si="24"/>
        <v>-11.127993638899023</v>
      </c>
      <c r="AH197" s="21">
        <f t="shared" si="24"/>
        <v>-11.091351579405409</v>
      </c>
      <c r="AI197" s="21">
        <f t="shared" si="24"/>
        <v>-11.055567126159566</v>
      </c>
      <c r="AJ197" s="21">
        <f t="shared" si="24"/>
        <v>-11.074138544235206</v>
      </c>
      <c r="AK197" s="21">
        <f t="shared" si="24"/>
        <v>-11.09349588503758</v>
      </c>
      <c r="AL197" s="21">
        <f t="shared" si="24"/>
        <v>-11.11365094951033</v>
      </c>
      <c r="AM197" s="21">
        <f t="shared" si="24"/>
        <v>-11.134615835116923</v>
      </c>
      <c r="AN197" s="21">
        <f t="shared" si="24"/>
        <v>-11.156402990345736</v>
      </c>
      <c r="AO197" s="21">
        <f t="shared" si="24"/>
        <v>-11.17902519135246</v>
      </c>
      <c r="AP197" s="21">
        <f t="shared" si="24"/>
        <v>-11.202495520931009</v>
      </c>
      <c r="AQ197" s="21">
        <f t="shared" si="24"/>
        <v>-11.226827436552275</v>
      </c>
      <c r="AR197" s="21">
        <f t="shared" si="24"/>
        <v>-11.252034736526973</v>
      </c>
      <c r="AS197" s="21">
        <f t="shared" si="24"/>
        <v>-11.278131546300186</v>
      </c>
      <c r="AT197" s="21">
        <f t="shared" si="24"/>
        <v>-11.305132374846053</v>
      </c>
      <c r="AU197" s="21">
        <f t="shared" si="24"/>
        <v>-11.333052083296945</v>
      </c>
      <c r="AV197" s="21">
        <f t="shared" si="24"/>
        <v>-11.361905893817145</v>
      </c>
      <c r="AW197" s="21">
        <f t="shared" si="24"/>
        <v>-11.391709416790583</v>
      </c>
      <c r="AX197" s="21">
        <f t="shared" si="24"/>
        <v>-11.422478634611085</v>
      </c>
      <c r="AY197" s="21">
        <f t="shared" si="24"/>
        <v>-11.454229908060082</v>
      </c>
      <c r="AZ197" s="21">
        <f t="shared" si="24"/>
        <v>-11.486980010395607</v>
      </c>
      <c r="BA197" s="21">
        <f t="shared" si="24"/>
        <v>-11.520746101879029</v>
      </c>
      <c r="BB197" s="21">
        <f t="shared" si="24"/>
        <v>-11.554618056114089</v>
      </c>
    </row>
    <row r="198" spans="1:54" outlineLevel="2">
      <c r="A198" s="426"/>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499</v>
      </c>
      <c r="B200" s="150" t="s">
        <v>500</v>
      </c>
      <c r="C200" s="19"/>
      <c r="D200" s="135" t="s">
        <v>391</v>
      </c>
      <c r="E200" s="21">
        <f>SUM(E190:E193,E196:E198)</f>
        <v>-21.891060792645</v>
      </c>
      <c r="F200" s="21">
        <f t="shared" ref="F200:BB200" si="26">SUM(F190:F193,F196:F198)</f>
        <v>-21.785700484035132</v>
      </c>
      <c r="G200" s="21">
        <f t="shared" si="26"/>
        <v>-21.663356008957784</v>
      </c>
      <c r="H200" s="21">
        <f t="shared" si="26"/>
        <v>-21.542354900615528</v>
      </c>
      <c r="I200" s="21">
        <f t="shared" si="26"/>
        <v>-21.439535272737622</v>
      </c>
      <c r="J200" s="21">
        <f t="shared" si="26"/>
        <v>-21.526988971561426</v>
      </c>
      <c r="K200" s="21">
        <f t="shared" si="26"/>
        <v>-21.896269403134337</v>
      </c>
      <c r="L200" s="21">
        <f t="shared" si="26"/>
        <v>-22.158419108156306</v>
      </c>
      <c r="M200" s="21">
        <f t="shared" si="26"/>
        <v>-22.306039212745709</v>
      </c>
      <c r="N200" s="21">
        <f t="shared" si="26"/>
        <v>-22.333275736117216</v>
      </c>
      <c r="O200" s="21">
        <f t="shared" si="26"/>
        <v>-22.091203623981336</v>
      </c>
      <c r="P200" s="21">
        <f t="shared" si="26"/>
        <v>-21.332047241676165</v>
      </c>
      <c r="Q200" s="21">
        <f t="shared" si="26"/>
        <v>-20.625494987388823</v>
      </c>
      <c r="R200" s="21">
        <f t="shared" si="26"/>
        <v>-19.977604991063558</v>
      </c>
      <c r="S200" s="21">
        <f t="shared" si="26"/>
        <v>-19.367007821978405</v>
      </c>
      <c r="T200" s="21">
        <f t="shared" si="26"/>
        <v>-18.800271075966755</v>
      </c>
      <c r="U200" s="21">
        <f t="shared" si="26"/>
        <v>-18.274785626468418</v>
      </c>
      <c r="V200" s="21">
        <f t="shared" si="26"/>
        <v>-17.796506026382417</v>
      </c>
      <c r="W200" s="21">
        <f t="shared" si="26"/>
        <v>-17.346086284179833</v>
      </c>
      <c r="X200" s="21">
        <f t="shared" si="26"/>
        <v>-16.938005106395714</v>
      </c>
      <c r="Y200" s="21">
        <f t="shared" si="26"/>
        <v>-16.553836478147062</v>
      </c>
      <c r="Z200" s="21">
        <f t="shared" si="26"/>
        <v>-16.207639872561163</v>
      </c>
      <c r="AA200" s="21">
        <f t="shared" si="26"/>
        <v>-15.889475884891407</v>
      </c>
      <c r="AB200" s="21">
        <f t="shared" si="26"/>
        <v>-15.597599480135774</v>
      </c>
      <c r="AC200" s="21">
        <f t="shared" si="26"/>
        <v>-15.328689099909035</v>
      </c>
      <c r="AD200" s="21">
        <f t="shared" si="26"/>
        <v>-15.277526085446222</v>
      </c>
      <c r="AE200" s="21">
        <f t="shared" si="26"/>
        <v>-15.228236298285013</v>
      </c>
      <c r="AF200" s="21">
        <f t="shared" si="26"/>
        <v>-15.179906693705558</v>
      </c>
      <c r="AG200" s="21">
        <f t="shared" si="26"/>
        <v>-15.132662156668102</v>
      </c>
      <c r="AH200" s="21">
        <f t="shared" si="26"/>
        <v>-15.086642395956705</v>
      </c>
      <c r="AI200" s="21">
        <f t="shared" si="26"/>
        <v>-15.04202237321061</v>
      </c>
      <c r="AJ200" s="21">
        <f t="shared" si="26"/>
        <v>-15.069548822444951</v>
      </c>
      <c r="AK200" s="21">
        <f t="shared" si="26"/>
        <v>-15.098227567466001</v>
      </c>
      <c r="AL200" s="21">
        <f t="shared" si="26"/>
        <v>-15.128144442349969</v>
      </c>
      <c r="AM200" s="21">
        <f t="shared" si="26"/>
        <v>-15.159359568618415</v>
      </c>
      <c r="AN200" s="21">
        <f t="shared" si="26"/>
        <v>-15.191914456661856</v>
      </c>
      <c r="AO200" s="21">
        <f t="shared" si="26"/>
        <v>-15.225843154786928</v>
      </c>
      <c r="AP200" s="21">
        <f t="shared" si="26"/>
        <v>-15.261194712004837</v>
      </c>
      <c r="AQ200" s="21">
        <f t="shared" si="26"/>
        <v>-15.298021915237445</v>
      </c>
      <c r="AR200" s="21">
        <f t="shared" si="26"/>
        <v>-15.336372271256211</v>
      </c>
      <c r="AS200" s="21">
        <f t="shared" si="26"/>
        <v>-15.376293187778474</v>
      </c>
      <c r="AT200" s="21">
        <f t="shared" si="26"/>
        <v>-15.417834145256037</v>
      </c>
      <c r="AU200" s="21">
        <f t="shared" si="26"/>
        <v>-15.461046625061927</v>
      </c>
      <c r="AV200" s="21">
        <f t="shared" si="26"/>
        <v>-15.505982258024726</v>
      </c>
      <c r="AW200" s="21">
        <f t="shared" si="26"/>
        <v>-15.552693203818466</v>
      </c>
      <c r="AX200" s="21">
        <f t="shared" si="26"/>
        <v>-15.60123276700628</v>
      </c>
      <c r="AY200" s="21">
        <f t="shared" si="26"/>
        <v>-15.651655432741858</v>
      </c>
      <c r="AZ200" s="21">
        <f t="shared" si="26"/>
        <v>-15.704016838376674</v>
      </c>
      <c r="BA200" s="21">
        <f t="shared" si="26"/>
        <v>-15.75837351130987</v>
      </c>
      <c r="BB200" s="21">
        <f t="shared" si="26"/>
        <v>-15.813276740963374</v>
      </c>
    </row>
    <row r="201" spans="1:54" outlineLevel="2">
      <c r="A201" s="425"/>
      <c r="B201" s="150" t="s">
        <v>501</v>
      </c>
      <c r="C201" s="19"/>
      <c r="D201" s="135" t="s">
        <v>391</v>
      </c>
      <c r="E201" s="21">
        <f>SUM(E190:E192,E194,E196:E198)</f>
        <v>-19.324868602423116</v>
      </c>
      <c r="F201" s="21">
        <f t="shared" ref="F201:BB201" si="27">SUM(F190:F192,F194,F196:F198)</f>
        <v>-19.222438618646368</v>
      </c>
      <c r="G201" s="21">
        <f t="shared" si="27"/>
        <v>-19.121993667616756</v>
      </c>
      <c r="H201" s="21">
        <f t="shared" si="27"/>
        <v>-19.023520970123865</v>
      </c>
      <c r="I201" s="21">
        <f t="shared" si="27"/>
        <v>-18.927008633099607</v>
      </c>
      <c r="J201" s="21">
        <f t="shared" si="27"/>
        <v>-19.022011494507083</v>
      </c>
      <c r="K201" s="21">
        <f t="shared" si="27"/>
        <v>-19.692027103031798</v>
      </c>
      <c r="L201" s="21">
        <f t="shared" si="27"/>
        <v>-20.237050656516594</v>
      </c>
      <c r="M201" s="21">
        <f t="shared" si="27"/>
        <v>-20.665889204397793</v>
      </c>
      <c r="N201" s="21">
        <f t="shared" si="27"/>
        <v>-20.983422250807024</v>
      </c>
      <c r="O201" s="21">
        <f t="shared" si="27"/>
        <v>-21.017337385784369</v>
      </c>
      <c r="P201" s="21">
        <f t="shared" si="27"/>
        <v>-20.26392831845164</v>
      </c>
      <c r="Q201" s="21">
        <f t="shared" si="27"/>
        <v>-19.563729076385453</v>
      </c>
      <c r="R201" s="21">
        <f t="shared" si="27"/>
        <v>-18.913629333279296</v>
      </c>
      <c r="S201" s="21">
        <f t="shared" si="27"/>
        <v>-18.310221058927979</v>
      </c>
      <c r="T201" s="21">
        <f t="shared" si="27"/>
        <v>-17.751184893478239</v>
      </c>
      <c r="U201" s="21">
        <f t="shared" si="27"/>
        <v>-17.23388272634255</v>
      </c>
      <c r="V201" s="21">
        <f t="shared" si="27"/>
        <v>-16.755819060979078</v>
      </c>
      <c r="W201" s="21">
        <f t="shared" si="27"/>
        <v>-16.314633638968431</v>
      </c>
      <c r="X201" s="21">
        <f t="shared" si="27"/>
        <v>-15.908094966768283</v>
      </c>
      <c r="Y201" s="21">
        <f t="shared" si="27"/>
        <v>-15.534093887664776</v>
      </c>
      <c r="Z201" s="21">
        <f t="shared" si="27"/>
        <v>-15.190637632340014</v>
      </c>
      <c r="AA201" s="21">
        <f t="shared" si="27"/>
        <v>-14.875844005402197</v>
      </c>
      <c r="AB201" s="21">
        <f t="shared" si="27"/>
        <v>-14.587935899405565</v>
      </c>
      <c r="AC201" s="21">
        <f t="shared" si="27"/>
        <v>-14.323978486701318</v>
      </c>
      <c r="AD201" s="21">
        <f t="shared" si="27"/>
        <v>-14.277713889916722</v>
      </c>
      <c r="AE201" s="21">
        <f t="shared" si="27"/>
        <v>-14.232824136023023</v>
      </c>
      <c r="AF201" s="21">
        <f t="shared" si="27"/>
        <v>-14.189236080107284</v>
      </c>
      <c r="AG201" s="21">
        <f t="shared" si="27"/>
        <v>-14.146921038405308</v>
      </c>
      <c r="AH201" s="21">
        <f t="shared" si="27"/>
        <v>-14.105905221636881</v>
      </c>
      <c r="AI201" s="21">
        <f t="shared" si="27"/>
        <v>-14.066289563398939</v>
      </c>
      <c r="AJ201" s="21">
        <f t="shared" si="27"/>
        <v>-14.094156766188583</v>
      </c>
      <c r="AK201" s="21">
        <f t="shared" si="27"/>
        <v>-14.123291742869307</v>
      </c>
      <c r="AL201" s="21">
        <f t="shared" si="27"/>
        <v>-14.153735909923974</v>
      </c>
      <c r="AM201" s="21">
        <f t="shared" si="27"/>
        <v>-14.18553410335667</v>
      </c>
      <c r="AN201" s="21">
        <f t="shared" si="27"/>
        <v>-14.218726951511002</v>
      </c>
      <c r="AO201" s="21">
        <f t="shared" si="27"/>
        <v>-14.253349582151049</v>
      </c>
      <c r="AP201" s="21">
        <f t="shared" si="27"/>
        <v>-14.289443318476707</v>
      </c>
      <c r="AQ201" s="21">
        <f t="shared" si="27"/>
        <v>-14.327050805079988</v>
      </c>
      <c r="AR201" s="21">
        <f t="shared" si="27"/>
        <v>-14.366214621205977</v>
      </c>
      <c r="AS201" s="21">
        <f t="shared" si="27"/>
        <v>-14.406977572762461</v>
      </c>
      <c r="AT201" s="21">
        <f t="shared" si="27"/>
        <v>-14.449383517133295</v>
      </c>
      <c r="AU201" s="21">
        <f t="shared" si="27"/>
        <v>-14.493477809814458</v>
      </c>
      <c r="AV201" s="21">
        <f t="shared" si="27"/>
        <v>-14.539306548262216</v>
      </c>
      <c r="AW201" s="21">
        <f t="shared" si="27"/>
        <v>-14.586916822014425</v>
      </c>
      <c r="AX201" s="21">
        <f t="shared" si="27"/>
        <v>-14.636356748067488</v>
      </c>
      <c r="AY201" s="21">
        <f t="shared" si="27"/>
        <v>-14.687675618256971</v>
      </c>
      <c r="AZ201" s="21">
        <f t="shared" si="27"/>
        <v>-14.740924010916277</v>
      </c>
      <c r="BA201" s="21">
        <f t="shared" si="27"/>
        <v>-14.796153542909714</v>
      </c>
      <c r="BB201" s="21">
        <f t="shared" si="27"/>
        <v>-14.852046352662017</v>
      </c>
    </row>
    <row r="202" spans="1:54" outlineLevel="2">
      <c r="A202" s="426"/>
      <c r="B202" s="150" t="s">
        <v>502</v>
      </c>
      <c r="C202" s="19"/>
      <c r="D202" s="135" t="s">
        <v>391</v>
      </c>
      <c r="E202" s="21">
        <f>SUM(E190:E192,E195:E198)</f>
        <v>-24.473524120657366</v>
      </c>
      <c r="F202" s="21">
        <f t="shared" ref="F202:BB202" si="28">SUM(F190:F192,F195:F198)</f>
        <v>-24.339316387152159</v>
      </c>
      <c r="G202" s="21">
        <f t="shared" si="28"/>
        <v>-24.207590354100038</v>
      </c>
      <c r="H202" s="21">
        <f t="shared" si="28"/>
        <v>-24.078332328246688</v>
      </c>
      <c r="I202" s="21">
        <f t="shared" si="28"/>
        <v>-23.951529614323864</v>
      </c>
      <c r="J202" s="21">
        <f t="shared" si="28"/>
        <v>-24.016736336078843</v>
      </c>
      <c r="K202" s="21">
        <f t="shared" si="28"/>
        <v>-24.525356539352856</v>
      </c>
      <c r="L202" s="21">
        <f t="shared" si="28"/>
        <v>-24.911009990674231</v>
      </c>
      <c r="M202" s="21">
        <f t="shared" si="28"/>
        <v>-25.18246414252225</v>
      </c>
      <c r="N202" s="21">
        <f t="shared" si="28"/>
        <v>-25.344559040091152</v>
      </c>
      <c r="O202" s="21">
        <f t="shared" si="28"/>
        <v>-25.224942930450378</v>
      </c>
      <c r="P202" s="21">
        <f t="shared" si="28"/>
        <v>-24.448263390178212</v>
      </c>
      <c r="Q202" s="21">
        <f t="shared" si="28"/>
        <v>-23.725220639838057</v>
      </c>
      <c r="R202" s="21">
        <f t="shared" si="28"/>
        <v>-23.052704498016219</v>
      </c>
      <c r="S202" s="21">
        <f t="shared" si="28"/>
        <v>-22.426380825290028</v>
      </c>
      <c r="T202" s="21">
        <f t="shared" si="28"/>
        <v>-21.844866869787531</v>
      </c>
      <c r="U202" s="21">
        <f t="shared" si="28"/>
        <v>-21.305524680319088</v>
      </c>
      <c r="V202" s="21">
        <f t="shared" si="28"/>
        <v>-20.80585902262829</v>
      </c>
      <c r="W202" s="21">
        <f t="shared" si="28"/>
        <v>-20.343510031273482</v>
      </c>
      <c r="X202" s="21">
        <f t="shared" si="28"/>
        <v>-19.916246695823968</v>
      </c>
      <c r="Y202" s="21">
        <f t="shared" si="28"/>
        <v>-19.521960474056591</v>
      </c>
      <c r="Z202" s="21">
        <f t="shared" si="28"/>
        <v>-19.15865932054718</v>
      </c>
      <c r="AA202" s="21">
        <f t="shared" si="28"/>
        <v>-18.824461888599561</v>
      </c>
      <c r="AB202" s="21">
        <f t="shared" si="28"/>
        <v>-18.517592034779121</v>
      </c>
      <c r="AC202" s="21">
        <f t="shared" si="28"/>
        <v>-18.232600954085274</v>
      </c>
      <c r="AD202" s="21">
        <f t="shared" si="28"/>
        <v>-18.165454955120239</v>
      </c>
      <c r="AE202" s="21">
        <f t="shared" si="28"/>
        <v>-18.099593955965304</v>
      </c>
      <c r="AF202" s="21">
        <f t="shared" si="28"/>
        <v>-18.034788655111008</v>
      </c>
      <c r="AG202" s="21">
        <f t="shared" si="28"/>
        <v>-17.97094136066692</v>
      </c>
      <c r="AH202" s="21">
        <f t="shared" si="28"/>
        <v>-17.908117975457298</v>
      </c>
      <c r="AI202" s="21">
        <f t="shared" si="28"/>
        <v>-17.846607182928899</v>
      </c>
      <c r="AJ202" s="21">
        <f t="shared" si="28"/>
        <v>-17.870687843985799</v>
      </c>
      <c r="AK202" s="21">
        <f t="shared" si="28"/>
        <v>-17.895781212443133</v>
      </c>
      <c r="AL202" s="21">
        <f t="shared" si="28"/>
        <v>-17.921959970655742</v>
      </c>
      <c r="AM202" s="21">
        <f t="shared" si="28"/>
        <v>-17.949305132552986</v>
      </c>
      <c r="AN202" s="21">
        <f t="shared" si="28"/>
        <v>-17.977883188957939</v>
      </c>
      <c r="AO202" s="21">
        <f t="shared" si="28"/>
        <v>-18.007742234875238</v>
      </c>
      <c r="AP202" s="21">
        <f t="shared" si="28"/>
        <v>-18.038946803320687</v>
      </c>
      <c r="AQ202" s="21">
        <f t="shared" si="28"/>
        <v>-18.071563459477488</v>
      </c>
      <c r="AR202" s="21">
        <f t="shared" si="28"/>
        <v>-18.105656346326356</v>
      </c>
      <c r="AS202" s="21">
        <f t="shared" si="28"/>
        <v>-18.141288065598939</v>
      </c>
      <c r="AT202" s="21">
        <f t="shared" si="28"/>
        <v>-18.178522198303895</v>
      </c>
      <c r="AU202" s="21">
        <f t="shared" si="28"/>
        <v>-18.217424395198499</v>
      </c>
      <c r="AV202" s="21">
        <f t="shared" si="28"/>
        <v>-18.258060294266087</v>
      </c>
      <c r="AW202" s="21">
        <f t="shared" si="28"/>
        <v>-18.300495866734874</v>
      </c>
      <c r="AX202" s="21">
        <f t="shared" si="28"/>
        <v>-18.34479777763805</v>
      </c>
      <c r="AY202" s="21">
        <f t="shared" si="28"/>
        <v>-18.391033629114531</v>
      </c>
      <c r="AZ202" s="21">
        <f t="shared" si="28"/>
        <v>-18.439271987241625</v>
      </c>
      <c r="BA202" s="21">
        <f t="shared" si="28"/>
        <v>-18.489582069582458</v>
      </c>
      <c r="BB202" s="21">
        <f t="shared" si="28"/>
        <v>-18.540143931045868</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503</v>
      </c>
      <c r="B204" s="150" t="s">
        <v>504</v>
      </c>
      <c r="C204" s="19"/>
      <c r="D204" s="135" t="s">
        <v>391</v>
      </c>
      <c r="E204" s="21">
        <f>E200</f>
        <v>-21.891060792645</v>
      </c>
      <c r="F204" s="21">
        <f>F200+E204</f>
        <v>-43.676761276680132</v>
      </c>
      <c r="G204" s="21">
        <f t="shared" ref="G204:BB206" si="29">G200+F204</f>
        <v>-65.340117285637916</v>
      </c>
      <c r="H204" s="21">
        <f t="shared" si="29"/>
        <v>-86.882472186253437</v>
      </c>
      <c r="I204" s="21">
        <f t="shared" si="29"/>
        <v>-108.32200745899107</v>
      </c>
      <c r="J204" s="21">
        <f t="shared" si="29"/>
        <v>-129.84899643055249</v>
      </c>
      <c r="K204" s="21">
        <f t="shared" si="29"/>
        <v>-151.74526583368683</v>
      </c>
      <c r="L204" s="21">
        <f t="shared" si="29"/>
        <v>-173.90368494184312</v>
      </c>
      <c r="M204" s="21">
        <f t="shared" si="29"/>
        <v>-196.20972415458883</v>
      </c>
      <c r="N204" s="21">
        <f t="shared" si="29"/>
        <v>-218.54299989070603</v>
      </c>
      <c r="O204" s="21">
        <f t="shared" si="29"/>
        <v>-240.63420351468736</v>
      </c>
      <c r="P204" s="21">
        <f t="shared" si="29"/>
        <v>-261.96625075636354</v>
      </c>
      <c r="Q204" s="21">
        <f t="shared" si="29"/>
        <v>-282.59174574375237</v>
      </c>
      <c r="R204" s="21">
        <f t="shared" si="29"/>
        <v>-302.56935073481594</v>
      </c>
      <c r="S204" s="21">
        <f t="shared" si="29"/>
        <v>-321.93635855679435</v>
      </c>
      <c r="T204" s="21">
        <f t="shared" si="29"/>
        <v>-340.73662963276109</v>
      </c>
      <c r="U204" s="21">
        <f t="shared" si="29"/>
        <v>-359.01141525922952</v>
      </c>
      <c r="V204" s="21">
        <f t="shared" si="29"/>
        <v>-376.80792128561194</v>
      </c>
      <c r="W204" s="21">
        <f t="shared" si="29"/>
        <v>-394.15400756979176</v>
      </c>
      <c r="X204" s="21">
        <f t="shared" si="29"/>
        <v>-411.09201267618749</v>
      </c>
      <c r="Y204" s="21">
        <f t="shared" si="29"/>
        <v>-427.64584915433454</v>
      </c>
      <c r="Z204" s="21">
        <f t="shared" si="29"/>
        <v>-443.85348902689572</v>
      </c>
      <c r="AA204" s="21">
        <f t="shared" si="29"/>
        <v>-459.74296491178711</v>
      </c>
      <c r="AB204" s="21">
        <f t="shared" si="29"/>
        <v>-475.3405643919229</v>
      </c>
      <c r="AC204" s="21">
        <f t="shared" si="29"/>
        <v>-490.66925349183191</v>
      </c>
      <c r="AD204" s="21">
        <f t="shared" si="29"/>
        <v>-505.94677957727811</v>
      </c>
      <c r="AE204" s="21">
        <f t="shared" si="29"/>
        <v>-521.17501587556308</v>
      </c>
      <c r="AF204" s="21">
        <f t="shared" si="29"/>
        <v>-536.35492256926864</v>
      </c>
      <c r="AG204" s="21">
        <f t="shared" si="29"/>
        <v>-551.4875847259367</v>
      </c>
      <c r="AH204" s="21">
        <f t="shared" si="29"/>
        <v>-566.57422712189339</v>
      </c>
      <c r="AI204" s="21">
        <f t="shared" si="29"/>
        <v>-581.61624949510394</v>
      </c>
      <c r="AJ204" s="21">
        <f t="shared" si="29"/>
        <v>-596.68579831754892</v>
      </c>
      <c r="AK204" s="21">
        <f t="shared" si="29"/>
        <v>-611.7840258850149</v>
      </c>
      <c r="AL204" s="21">
        <f t="shared" si="29"/>
        <v>-626.91217032736483</v>
      </c>
      <c r="AM204" s="21">
        <f t="shared" si="29"/>
        <v>-642.0715298959833</v>
      </c>
      <c r="AN204" s="21">
        <f t="shared" si="29"/>
        <v>-657.26344435264514</v>
      </c>
      <c r="AO204" s="21">
        <f t="shared" si="29"/>
        <v>-672.4892875074321</v>
      </c>
      <c r="AP204" s="21">
        <f t="shared" si="29"/>
        <v>-687.75048221943689</v>
      </c>
      <c r="AQ204" s="21">
        <f t="shared" si="29"/>
        <v>-703.04850413467432</v>
      </c>
      <c r="AR204" s="21">
        <f t="shared" si="29"/>
        <v>-718.38487640593053</v>
      </c>
      <c r="AS204" s="21">
        <f t="shared" si="29"/>
        <v>-733.76116959370904</v>
      </c>
      <c r="AT204" s="21">
        <f t="shared" si="29"/>
        <v>-749.17900373896509</v>
      </c>
      <c r="AU204" s="21">
        <f t="shared" si="29"/>
        <v>-764.64005036402705</v>
      </c>
      <c r="AV204" s="21">
        <f t="shared" si="29"/>
        <v>-780.14603262205173</v>
      </c>
      <c r="AW204" s="21">
        <f t="shared" si="29"/>
        <v>-795.69872582587016</v>
      </c>
      <c r="AX204" s="21">
        <f t="shared" si="29"/>
        <v>-811.29995859287646</v>
      </c>
      <c r="AY204" s="21">
        <f t="shared" si="29"/>
        <v>-826.95161402561837</v>
      </c>
      <c r="AZ204" s="21">
        <f t="shared" si="29"/>
        <v>-842.65563086399504</v>
      </c>
      <c r="BA204" s="21">
        <f t="shared" si="29"/>
        <v>-858.4140043753049</v>
      </c>
      <c r="BB204" s="21">
        <f t="shared" si="29"/>
        <v>-874.22728111626827</v>
      </c>
    </row>
    <row r="205" spans="1:54" outlineLevel="2">
      <c r="A205" s="425"/>
      <c r="B205" s="150" t="s">
        <v>505</v>
      </c>
      <c r="C205" s="19"/>
      <c r="D205" s="135" t="s">
        <v>391</v>
      </c>
      <c r="E205" s="21">
        <f>E201</f>
        <v>-19.324868602423116</v>
      </c>
      <c r="F205" s="21">
        <f t="shared" ref="F205:U206" si="30">F201+E205</f>
        <v>-38.547307221069488</v>
      </c>
      <c r="G205" s="21">
        <f t="shared" si="30"/>
        <v>-57.669300888686244</v>
      </c>
      <c r="H205" s="21">
        <f t="shared" si="30"/>
        <v>-76.692821858810106</v>
      </c>
      <c r="I205" s="21">
        <f t="shared" si="30"/>
        <v>-95.61983049190971</v>
      </c>
      <c r="J205" s="21">
        <f t="shared" si="30"/>
        <v>-114.64184198641679</v>
      </c>
      <c r="K205" s="21">
        <f t="shared" si="30"/>
        <v>-134.3338690894486</v>
      </c>
      <c r="L205" s="21">
        <f t="shared" si="30"/>
        <v>-154.5709197459652</v>
      </c>
      <c r="M205" s="21">
        <f t="shared" si="30"/>
        <v>-175.23680895036298</v>
      </c>
      <c r="N205" s="21">
        <f t="shared" si="30"/>
        <v>-196.22023120117001</v>
      </c>
      <c r="O205" s="21">
        <f t="shared" si="30"/>
        <v>-217.23756858695438</v>
      </c>
      <c r="P205" s="21">
        <f t="shared" si="30"/>
        <v>-237.50149690540601</v>
      </c>
      <c r="Q205" s="21">
        <f t="shared" si="30"/>
        <v>-257.06522598179146</v>
      </c>
      <c r="R205" s="21">
        <f t="shared" si="30"/>
        <v>-275.97885531507075</v>
      </c>
      <c r="S205" s="21">
        <f t="shared" si="30"/>
        <v>-294.28907637399874</v>
      </c>
      <c r="T205" s="21">
        <f t="shared" si="30"/>
        <v>-312.04026126747698</v>
      </c>
      <c r="U205" s="21">
        <f t="shared" si="30"/>
        <v>-329.27414399381951</v>
      </c>
      <c r="V205" s="21">
        <f t="shared" si="29"/>
        <v>-346.0299630547986</v>
      </c>
      <c r="W205" s="21">
        <f t="shared" si="29"/>
        <v>-362.34459669376702</v>
      </c>
      <c r="X205" s="21">
        <f t="shared" si="29"/>
        <v>-378.25269166053528</v>
      </c>
      <c r="Y205" s="21">
        <f t="shared" si="29"/>
        <v>-393.78678554820004</v>
      </c>
      <c r="Z205" s="21">
        <f t="shared" si="29"/>
        <v>-408.97742318054009</v>
      </c>
      <c r="AA205" s="21">
        <f t="shared" si="29"/>
        <v>-423.85326718594229</v>
      </c>
      <c r="AB205" s="21">
        <f t="shared" si="29"/>
        <v>-438.44120308534787</v>
      </c>
      <c r="AC205" s="21">
        <f t="shared" si="29"/>
        <v>-452.76518157204919</v>
      </c>
      <c r="AD205" s="21">
        <f t="shared" si="29"/>
        <v>-467.04289546196588</v>
      </c>
      <c r="AE205" s="21">
        <f t="shared" si="29"/>
        <v>-481.27571959798888</v>
      </c>
      <c r="AF205" s="21">
        <f t="shared" si="29"/>
        <v>-495.46495567809615</v>
      </c>
      <c r="AG205" s="21">
        <f t="shared" si="29"/>
        <v>-509.61187671650146</v>
      </c>
      <c r="AH205" s="21">
        <f t="shared" si="29"/>
        <v>-523.71778193813839</v>
      </c>
      <c r="AI205" s="21">
        <f t="shared" si="29"/>
        <v>-537.78407150153737</v>
      </c>
      <c r="AJ205" s="21">
        <f t="shared" si="29"/>
        <v>-551.87822826772594</v>
      </c>
      <c r="AK205" s="21">
        <f t="shared" si="29"/>
        <v>-566.0015200105953</v>
      </c>
      <c r="AL205" s="21">
        <f t="shared" si="29"/>
        <v>-580.15525592051927</v>
      </c>
      <c r="AM205" s="21">
        <f t="shared" si="29"/>
        <v>-594.34079002387591</v>
      </c>
      <c r="AN205" s="21">
        <f t="shared" si="29"/>
        <v>-608.55951697538694</v>
      </c>
      <c r="AO205" s="21">
        <f t="shared" si="29"/>
        <v>-622.81286655753797</v>
      </c>
      <c r="AP205" s="21">
        <f t="shared" si="29"/>
        <v>-637.10230987601471</v>
      </c>
      <c r="AQ205" s="21">
        <f t="shared" si="29"/>
        <v>-651.42936068109475</v>
      </c>
      <c r="AR205" s="21">
        <f t="shared" si="29"/>
        <v>-665.79557530230068</v>
      </c>
      <c r="AS205" s="21">
        <f t="shared" si="29"/>
        <v>-680.20255287506313</v>
      </c>
      <c r="AT205" s="21">
        <f t="shared" si="29"/>
        <v>-694.65193639219638</v>
      </c>
      <c r="AU205" s="21">
        <f t="shared" si="29"/>
        <v>-709.14541420201078</v>
      </c>
      <c r="AV205" s="21">
        <f t="shared" si="29"/>
        <v>-723.68472075027296</v>
      </c>
      <c r="AW205" s="21">
        <f t="shared" si="29"/>
        <v>-738.27163757228743</v>
      </c>
      <c r="AX205" s="21">
        <f t="shared" si="29"/>
        <v>-752.90799432035487</v>
      </c>
      <c r="AY205" s="21">
        <f t="shared" si="29"/>
        <v>-767.59566993861188</v>
      </c>
      <c r="AZ205" s="21">
        <f t="shared" si="29"/>
        <v>-782.33659394952815</v>
      </c>
      <c r="BA205" s="21">
        <f t="shared" si="29"/>
        <v>-797.13274749243783</v>
      </c>
      <c r="BB205" s="21">
        <f t="shared" si="29"/>
        <v>-811.98479384509983</v>
      </c>
    </row>
    <row r="206" spans="1:54" outlineLevel="2">
      <c r="A206" s="426"/>
      <c r="B206" s="150" t="s">
        <v>506</v>
      </c>
      <c r="C206" s="19"/>
      <c r="D206" s="135" t="s">
        <v>391</v>
      </c>
      <c r="E206" s="21">
        <f>E202</f>
        <v>-24.473524120657366</v>
      </c>
      <c r="F206" s="21">
        <f t="shared" si="30"/>
        <v>-48.812840507809526</v>
      </c>
      <c r="G206" s="21">
        <f t="shared" si="29"/>
        <v>-73.02043086190956</v>
      </c>
      <c r="H206" s="21">
        <f t="shared" si="29"/>
        <v>-97.098763190156248</v>
      </c>
      <c r="I206" s="21">
        <f t="shared" si="29"/>
        <v>-121.05029280448011</v>
      </c>
      <c r="J206" s="21">
        <f t="shared" si="29"/>
        <v>-145.06702914055896</v>
      </c>
      <c r="K206" s="21">
        <f t="shared" si="29"/>
        <v>-169.59238567991181</v>
      </c>
      <c r="L206" s="21">
        <f t="shared" si="29"/>
        <v>-194.50339567058603</v>
      </c>
      <c r="M206" s="21">
        <f t="shared" si="29"/>
        <v>-219.68585981310827</v>
      </c>
      <c r="N206" s="21">
        <f t="shared" si="29"/>
        <v>-245.03041885319942</v>
      </c>
      <c r="O206" s="21">
        <f t="shared" si="29"/>
        <v>-270.25536178364979</v>
      </c>
      <c r="P206" s="21">
        <f t="shared" si="29"/>
        <v>-294.70362517382802</v>
      </c>
      <c r="Q206" s="21">
        <f t="shared" si="29"/>
        <v>-318.42884581366604</v>
      </c>
      <c r="R206" s="21">
        <f t="shared" si="29"/>
        <v>-341.48155031168227</v>
      </c>
      <c r="S206" s="21">
        <f t="shared" si="29"/>
        <v>-363.90793113697231</v>
      </c>
      <c r="T206" s="21">
        <f t="shared" si="29"/>
        <v>-385.75279800675986</v>
      </c>
      <c r="U206" s="21">
        <f t="shared" si="29"/>
        <v>-407.05832268707894</v>
      </c>
      <c r="V206" s="21">
        <f t="shared" si="29"/>
        <v>-427.86418170970722</v>
      </c>
      <c r="W206" s="21">
        <f t="shared" si="29"/>
        <v>-448.20769174098069</v>
      </c>
      <c r="X206" s="21">
        <f t="shared" si="29"/>
        <v>-468.12393843680468</v>
      </c>
      <c r="Y206" s="21">
        <f t="shared" si="29"/>
        <v>-487.64589891086126</v>
      </c>
      <c r="Z206" s="21">
        <f t="shared" si="29"/>
        <v>-506.80455823140846</v>
      </c>
      <c r="AA206" s="21">
        <f t="shared" si="29"/>
        <v>-525.62902012000802</v>
      </c>
      <c r="AB206" s="21">
        <f t="shared" si="29"/>
        <v>-544.14661215478714</v>
      </c>
      <c r="AC206" s="21">
        <f t="shared" si="29"/>
        <v>-562.37921310887236</v>
      </c>
      <c r="AD206" s="21">
        <f t="shared" si="29"/>
        <v>-580.54466806399262</v>
      </c>
      <c r="AE206" s="21">
        <f t="shared" si="29"/>
        <v>-598.64426201995798</v>
      </c>
      <c r="AF206" s="21">
        <f t="shared" si="29"/>
        <v>-616.67905067506899</v>
      </c>
      <c r="AG206" s="21">
        <f t="shared" si="29"/>
        <v>-634.64999203573586</v>
      </c>
      <c r="AH206" s="21">
        <f t="shared" si="29"/>
        <v>-652.55811001119321</v>
      </c>
      <c r="AI206" s="21">
        <f t="shared" si="29"/>
        <v>-670.4047171941221</v>
      </c>
      <c r="AJ206" s="21">
        <f t="shared" si="29"/>
        <v>-688.27540503810792</v>
      </c>
      <c r="AK206" s="21">
        <f t="shared" si="29"/>
        <v>-706.17118625055105</v>
      </c>
      <c r="AL206" s="21">
        <f t="shared" si="29"/>
        <v>-724.09314622120678</v>
      </c>
      <c r="AM206" s="21">
        <f t="shared" si="29"/>
        <v>-742.04245135375982</v>
      </c>
      <c r="AN206" s="21">
        <f t="shared" si="29"/>
        <v>-760.02033454271771</v>
      </c>
      <c r="AO206" s="21">
        <f t="shared" si="29"/>
        <v>-778.0280767775929</v>
      </c>
      <c r="AP206" s="21">
        <f t="shared" si="29"/>
        <v>-796.06702358091354</v>
      </c>
      <c r="AQ206" s="21">
        <f t="shared" si="29"/>
        <v>-814.13858704039103</v>
      </c>
      <c r="AR206" s="21">
        <f t="shared" si="29"/>
        <v>-832.24424338671736</v>
      </c>
      <c r="AS206" s="21">
        <f t="shared" si="29"/>
        <v>-850.38553145231629</v>
      </c>
      <c r="AT206" s="21">
        <f t="shared" si="29"/>
        <v>-868.56405365062017</v>
      </c>
      <c r="AU206" s="21">
        <f t="shared" si="29"/>
        <v>-886.78147804581863</v>
      </c>
      <c r="AV206" s="21">
        <f t="shared" si="29"/>
        <v>-905.03953834008473</v>
      </c>
      <c r="AW206" s="21">
        <f t="shared" si="29"/>
        <v>-923.34003420681961</v>
      </c>
      <c r="AX206" s="21">
        <f t="shared" si="29"/>
        <v>-941.68483198445767</v>
      </c>
      <c r="AY206" s="21">
        <f t="shared" si="29"/>
        <v>-960.0758656135722</v>
      </c>
      <c r="AZ206" s="21">
        <f t="shared" si="29"/>
        <v>-978.51513760081389</v>
      </c>
      <c r="BA206" s="21">
        <f t="shared" si="29"/>
        <v>-997.0047196703963</v>
      </c>
      <c r="BB206" s="21">
        <f t="shared" si="29"/>
        <v>-1015.5448636014422</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493</v>
      </c>
      <c r="B210" s="150" t="s">
        <v>565</v>
      </c>
      <c r="C210" s="19"/>
      <c r="D210" s="135" t="s">
        <v>391</v>
      </c>
      <c r="E210" s="21">
        <f>E190-Baseline!E190</f>
        <v>0</v>
      </c>
      <c r="F210" s="21">
        <f>F190-Baseline!F190</f>
        <v>0</v>
      </c>
      <c r="G210" s="21">
        <f>G190-Baseline!G190</f>
        <v>0</v>
      </c>
      <c r="H210" s="21">
        <f>H190-Baseline!H190</f>
        <v>0</v>
      </c>
      <c r="I210" s="21">
        <f>I190-Baseline!I190</f>
        <v>0</v>
      </c>
      <c r="J210" s="21">
        <f>J190-Baseline!J190</f>
        <v>-0.18956607024204439</v>
      </c>
      <c r="K210" s="21">
        <f>K190-Baseline!K190</f>
        <v>-1.5628915941581687</v>
      </c>
      <c r="L210" s="21">
        <f>L190-Baseline!L190</f>
        <v>-2.8305430044475006</v>
      </c>
      <c r="M210" s="21">
        <f>M190-Baseline!M190</f>
        <v>-4.0013047230585075</v>
      </c>
      <c r="N210" s="21">
        <f>N190-Baseline!N190</f>
        <v>-5.0800520107087186</v>
      </c>
      <c r="O210" s="21">
        <f>O190-Baseline!O190</f>
        <v>-5.8944870509028826</v>
      </c>
      <c r="P210" s="21">
        <f>P190-Baseline!P190</f>
        <v>-5.2082577799600767</v>
      </c>
      <c r="Q210" s="21">
        <f>Q190-Baseline!Q190</f>
        <v>-4.573606142182741</v>
      </c>
      <c r="R210" s="21">
        <f>R190-Baseline!R190</f>
        <v>-3.9874258932697062</v>
      </c>
      <c r="S210" s="21">
        <f>S190-Baseline!S190</f>
        <v>-3.4467755072823967</v>
      </c>
      <c r="T210" s="21">
        <f>T190-Baseline!T190</f>
        <v>-2.9488701279809919</v>
      </c>
      <c r="U210" s="21">
        <f>U190-Baseline!U190</f>
        <v>-2.49107389172126</v>
      </c>
      <c r="V210" s="21">
        <f>V190-Baseline!V190</f>
        <v>-2.0708926054599224</v>
      </c>
      <c r="W210" s="21">
        <f>W190-Baseline!W190</f>
        <v>-1.6859667641219327</v>
      </c>
      <c r="X210" s="21">
        <f>X190-Baseline!X190</f>
        <v>-1.3340648922592262</v>
      </c>
      <c r="Y210" s="21">
        <f>Y190-Baseline!Y190</f>
        <v>-1.0130771955782614</v>
      </c>
      <c r="Z210" s="21">
        <f>Z190-Baseline!Z190</f>
        <v>-0.72100950853435652</v>
      </c>
      <c r="AA210" s="21">
        <f>AA190-Baseline!AA190</f>
        <v>-0.45597752478543757</v>
      </c>
      <c r="AB210" s="21">
        <f>AB190-Baseline!AB190</f>
        <v>-0.21620129786752743</v>
      </c>
      <c r="AC210" s="21">
        <f>AC190-Baseline!AC190</f>
        <v>1.8700731316940729E-17</v>
      </c>
      <c r="AD210" s="21">
        <f>AD190-Baseline!AD190</f>
        <v>1.8068339436657711E-17</v>
      </c>
      <c r="AE210" s="21">
        <f>AE190-Baseline!AE190</f>
        <v>1.7457332789041268E-17</v>
      </c>
      <c r="AF210" s="21">
        <f>AF190-Baseline!AF190</f>
        <v>1.6866988201972237E-17</v>
      </c>
      <c r="AG210" s="21">
        <f>AG190-Baseline!AG190</f>
        <v>1.6296606958427284E-17</v>
      </c>
      <c r="AH210" s="21">
        <f>AH190-Baseline!AH190</f>
        <v>1.5745513969494964E-17</v>
      </c>
      <c r="AI210" s="21">
        <f>AI190-Baseline!AI190</f>
        <v>1.5213056975357451E-17</v>
      </c>
      <c r="AJ210" s="21">
        <f>AJ190-Baseline!AJ190</f>
        <v>1.476995822850238E-17</v>
      </c>
      <c r="AK210" s="21">
        <f>AK190-Baseline!AK190</f>
        <v>1.4339765270390662E-17</v>
      </c>
      <c r="AL210" s="21">
        <f>AL190-Baseline!AL190</f>
        <v>1.3922102204262777E-17</v>
      </c>
      <c r="AM210" s="21">
        <f>AM190-Baseline!AM190</f>
        <v>1.351660408180852E-17</v>
      </c>
      <c r="AN210" s="21">
        <f>AN190-Baseline!AN190</f>
        <v>1.3122916584280118E-17</v>
      </c>
      <c r="AO210" s="21">
        <f>AO190-Baseline!AO190</f>
        <v>1.2740695712893318E-17</v>
      </c>
      <c r="AP210" s="21">
        <f>AP190-Baseline!AP190</f>
        <v>1.236960748824594E-17</v>
      </c>
      <c r="AQ210" s="21">
        <f>AQ190-Baseline!AQ190</f>
        <v>1.2009327658491204E-17</v>
      </c>
      <c r="AR210" s="21">
        <f>AR190-Baseline!AR190</f>
        <v>1.1659541416010878E-17</v>
      </c>
      <c r="AS210" s="21">
        <f>AS190-Baseline!AS190</f>
        <v>1.1319943122340658E-17</v>
      </c>
      <c r="AT210" s="21">
        <f>AT190-Baseline!AT190</f>
        <v>1.0990236041107435E-17</v>
      </c>
      <c r="AU210" s="21">
        <f>AU190-Baseline!AU190</f>
        <v>1.0670132078745083E-17</v>
      </c>
      <c r="AV210" s="21">
        <f>AV190-Baseline!AV190</f>
        <v>1.0359351532762216E-17</v>
      </c>
      <c r="AW210" s="21">
        <f>AW190-Baseline!AW190</f>
        <v>1.0057622847341957E-17</v>
      </c>
      <c r="AX210" s="21">
        <f>AX190-Baseline!AX190</f>
        <v>9.7646823760601529E-18</v>
      </c>
      <c r="AY210" s="21">
        <f>AY190-Baseline!AY190</f>
        <v>9.4802741515147105E-18</v>
      </c>
      <c r="AZ210" s="21">
        <f>AZ190-Baseline!AZ190</f>
        <v>9.2041496616647673E-18</v>
      </c>
      <c r="BA210" s="21">
        <f>BA190-Baseline!BA190</f>
        <v>8.9360676326842405E-18</v>
      </c>
      <c r="BB210" s="21">
        <f>BB190-Baseline!BB190</f>
        <v>8.6757938181400386E-18</v>
      </c>
    </row>
    <row r="211" spans="1:54" outlineLevel="2">
      <c r="A211" s="474"/>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563</v>
      </c>
      <c r="C212" s="19"/>
      <c r="D212" s="135" t="s">
        <v>391</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2.0201081308017677E-2</v>
      </c>
      <c r="L212" s="21">
        <f>L77*L186-Baseline!L77*Baseline!L186</f>
        <v>3.9565329102091984E-2</v>
      </c>
      <c r="M212" s="21">
        <f>M77*M186-Baseline!M77*Baseline!M186</f>
        <v>5.8122580524768486E-2</v>
      </c>
      <c r="N212" s="21">
        <f>N77*N186-Baseline!N77*Baseline!N186</f>
        <v>7.5901737764363042E-2</v>
      </c>
      <c r="O212" s="21">
        <f>O77*O186-Baseline!O77*Baseline!O186</f>
        <v>9.2930792971254839E-2</v>
      </c>
      <c r="P212" s="21">
        <f>P77*P186-Baseline!P77*Baseline!P186</f>
        <v>9.1030713457064927E-2</v>
      </c>
      <c r="Q212" s="21">
        <f>Q77*Q186-Baseline!Q77*Baseline!Q186</f>
        <v>8.9175845562532885E-2</v>
      </c>
      <c r="R212" s="21">
        <f>R77*R186-Baseline!R77*Baseline!R186</f>
        <v>8.7365126428491036E-2</v>
      </c>
      <c r="S212" s="21">
        <f>S77*S186-Baseline!S77*Baseline!S186</f>
        <v>8.559752095146822E-2</v>
      </c>
      <c r="T212" s="21">
        <f>T77*T186-Baseline!T77*Baseline!T186</f>
        <v>8.3872016039609254E-2</v>
      </c>
      <c r="U212" s="21">
        <f>U77*U186-Baseline!U77*Baseline!U186</f>
        <v>8.2187625823472277E-2</v>
      </c>
      <c r="V212" s="21">
        <f>V77*V186-Baseline!V77*Baseline!V186</f>
        <v>8.0543387768874597E-2</v>
      </c>
      <c r="W212" s="21">
        <f>W77*W186-Baseline!W77*Baseline!W186</f>
        <v>7.8938361418709246E-2</v>
      </c>
      <c r="X212" s="21">
        <f>X77*X186-Baseline!X77*Baseline!X186</f>
        <v>7.7371631172604038E-2</v>
      </c>
      <c r="Y212" s="21">
        <f>Y77*Y186-Baseline!Y77*Baseline!Y186</f>
        <v>7.5842302350594359E-2</v>
      </c>
      <c r="Z212" s="21">
        <f>Z77*Z186-Baseline!Z77*Baseline!Z186</f>
        <v>7.4349502267944845E-2</v>
      </c>
      <c r="AA212" s="21">
        <f>AA77*AA186-Baseline!AA77*Baseline!AA186</f>
        <v>7.2892379575524913E-2</v>
      </c>
      <c r="AB212" s="21">
        <f>AB77*AB186-Baseline!AB77*Baseline!AB186</f>
        <v>7.1470104283995806E-2</v>
      </c>
      <c r="AC212" s="21">
        <f>AC77*AC186-Baseline!AC77*Baseline!AC186</f>
        <v>7.0081865023841894E-2</v>
      </c>
      <c r="AD212" s="21">
        <f>AD77*AD186-Baseline!AD77*Baseline!AD186</f>
        <v>6.8726871813366008E-2</v>
      </c>
      <c r="AE212" s="21">
        <f>AE77*AE186-Baseline!AE77*Baseline!AE186</f>
        <v>6.7404352948856994E-2</v>
      </c>
      <c r="AF212" s="21">
        <f>AF77*AF186-Baseline!AF77*Baseline!AF186</f>
        <v>6.6113556532987283E-2</v>
      </c>
      <c r="AG212" s="21">
        <f>AG77*AG186-Baseline!AG77*Baseline!AG186</f>
        <v>6.4853747577077403E-2</v>
      </c>
      <c r="AH212" s="21">
        <f>AH77*AH186-Baseline!AH77*Baseline!AH186</f>
        <v>6.3624210544331761E-2</v>
      </c>
      <c r="AI212" s="21">
        <f>AI77*AI186-Baseline!AI77*Baseline!AI186</f>
        <v>6.2424246200629863E-2</v>
      </c>
      <c r="AJ212" s="21">
        <f>AJ77*AJ186-Baseline!AJ77*Baseline!AJ186</f>
        <v>6.1550518863134396E-2</v>
      </c>
      <c r="AK212" s="21">
        <f>AK77*AK186-Baseline!AK77*Baseline!AK186</f>
        <v>6.0695339096492829E-2</v>
      </c>
      <c r="AL212" s="21">
        <f>AL77*AL186-Baseline!AL77*Baseline!AL186</f>
        <v>5.9858387179778871E-2</v>
      </c>
      <c r="AM212" s="21">
        <f>AM77*AM186-Baseline!AM77*Baseline!AM186</f>
        <v>5.9039351445270227E-2</v>
      </c>
      <c r="AN212" s="21">
        <f>AN77*AN186-Baseline!AN77*Baseline!AN186</f>
        <v>5.8237926377900706E-2</v>
      </c>
      <c r="AO212" s="21">
        <f>AO77*AO186-Baseline!AO77*Baseline!AO186</f>
        <v>5.7453813215571525E-2</v>
      </c>
      <c r="AP212" s="21">
        <f>AP77*AP186-Baseline!AP77*Baseline!AP186</f>
        <v>5.6686720611119401E-2</v>
      </c>
      <c r="AQ212" s="21">
        <f>AQ77*AQ186-Baseline!AQ77*Baseline!AQ186</f>
        <v>5.5936362160289355E-2</v>
      </c>
      <c r="AR212" s="21">
        <f>AR77*AR186-Baseline!AR77*Baseline!AR186</f>
        <v>5.5202459830205608E-2</v>
      </c>
      <c r="AS212" s="21">
        <f>AS77*AS186-Baseline!AS77*Baseline!AS186</f>
        <v>5.4484739975932117E-2</v>
      </c>
      <c r="AT212" s="21">
        <f>AT77*AT186-Baseline!AT77*Baseline!AT186</f>
        <v>5.3782936348602206E-2</v>
      </c>
      <c r="AU212" s="21">
        <f>AU77*AU186-Baseline!AU77*Baseline!AU186</f>
        <v>5.3096788222267488E-2</v>
      </c>
      <c r="AV212" s="21">
        <f>AV77*AV186-Baseline!AV77*Baseline!AV186</f>
        <v>5.2426041505327092E-2</v>
      </c>
      <c r="AW212" s="21">
        <f>AW77*AW186-Baseline!AW77*Baseline!AW186</f>
        <v>5.1770447302024458E-2</v>
      </c>
      <c r="AX212" s="21">
        <f>AX77*AX186-Baseline!AX77*Baseline!AX186</f>
        <v>5.112976237254252E-2</v>
      </c>
      <c r="AY212" s="21">
        <f>AY77*AY186-Baseline!AY77*Baseline!AY186</f>
        <v>5.0503749958537125E-2</v>
      </c>
      <c r="AZ212" s="21">
        <f>AZ77*AZ186-Baseline!AZ77*Baseline!AZ186</f>
        <v>4.9892178621272931E-2</v>
      </c>
      <c r="BA212" s="21">
        <f>BA77*BA186-Baseline!BA77*Baseline!BA186</f>
        <v>4.9294821995022553E-2</v>
      </c>
      <c r="BB212" s="21">
        <f>BB77*BB186-Baseline!BB77*Baseline!BB186</f>
        <v>4.8704617485266555E-2</v>
      </c>
    </row>
    <row r="213" spans="1:54" outlineLevel="2">
      <c r="A213" s="474"/>
      <c r="B213" s="150" t="s">
        <v>496</v>
      </c>
      <c r="C213" s="19"/>
      <c r="D213" s="135" t="s">
        <v>391</v>
      </c>
      <c r="E213" s="21">
        <f>E193-Baseline!E193</f>
        <v>0</v>
      </c>
      <c r="F213" s="21">
        <f>F193-Baseline!F193</f>
        <v>0</v>
      </c>
      <c r="G213" s="21">
        <f>G193-Baseline!G193</f>
        <v>0</v>
      </c>
      <c r="H213" s="21">
        <f>H193-Baseline!H193</f>
        <v>0</v>
      </c>
      <c r="I213" s="21">
        <f>I193-Baseline!I193</f>
        <v>0</v>
      </c>
      <c r="J213" s="21">
        <f>J193-Baseline!J193</f>
        <v>0</v>
      </c>
      <c r="K213" s="21">
        <f>K193-Baseline!K193</f>
        <v>0.34194341483597857</v>
      </c>
      <c r="L213" s="21">
        <f>L193-Baseline!L193</f>
        <v>0.68059386723653059</v>
      </c>
      <c r="M213" s="21">
        <f>M193-Baseline!M193</f>
        <v>1.0157829506548079</v>
      </c>
      <c r="N213" s="21">
        <f>N193-Baseline!N193</f>
        <v>1.3431870690710861</v>
      </c>
      <c r="O213" s="21">
        <f>O193-Baseline!O193</f>
        <v>1.6700762767279729</v>
      </c>
      <c r="P213" s="21">
        <f>P193-Baseline!P193</f>
        <v>1.6609438143417017</v>
      </c>
      <c r="Q213" s="21">
        <f>Q193-Baseline!Q193</f>
        <v>1.6516044646578765</v>
      </c>
      <c r="R213" s="21">
        <f>R193-Baseline!R193</f>
        <v>1.6468769119993749</v>
      </c>
      <c r="S213" s="21">
        <f>S193-Baseline!S193</f>
        <v>1.6370778868981652</v>
      </c>
      <c r="T213" s="21">
        <f>T193-Baseline!T193</f>
        <v>1.6271241801838996</v>
      </c>
      <c r="U213" s="21">
        <f>U193-Baseline!U193</f>
        <v>1.6170311012829117</v>
      </c>
      <c r="V213" s="21">
        <f>V193-Baseline!V193</f>
        <v>1.6112398245633344</v>
      </c>
      <c r="W213" s="21">
        <f>W193-Baseline!W193</f>
        <v>1.6008232551820427</v>
      </c>
      <c r="X213" s="21">
        <f>X193-Baseline!X193</f>
        <v>1.5945639156052143</v>
      </c>
      <c r="Y213" s="21">
        <f>Y193-Baseline!Y193</f>
        <v>1.5838863512220525</v>
      </c>
      <c r="Z213" s="21">
        <f>Z193-Baseline!Z193</f>
        <v>1.5772272850530231</v>
      </c>
      <c r="AA213" s="21">
        <f>AA193-Baseline!AA193</f>
        <v>1.5703523413398224</v>
      </c>
      <c r="AB213" s="21">
        <f>AB193-Baseline!AB193</f>
        <v>1.5632786590548817</v>
      </c>
      <c r="AC213" s="21">
        <f>AC193-Baseline!AC193</f>
        <v>1.555142343537868</v>
      </c>
      <c r="AD213" s="21">
        <f>AD193-Baseline!AD193</f>
        <v>1.5470740748709697</v>
      </c>
      <c r="AE213" s="21">
        <f>AE193-Baseline!AE193</f>
        <v>1.5392434882504817</v>
      </c>
      <c r="AF213" s="21">
        <f>AF193-Baseline!AF193</f>
        <v>1.5311681651365423</v>
      </c>
      <c r="AG213" s="21">
        <f>AG193-Baseline!AG193</f>
        <v>1.5229106640673731</v>
      </c>
      <c r="AH213" s="21">
        <f>AH193-Baseline!AH193</f>
        <v>1.5145411020516639</v>
      </c>
      <c r="AI213" s="21">
        <f>AI193-Baseline!AI193</f>
        <v>1.5061477107174222</v>
      </c>
      <c r="AJ213" s="21">
        <f>AJ193-Baseline!AJ193</f>
        <v>1.5049630401111185</v>
      </c>
      <c r="AK213" s="21">
        <f>AK193-Baseline!AK193</f>
        <v>1.5036499932673646</v>
      </c>
      <c r="AL213" s="21">
        <f>AL193-Baseline!AL193</f>
        <v>1.5022401112939603</v>
      </c>
      <c r="AM213" s="21">
        <f>AM193-Baseline!AM193</f>
        <v>1.5007509543161479</v>
      </c>
      <c r="AN213" s="21">
        <f>AN193-Baseline!AN193</f>
        <v>1.499189778148883</v>
      </c>
      <c r="AO213" s="21">
        <f>AO193-Baseline!AO193</f>
        <v>1.4975594194402082</v>
      </c>
      <c r="AP213" s="21">
        <f>AP193-Baseline!AP193</f>
        <v>1.4958700652820012</v>
      </c>
      <c r="AQ213" s="21">
        <f>AQ193-Baseline!AQ193</f>
        <v>1.4941332989307203</v>
      </c>
      <c r="AR213" s="21">
        <f>AR193-Baseline!AR193</f>
        <v>1.4923574201708845</v>
      </c>
      <c r="AS213" s="21">
        <f>AS193-Baseline!AS193</f>
        <v>1.4905500206198354</v>
      </c>
      <c r="AT213" s="21">
        <f>AT193-Baseline!AT193</f>
        <v>1.4887192545798995</v>
      </c>
      <c r="AU213" s="21">
        <f>AU193-Baseline!AU193</f>
        <v>1.4868736705412906</v>
      </c>
      <c r="AV213" s="21">
        <f>AV193-Baseline!AV193</f>
        <v>1.4850213321043739</v>
      </c>
      <c r="AW213" s="21">
        <f>AW193-Baseline!AW193</f>
        <v>1.4831698601089345</v>
      </c>
      <c r="AX213" s="21">
        <f>AX193-Baseline!AX193</f>
        <v>1.4813268414047314</v>
      </c>
      <c r="AY213" s="21">
        <f>AY193-Baseline!AY193</f>
        <v>1.4794998360855138</v>
      </c>
      <c r="AZ213" s="21">
        <f>AZ193-Baseline!AZ193</f>
        <v>1.4776962374053948</v>
      </c>
      <c r="BA213" s="21">
        <f>BA193-Baseline!BA193</f>
        <v>1.4759232390123223</v>
      </c>
      <c r="BB213" s="21">
        <f>BB193-Baseline!BB193</f>
        <v>1.4739808568369486</v>
      </c>
    </row>
    <row r="214" spans="1:54" outlineLevel="2">
      <c r="A214" s="474"/>
      <c r="B214" s="150" t="s">
        <v>497</v>
      </c>
      <c r="C214" s="19"/>
      <c r="D214" s="135" t="s">
        <v>391</v>
      </c>
      <c r="E214" s="21">
        <f>E194-Baseline!E194</f>
        <v>0</v>
      </c>
      <c r="F214" s="21">
        <f>F194-Baseline!F194</f>
        <v>0</v>
      </c>
      <c r="G214" s="21">
        <f>G194-Baseline!G194</f>
        <v>0</v>
      </c>
      <c r="H214" s="21">
        <f>H194-Baseline!H194</f>
        <v>0</v>
      </c>
      <c r="I214" s="21">
        <f>I194-Baseline!I194</f>
        <v>0</v>
      </c>
      <c r="J214" s="21">
        <f>J194-Baseline!J194</f>
        <v>0</v>
      </c>
      <c r="K214" s="21">
        <f>K194-Baseline!K194</f>
        <v>6.6046451890649394E-2</v>
      </c>
      <c r="L214" s="21">
        <f>L194-Baseline!L194</f>
        <v>0.13132681963256454</v>
      </c>
      <c r="M214" s="21">
        <f>M194-Baseline!M194</f>
        <v>0.19586069979665055</v>
      </c>
      <c r="N214" s="21">
        <f>N194-Baseline!N194</f>
        <v>0.25966768294618703</v>
      </c>
      <c r="O214" s="21">
        <f>O194-Baseline!O194</f>
        <v>0.32276734949761732</v>
      </c>
      <c r="P214" s="21">
        <f>P194-Baseline!P194</f>
        <v>0.32098273183530823</v>
      </c>
      <c r="Q214" s="21">
        <f>Q194-Baseline!Q194</f>
        <v>0.31923075714458093</v>
      </c>
      <c r="R214" s="21">
        <f>R194-Baseline!R194</f>
        <v>0.31751143532647053</v>
      </c>
      <c r="S214" s="21">
        <f>S194-Baseline!S194</f>
        <v>0.31575373085087577</v>
      </c>
      <c r="T214" s="21">
        <f>T194-Baseline!T194</f>
        <v>0.31402948601857705</v>
      </c>
      <c r="U214" s="21">
        <f>U194-Baseline!U194</f>
        <v>0.31233871786611234</v>
      </c>
      <c r="V214" s="21">
        <f>V194-Baseline!V194</f>
        <v>0.31068144989419011</v>
      </c>
      <c r="W214" s="21">
        <f>W194-Baseline!W194</f>
        <v>0.30905770827853063</v>
      </c>
      <c r="X214" s="21">
        <f>X194-Baseline!X194</f>
        <v>0.30746753625163414</v>
      </c>
      <c r="Y214" s="21">
        <f>Y194-Baseline!Y194</f>
        <v>0.30591098027391572</v>
      </c>
      <c r="Z214" s="21">
        <f>Z194-Baseline!Z194</f>
        <v>0.30438809667550148</v>
      </c>
      <c r="AA214" s="21">
        <f>AA194-Baseline!AA194</f>
        <v>0.30289895127225264</v>
      </c>
      <c r="AB214" s="21">
        <f>AB194-Baseline!AB194</f>
        <v>0.30144362222873444</v>
      </c>
      <c r="AC214" s="21">
        <f>AC194-Baseline!AC194</f>
        <v>0.29982925924750847</v>
      </c>
      <c r="AD214" s="21">
        <f>AD194-Baseline!AD194</f>
        <v>0.29822648429469467</v>
      </c>
      <c r="AE214" s="21">
        <f>AE194-Baseline!AE194</f>
        <v>0.29661672495619706</v>
      </c>
      <c r="AF214" s="21">
        <f>AF194-Baseline!AF194</f>
        <v>0.29498800721138929</v>
      </c>
      <c r="AG214" s="21">
        <f>AG194-Baseline!AG194</f>
        <v>0.29333503499595137</v>
      </c>
      <c r="AH214" s="21">
        <f>AH194-Baseline!AH194</f>
        <v>0.29166085854903745</v>
      </c>
      <c r="AI214" s="21">
        <f>AI194-Baseline!AI194</f>
        <v>0.28997987857562846</v>
      </c>
      <c r="AJ214" s="21">
        <f>AJ194-Baseline!AJ194</f>
        <v>0.28968787918411798</v>
      </c>
      <c r="AK214" s="21">
        <f>AK194-Baseline!AK194</f>
        <v>0.28937621829304128</v>
      </c>
      <c r="AL214" s="21">
        <f>AL194-Baseline!AL194</f>
        <v>0.28904729165838372</v>
      </c>
      <c r="AM214" s="21">
        <f>AM194-Baseline!AM194</f>
        <v>0.28870387742967307</v>
      </c>
      <c r="AN214" s="21">
        <f>AN194-Baseline!AN194</f>
        <v>0.28834795895713938</v>
      </c>
      <c r="AO214" s="21">
        <f>AO194-Baseline!AO194</f>
        <v>0.28798053043952532</v>
      </c>
      <c r="AP214" s="21">
        <f>AP194-Baseline!AP194</f>
        <v>0.28760337634488997</v>
      </c>
      <c r="AQ214" s="21">
        <f>AQ194-Baseline!AQ194</f>
        <v>0.28721832686799509</v>
      </c>
      <c r="AR214" s="21">
        <f>AR194-Baseline!AR194</f>
        <v>0.28682704250788627</v>
      </c>
      <c r="AS214" s="21">
        <f>AS194-Baseline!AS194</f>
        <v>0.28643103761908639</v>
      </c>
      <c r="AT214" s="21">
        <f>AT194-Baseline!AT194</f>
        <v>0.28603182755319168</v>
      </c>
      <c r="AU214" s="21">
        <f>AU194-Baseline!AU194</f>
        <v>0.28563096856763148</v>
      </c>
      <c r="AV214" s="21">
        <f>AV194-Baseline!AV194</f>
        <v>0.2852299626274446</v>
      </c>
      <c r="AW214" s="21">
        <f>AW194-Baseline!AW194</f>
        <v>0.28483025735185108</v>
      </c>
      <c r="AX214" s="21">
        <f>AX194-Baseline!AX194</f>
        <v>0.28443327360170523</v>
      </c>
      <c r="AY214" s="21">
        <f>AY194-Baseline!AY194</f>
        <v>0.28404041874851571</v>
      </c>
      <c r="AZ214" s="21">
        <f>AZ194-Baseline!AZ194</f>
        <v>0.28365307374923132</v>
      </c>
      <c r="BA214" s="21">
        <f>BA194-Baseline!BA194</f>
        <v>0.28327258698646562</v>
      </c>
      <c r="BB214" s="21">
        <f>BB194-Baseline!BB194</f>
        <v>0.28286054859537479</v>
      </c>
    </row>
    <row r="215" spans="1:54" outlineLevel="2">
      <c r="A215" s="474"/>
      <c r="B215" s="150" t="s">
        <v>498</v>
      </c>
      <c r="C215" s="19"/>
      <c r="D215" s="135" t="s">
        <v>391</v>
      </c>
      <c r="E215" s="21">
        <f>E195-Baseline!E195</f>
        <v>0</v>
      </c>
      <c r="F215" s="21">
        <f>F195-Baseline!F195</f>
        <v>0</v>
      </c>
      <c r="G215" s="21">
        <f>G195-Baseline!G195</f>
        <v>0</v>
      </c>
      <c r="H215" s="21">
        <f>H195-Baseline!H195</f>
        <v>0</v>
      </c>
      <c r="I215" s="21">
        <f>I195-Baseline!I195</f>
        <v>0</v>
      </c>
      <c r="J215" s="21">
        <f>J195-Baseline!J195</f>
        <v>0</v>
      </c>
      <c r="K215" s="21">
        <f>K195-Baseline!K195</f>
        <v>0.19813935567194818</v>
      </c>
      <c r="L215" s="21">
        <f>L195-Baseline!L195</f>
        <v>0.39398045889769318</v>
      </c>
      <c r="M215" s="21">
        <f>M195-Baseline!M195</f>
        <v>0.5875820992666192</v>
      </c>
      <c r="N215" s="21">
        <f>N195-Baseline!N195</f>
        <v>0.77900304867750148</v>
      </c>
      <c r="O215" s="21">
        <f>O195-Baseline!O195</f>
        <v>0.96830204849285195</v>
      </c>
      <c r="P215" s="21">
        <f>P195-Baseline!P195</f>
        <v>0.96294819569908263</v>
      </c>
      <c r="Q215" s="21">
        <f>Q195-Baseline!Q195</f>
        <v>0.95769227143374103</v>
      </c>
      <c r="R215" s="21">
        <f>R195-Baseline!R195</f>
        <v>0.95253430597941158</v>
      </c>
      <c r="S215" s="21">
        <f>S195-Baseline!S195</f>
        <v>0.9472611923709966</v>
      </c>
      <c r="T215" s="21">
        <f>T195-Baseline!T195</f>
        <v>0.94208845787776152</v>
      </c>
      <c r="U215" s="21">
        <f>U195-Baseline!U195</f>
        <v>0.93701615377273129</v>
      </c>
      <c r="V215" s="21">
        <f>V195-Baseline!V195</f>
        <v>0.93204434951166437</v>
      </c>
      <c r="W215" s="21">
        <f>W195-Baseline!W195</f>
        <v>0.92717312483559322</v>
      </c>
      <c r="X215" s="21">
        <f>X195-Baseline!X195</f>
        <v>0.92240260875490332</v>
      </c>
      <c r="Y215" s="21">
        <f>Y195-Baseline!Y195</f>
        <v>0.91773294082174672</v>
      </c>
      <c r="Z215" s="21">
        <f>Z195-Baseline!Z195</f>
        <v>0.91316428986874065</v>
      </c>
      <c r="AA215" s="21">
        <f>AA195-Baseline!AA195</f>
        <v>0.9086968539714313</v>
      </c>
      <c r="AB215" s="21">
        <f>AB195-Baseline!AB195</f>
        <v>0.90433086668620444</v>
      </c>
      <c r="AC215" s="21">
        <f>AC195-Baseline!AC195</f>
        <v>0.89948777775102329</v>
      </c>
      <c r="AD215" s="21">
        <f>AD195-Baseline!AD195</f>
        <v>0.89467945290194084</v>
      </c>
      <c r="AE215" s="21">
        <f>AE195-Baseline!AE195</f>
        <v>0.88985017489748053</v>
      </c>
      <c r="AF215" s="21">
        <f>AF195-Baseline!AF195</f>
        <v>0.88496402167626975</v>
      </c>
      <c r="AG215" s="21">
        <f>AG195-Baseline!AG195</f>
        <v>0.88000510501803397</v>
      </c>
      <c r="AH215" s="21">
        <f>AH195-Baseline!AH195</f>
        <v>0.87498257568406856</v>
      </c>
      <c r="AI215" s="21">
        <f>AI195-Baseline!AI195</f>
        <v>0.86993963576871103</v>
      </c>
      <c r="AJ215" s="21">
        <f>AJ195-Baseline!AJ195</f>
        <v>0.86906363759770233</v>
      </c>
      <c r="AK215" s="21">
        <f>AK195-Baseline!AK195</f>
        <v>0.86812865492689006</v>
      </c>
      <c r="AL215" s="21">
        <f>AL195-Baseline!AL195</f>
        <v>0.86714187502508899</v>
      </c>
      <c r="AM215" s="21">
        <f>AM195-Baseline!AM195</f>
        <v>0.86611163234253929</v>
      </c>
      <c r="AN215" s="21">
        <f>AN195-Baseline!AN195</f>
        <v>0.8650438769278237</v>
      </c>
      <c r="AO215" s="21">
        <f>AO195-Baseline!AO195</f>
        <v>0.86394159137758653</v>
      </c>
      <c r="AP215" s="21">
        <f>AP195-Baseline!AP195</f>
        <v>0.86281012909624355</v>
      </c>
      <c r="AQ215" s="21">
        <f>AQ195-Baseline!AQ195</f>
        <v>0.86165498066815971</v>
      </c>
      <c r="AR215" s="21">
        <f>AR195-Baseline!AR195</f>
        <v>0.86048112759040052</v>
      </c>
      <c r="AS215" s="21">
        <f>AS195-Baseline!AS195</f>
        <v>0.85929311292641586</v>
      </c>
      <c r="AT215" s="21">
        <f>AT195-Baseline!AT195</f>
        <v>0.85809548273108227</v>
      </c>
      <c r="AU215" s="21">
        <f>AU195-Baseline!AU195</f>
        <v>0.85689290577670985</v>
      </c>
      <c r="AV215" s="21">
        <f>AV195-Baseline!AV195</f>
        <v>0.85568988795840273</v>
      </c>
      <c r="AW215" s="21">
        <f>AW195-Baseline!AW195</f>
        <v>0.85449077213380953</v>
      </c>
      <c r="AX215" s="21">
        <f>AX195-Baseline!AX195</f>
        <v>0.85329982088549983</v>
      </c>
      <c r="AY215" s="21">
        <f>AY195-Baseline!AY195</f>
        <v>0.85212125632801161</v>
      </c>
      <c r="AZ215" s="21">
        <f>AZ195-Baseline!AZ195</f>
        <v>0.85095922133218327</v>
      </c>
      <c r="BA215" s="21">
        <f>BA195-Baseline!BA195</f>
        <v>0.84981776104586437</v>
      </c>
      <c r="BB215" s="21">
        <f>BB195-Baseline!BB195</f>
        <v>0.84858164587450791</v>
      </c>
    </row>
    <row r="216" spans="1:54" outlineLevel="2">
      <c r="A216" s="474"/>
      <c r="B216" s="150" t="s">
        <v>292</v>
      </c>
      <c r="C216" s="19"/>
      <c r="D216" s="135" t="s">
        <v>391</v>
      </c>
      <c r="E216" s="21">
        <f>E196-Baseline!E196</f>
        <v>0</v>
      </c>
      <c r="F216" s="21">
        <f>F196-Baseline!F196</f>
        <v>0</v>
      </c>
      <c r="G216" s="21">
        <f>G196-Baseline!G196</f>
        <v>0</v>
      </c>
      <c r="H216" s="21">
        <f>H196-Baseline!H196</f>
        <v>0</v>
      </c>
      <c r="I216" s="21">
        <f>I196-Baseline!I196</f>
        <v>0</v>
      </c>
      <c r="J216" s="21">
        <f>J196-Baseline!J196</f>
        <v>0</v>
      </c>
      <c r="K216" s="21">
        <f>K196-Baseline!K196</f>
        <v>4.5991957941621253E-4</v>
      </c>
      <c r="L216" s="21">
        <f>L196-Baseline!L196</f>
        <v>1.3047168474239479E-3</v>
      </c>
      <c r="M216" s="21">
        <f>M196-Baseline!M196</f>
        <v>2.6687303313505661E-3</v>
      </c>
      <c r="N216" s="21">
        <f>N196-Baseline!N196</f>
        <v>4.6961773961839426E-3</v>
      </c>
      <c r="O216" s="21">
        <f>O196-Baseline!O196</f>
        <v>7.5414954262899014E-3</v>
      </c>
      <c r="P216" s="21">
        <f>P196-Baseline!P196</f>
        <v>7.6888994062103699E-3</v>
      </c>
      <c r="Q216" s="21">
        <f>Q196-Baseline!Q196</f>
        <v>7.8400023660640805E-3</v>
      </c>
      <c r="R216" s="21">
        <f>R196-Baseline!R196</f>
        <v>7.9949073387799441E-3</v>
      </c>
      <c r="S216" s="21">
        <f>S196-Baseline!S196</f>
        <v>8.1537047904468585E-3</v>
      </c>
      <c r="T216" s="21">
        <f>T196-Baseline!T196</f>
        <v>8.3165192591845294E-3</v>
      </c>
      <c r="U216" s="21">
        <f>U196-Baseline!U196</f>
        <v>8.4835518897244944E-3</v>
      </c>
      <c r="V216" s="21">
        <f>V196-Baseline!V196</f>
        <v>8.654804360924695E-3</v>
      </c>
      <c r="W216" s="21">
        <f>W196-Baseline!W196</f>
        <v>8.8304489484363202E-3</v>
      </c>
      <c r="X216" s="21">
        <f>X196-Baseline!X196</f>
        <v>9.0105944666801774E-3</v>
      </c>
      <c r="Y216" s="21">
        <f>Y196-Baseline!Y196</f>
        <v>9.1954664788554963E-3</v>
      </c>
      <c r="Z216" s="21">
        <f>Z196-Baseline!Z196</f>
        <v>9.385139598865222E-3</v>
      </c>
      <c r="AA216" s="21">
        <f>AA196-Baseline!AA196</f>
        <v>9.5798025008224652E-3</v>
      </c>
      <c r="AB216" s="21">
        <f>AB196-Baseline!AB196</f>
        <v>9.7795409281629109E-3</v>
      </c>
      <c r="AC216" s="21">
        <f>AC196-Baseline!AC196</f>
        <v>9.9845887526976984E-3</v>
      </c>
      <c r="AD216" s="21">
        <f>AD196-Baseline!AD196</f>
        <v>1.0195036715556771E-2</v>
      </c>
      <c r="AE216" s="21">
        <f>AE196-Baseline!AE196</f>
        <v>1.0411078920921746E-2</v>
      </c>
      <c r="AF216" s="21">
        <f>AF196-Baseline!AF196</f>
        <v>1.0632965698881836E-2</v>
      </c>
      <c r="AG216" s="21">
        <f>AG196-Baseline!AG196</f>
        <v>1.0860731882302854E-2</v>
      </c>
      <c r="AH216" s="21">
        <f>AH196-Baseline!AH196</f>
        <v>1.109466228077205E-2</v>
      </c>
      <c r="AI216" s="21">
        <f>AI196-Baseline!AI196</f>
        <v>1.13349408127007E-2</v>
      </c>
      <c r="AJ216" s="21">
        <f>AJ196-Baseline!AJ196</f>
        <v>1.1606163057671703E-2</v>
      </c>
      <c r="AK216" s="21">
        <f>AK196-Baseline!AK196</f>
        <v>1.1885269043783064E-2</v>
      </c>
      <c r="AL216" s="21">
        <f>AL196-Baseline!AL196</f>
        <v>1.2172529380719554E-2</v>
      </c>
      <c r="AM216" s="21">
        <f>AM196-Baseline!AM196</f>
        <v>1.2468155761986455E-2</v>
      </c>
      <c r="AN216" s="21">
        <f>AN196-Baseline!AN196</f>
        <v>1.2772443120683263E-2</v>
      </c>
      <c r="AO216" s="21">
        <f>AO196-Baseline!AO196</f>
        <v>1.3085696194134355E-2</v>
      </c>
      <c r="AP216" s="21">
        <f>AP196-Baseline!AP196</f>
        <v>1.3408159414411203E-2</v>
      </c>
      <c r="AQ216" s="21">
        <f>AQ196-Baseline!AQ196</f>
        <v>1.3740188487377902E-2</v>
      </c>
      <c r="AR216" s="21">
        <f>AR196-Baseline!AR196</f>
        <v>1.4082108803622928E-2</v>
      </c>
      <c r="AS216" s="21">
        <f>AS196-Baseline!AS196</f>
        <v>1.4434217874402799E-2</v>
      </c>
      <c r="AT216" s="21">
        <f>AT196-Baseline!AT196</f>
        <v>1.4796883957651774E-2</v>
      </c>
      <c r="AU216" s="21">
        <f>AU196-Baseline!AU196</f>
        <v>1.5170442098029868E-2</v>
      </c>
      <c r="AV216" s="21">
        <f>AV196-Baseline!AV196</f>
        <v>1.5555294138367093E-2</v>
      </c>
      <c r="AW216" s="21">
        <f>AW196-Baseline!AW196</f>
        <v>1.5951775342268881E-2</v>
      </c>
      <c r="AX216" s="21">
        <f>AX196-Baseline!AX196</f>
        <v>1.6360314425311717E-2</v>
      </c>
      <c r="AY216" s="21">
        <f>AY196-Baseline!AY196</f>
        <v>1.6781333181701275E-2</v>
      </c>
      <c r="AZ216" s="21">
        <f>AZ196-Baseline!AZ196</f>
        <v>1.721518840677505E-2</v>
      </c>
      <c r="BA216" s="21">
        <f>BA196-Baseline!BA196</f>
        <v>1.7662380294688473E-2</v>
      </c>
      <c r="BB216" s="21">
        <f>BB196-Baseline!BB196</f>
        <v>1.812118795211215E-2</v>
      </c>
    </row>
    <row r="217" spans="1:54" outlineLevel="2">
      <c r="A217" s="474"/>
      <c r="B217" s="150" t="s">
        <v>295</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0.5239779959871278</v>
      </c>
      <c r="L217" s="21">
        <f>L197-Baseline!L197</f>
        <v>1.0704211077788859</v>
      </c>
      <c r="M217" s="21">
        <f>M197-Baseline!M197</f>
        <v>1.639114017332485</v>
      </c>
      <c r="N217" s="21">
        <f>N197-Baseline!N197</f>
        <v>2.2298516926588832</v>
      </c>
      <c r="O217" s="21">
        <f>O197-Baseline!O197</f>
        <v>2.8424393644892323</v>
      </c>
      <c r="P217" s="21">
        <f>P197-Baseline!P197</f>
        <v>2.8300964411324703</v>
      </c>
      <c r="Q217" s="21">
        <f>Q197-Baseline!Q197</f>
        <v>2.8179321147995857</v>
      </c>
      <c r="R217" s="21">
        <f>R197-Baseline!R197</f>
        <v>2.8059463339858386</v>
      </c>
      <c r="S217" s="21">
        <f>S197-Baseline!S197</f>
        <v>2.7941390213936455</v>
      </c>
      <c r="T217" s="21">
        <f>T197-Baseline!T197</f>
        <v>2.7825101107923373</v>
      </c>
      <c r="U217" s="21">
        <f>U197-Baseline!U197</f>
        <v>2.771059634987191</v>
      </c>
      <c r="V217" s="21">
        <f>V197-Baseline!V197</f>
        <v>2.7597876015562921</v>
      </c>
      <c r="W217" s="21">
        <f>W197-Baseline!W197</f>
        <v>2.7486940183249331</v>
      </c>
      <c r="X217" s="21">
        <f>X197-Baseline!X197</f>
        <v>2.7377789767683414</v>
      </c>
      <c r="Y217" s="21">
        <f>Y197-Baseline!Y197</f>
        <v>2.7270425394684796</v>
      </c>
      <c r="Z217" s="21">
        <f>Z197-Baseline!Z197</f>
        <v>2.7164848733558102</v>
      </c>
      <c r="AA217" s="21">
        <f>AA197-Baseline!AA197</f>
        <v>2.7061060639521219</v>
      </c>
      <c r="AB217" s="21">
        <f>AB197-Baseline!AB197</f>
        <v>2.6959063404539414</v>
      </c>
      <c r="AC217" s="21">
        <f>AC197-Baseline!AC197</f>
        <v>2.6858858283721858</v>
      </c>
      <c r="AD217" s="21">
        <f>AD197-Baseline!AD197</f>
        <v>2.6760448275156037</v>
      </c>
      <c r="AE217" s="21">
        <f>AE197-Baseline!AE197</f>
        <v>2.6663835329215928</v>
      </c>
      <c r="AF217" s="21">
        <f>AF197-Baseline!AF197</f>
        <v>2.6569022329680863</v>
      </c>
      <c r="AG217" s="21">
        <f>AG197-Baseline!AG197</f>
        <v>2.6476012483109823</v>
      </c>
      <c r="AH217" s="21">
        <f>AH197-Baseline!AH197</f>
        <v>2.6384808755144924</v>
      </c>
      <c r="AI217" s="21">
        <f>AI197-Baseline!AI197</f>
        <v>2.629541511551869</v>
      </c>
      <c r="AJ217" s="21">
        <f>AJ197-Baseline!AJ197</f>
        <v>2.6335057675015268</v>
      </c>
      <c r="AK217" s="21">
        <f>AK197-Baseline!AK197</f>
        <v>2.6376301092503383</v>
      </c>
      <c r="AL217" s="21">
        <f>AL197-Baseline!AL197</f>
        <v>2.6419173311931967</v>
      </c>
      <c r="AM217" s="21">
        <f>AM197-Baseline!AM197</f>
        <v>2.6463703063696826</v>
      </c>
      <c r="AN217" s="21">
        <f>AN197-Baseline!AN197</f>
        <v>2.6509919465599889</v>
      </c>
      <c r="AO217" s="21">
        <f>AO197-Baseline!AO197</f>
        <v>2.6557852314559991</v>
      </c>
      <c r="AP217" s="21">
        <f>AP197-Baseline!AP197</f>
        <v>2.6607532354901586</v>
      </c>
      <c r="AQ217" s="21">
        <f>AQ197-Baseline!AQ197</f>
        <v>2.6658990559573095</v>
      </c>
      <c r="AR217" s="21">
        <f>AR197-Baseline!AR197</f>
        <v>2.6712258741132011</v>
      </c>
      <c r="AS217" s="21">
        <f>AS197-Baseline!AS197</f>
        <v>2.6767369590189514</v>
      </c>
      <c r="AT217" s="21">
        <f>AT197-Baseline!AT197</f>
        <v>2.682435623409873</v>
      </c>
      <c r="AU217" s="21">
        <f>AU197-Baseline!AU197</f>
        <v>2.6883252587331992</v>
      </c>
      <c r="AV217" s="21">
        <f>AV197-Baseline!AV197</f>
        <v>2.6944093382498853</v>
      </c>
      <c r="AW217" s="21">
        <f>AW197-Baseline!AW197</f>
        <v>2.7006913948551592</v>
      </c>
      <c r="AX217" s="21">
        <f>AX197-Baseline!AX197</f>
        <v>2.7071750488372857</v>
      </c>
      <c r="AY217" s="21">
        <f>AY197-Baseline!AY197</f>
        <v>2.7138640006085968</v>
      </c>
      <c r="AZ217" s="21">
        <f>AZ197-Baseline!AZ197</f>
        <v>2.7207620122909759</v>
      </c>
      <c r="BA217" s="21">
        <f>BA197-Baseline!BA197</f>
        <v>2.7278729390985834</v>
      </c>
      <c r="BB217" s="21">
        <f>BB197-Baseline!BB197</f>
        <v>2.7350029360101189</v>
      </c>
    </row>
    <row r="218" spans="1:54" outlineLevel="2">
      <c r="A218" s="475"/>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499</v>
      </c>
      <c r="B220" s="150" t="s">
        <v>500</v>
      </c>
      <c r="C220" s="19"/>
      <c r="D220" s="135" t="s">
        <v>391</v>
      </c>
      <c r="E220" s="21">
        <f>E200-Baseline!E200</f>
        <v>0</v>
      </c>
      <c r="F220" s="21">
        <f>F200-Baseline!F200</f>
        <v>0</v>
      </c>
      <c r="G220" s="21">
        <f>G200-Baseline!G200</f>
        <v>0</v>
      </c>
      <c r="H220" s="21">
        <f>H200-Baseline!H200</f>
        <v>0</v>
      </c>
      <c r="I220" s="21">
        <f>I200-Baseline!I200</f>
        <v>0</v>
      </c>
      <c r="J220" s="21">
        <f>J200-Baseline!J200</f>
        <v>-0.1895660702420443</v>
      </c>
      <c r="K220" s="21">
        <f>K200-Baseline!K200</f>
        <v>-0.67630918244762839</v>
      </c>
      <c r="L220" s="21">
        <f>L200-Baseline!L200</f>
        <v>-1.0386579834825689</v>
      </c>
      <c r="M220" s="21">
        <f>M200-Baseline!M200</f>
        <v>-1.2856164442150977</v>
      </c>
      <c r="N220" s="21">
        <f>N200-Baseline!N200</f>
        <v>-1.426415333818202</v>
      </c>
      <c r="O220" s="21">
        <f>O200-Baseline!O200</f>
        <v>-1.2814991212881317</v>
      </c>
      <c r="P220" s="21">
        <f>P200-Baseline!P200</f>
        <v>-0.61849791162262946</v>
      </c>
      <c r="Q220" s="21">
        <f>Q200-Baseline!Q200</f>
        <v>-7.0537147966831526E-3</v>
      </c>
      <c r="R220" s="21">
        <f>R200-Baseline!R200</f>
        <v>0.56075738648277706</v>
      </c>
      <c r="S220" s="21">
        <f>S200-Baseline!S200</f>
        <v>1.0781926267513278</v>
      </c>
      <c r="T220" s="21">
        <f>T200-Baseline!T200</f>
        <v>1.5529526982940354</v>
      </c>
      <c r="U220" s="21">
        <f>U200-Baseline!U200</f>
        <v>1.9876880222620379</v>
      </c>
      <c r="V220" s="21">
        <f>V200-Baseline!V200</f>
        <v>2.3893330127894998</v>
      </c>
      <c r="W220" s="21">
        <f>W200-Baseline!W200</f>
        <v>2.7513193197521879</v>
      </c>
      <c r="X220" s="21">
        <f>X200-Baseline!X200</f>
        <v>3.0846602257536127</v>
      </c>
      <c r="Y220" s="21">
        <f>Y200-Baseline!Y200</f>
        <v>3.3828894639417193</v>
      </c>
      <c r="Z220" s="21">
        <f>Z200-Baseline!Z200</f>
        <v>3.6564372917412875</v>
      </c>
      <c r="AA220" s="21">
        <f>AA200-Baseline!AA200</f>
        <v>3.9029530625828563</v>
      </c>
      <c r="AB220" s="21">
        <f>AB200-Baseline!AB200</f>
        <v>4.1242333468534547</v>
      </c>
      <c r="AC220" s="21">
        <f>AC200-Baseline!AC200</f>
        <v>4.3210946256865945</v>
      </c>
      <c r="AD220" s="21">
        <f>AD200-Baseline!AD200</f>
        <v>4.3020408109154964</v>
      </c>
      <c r="AE220" s="21">
        <f>AE200-Baseline!AE200</f>
        <v>4.283442453041852</v>
      </c>
      <c r="AF220" s="21">
        <f>AF200-Baseline!AF200</f>
        <v>4.2648169203364965</v>
      </c>
      <c r="AG220" s="21">
        <f>AG200-Baseline!AG200</f>
        <v>4.2462263918377356</v>
      </c>
      <c r="AH220" s="21">
        <f>AH200-Baseline!AH200</f>
        <v>4.2277408503912604</v>
      </c>
      <c r="AI220" s="21">
        <f>AI200-Baseline!AI200</f>
        <v>4.2094484092826221</v>
      </c>
      <c r="AJ220" s="21">
        <f>AJ200-Baseline!AJ200</f>
        <v>4.2116254895334535</v>
      </c>
      <c r="AK220" s="21">
        <f>AK200-Baseline!AK200</f>
        <v>4.2138607106579791</v>
      </c>
      <c r="AL220" s="21">
        <f>AL200-Baseline!AL200</f>
        <v>4.2161883590476545</v>
      </c>
      <c r="AM220" s="21">
        <f>AM200-Baseline!AM200</f>
        <v>4.2186287678930849</v>
      </c>
      <c r="AN220" s="21">
        <f>AN200-Baseline!AN200</f>
        <v>4.2211920942074563</v>
      </c>
      <c r="AO220" s="21">
        <f>AO200-Baseline!AO200</f>
        <v>4.2238841603059125</v>
      </c>
      <c r="AP220" s="21">
        <f>AP200-Baseline!AP200</f>
        <v>4.2267181807976897</v>
      </c>
      <c r="AQ220" s="21">
        <f>AQ200-Baseline!AQ200</f>
        <v>4.2297089055356984</v>
      </c>
      <c r="AR220" s="21">
        <f>AR200-Baseline!AR200</f>
        <v>4.2328678629179119</v>
      </c>
      <c r="AS220" s="21">
        <f>AS200-Baseline!AS200</f>
        <v>4.2362059374891228</v>
      </c>
      <c r="AT220" s="21">
        <f>AT200-Baseline!AT200</f>
        <v>4.2397346982960258</v>
      </c>
      <c r="AU220" s="21">
        <f>AU200-Baseline!AU200</f>
        <v>4.2434661595947869</v>
      </c>
      <c r="AV220" s="21">
        <f>AV200-Baseline!AV200</f>
        <v>4.2474120059979512</v>
      </c>
      <c r="AW220" s="21">
        <f>AW200-Baseline!AW200</f>
        <v>4.2515834776083867</v>
      </c>
      <c r="AX220" s="21">
        <f>AX200-Baseline!AX200</f>
        <v>4.2559919670398685</v>
      </c>
      <c r="AY220" s="21">
        <f>AY200-Baseline!AY200</f>
        <v>4.2606489198343489</v>
      </c>
      <c r="AZ220" s="21">
        <f>AZ200-Baseline!AZ200</f>
        <v>4.2655656167244196</v>
      </c>
      <c r="BA220" s="21">
        <f>BA200-Baseline!BA200</f>
        <v>4.2707533804006168</v>
      </c>
      <c r="BB220" s="21">
        <f>BB200-Baseline!BB200</f>
        <v>4.2758095982844466</v>
      </c>
    </row>
    <row r="221" spans="1:54" outlineLevel="2">
      <c r="A221" s="474"/>
      <c r="B221" s="150" t="s">
        <v>501</v>
      </c>
      <c r="C221" s="19"/>
      <c r="D221" s="135" t="s">
        <v>391</v>
      </c>
      <c r="E221" s="21">
        <f>E201-Baseline!E201</f>
        <v>0</v>
      </c>
      <c r="F221" s="21">
        <f>F201-Baseline!F201</f>
        <v>0</v>
      </c>
      <c r="G221" s="21">
        <f>G201-Baseline!G201</f>
        <v>0</v>
      </c>
      <c r="H221" s="21">
        <f>H201-Baseline!H201</f>
        <v>0</v>
      </c>
      <c r="I221" s="21">
        <f>I201-Baseline!I201</f>
        <v>0</v>
      </c>
      <c r="J221" s="21">
        <f>J201-Baseline!J201</f>
        <v>-0.1895660702420443</v>
      </c>
      <c r="K221" s="21">
        <f>K201-Baseline!K201</f>
        <v>-0.95220614539295667</v>
      </c>
      <c r="L221" s="21">
        <f>L201-Baseline!L201</f>
        <v>-1.5879250310865345</v>
      </c>
      <c r="M221" s="21">
        <f>M201-Baseline!M201</f>
        <v>-2.1055386950732533</v>
      </c>
      <c r="N221" s="21">
        <f>N201-Baseline!N201</f>
        <v>-2.5099347199430966</v>
      </c>
      <c r="O221" s="21">
        <f>O201-Baseline!O201</f>
        <v>-2.6288080485184899</v>
      </c>
      <c r="P221" s="21">
        <f>P201-Baseline!P201</f>
        <v>-1.9584589941290211</v>
      </c>
      <c r="Q221" s="21">
        <f>Q201-Baseline!Q201</f>
        <v>-1.3394274223099778</v>
      </c>
      <c r="R221" s="21">
        <f>R201-Baseline!R201</f>
        <v>-0.76860809019012777</v>
      </c>
      <c r="S221" s="21">
        <f>S201-Baseline!S201</f>
        <v>-0.24313152929595816</v>
      </c>
      <c r="T221" s="21">
        <f>T201-Baseline!T201</f>
        <v>0.23985800412871683</v>
      </c>
      <c r="U221" s="21">
        <f>U201-Baseline!U201</f>
        <v>0.68299563884523806</v>
      </c>
      <c r="V221" s="21">
        <f>V201-Baseline!V201</f>
        <v>1.0887746381203591</v>
      </c>
      <c r="W221" s="21">
        <f>W201-Baseline!W201</f>
        <v>1.4595537728486754</v>
      </c>
      <c r="X221" s="21">
        <f>X201-Baseline!X201</f>
        <v>1.797563846400033</v>
      </c>
      <c r="Y221" s="21">
        <f>Y201-Baseline!Y201</f>
        <v>2.1049140929935835</v>
      </c>
      <c r="Z221" s="21">
        <f>Z201-Baseline!Z201</f>
        <v>2.3835981033637665</v>
      </c>
      <c r="AA221" s="21">
        <f>AA201-Baseline!AA201</f>
        <v>2.6354996725152837</v>
      </c>
      <c r="AB221" s="21">
        <f>AB201-Baseline!AB201</f>
        <v>2.8623983100273094</v>
      </c>
      <c r="AC221" s="21">
        <f>AC201-Baseline!AC201</f>
        <v>3.0657815413962339</v>
      </c>
      <c r="AD221" s="21">
        <f>AD201-Baseline!AD201</f>
        <v>3.0531932203392209</v>
      </c>
      <c r="AE221" s="21">
        <f>AE201-Baseline!AE201</f>
        <v>3.0408156897475678</v>
      </c>
      <c r="AF221" s="21">
        <f>AF201-Baseline!AF201</f>
        <v>3.0286367624113435</v>
      </c>
      <c r="AG221" s="21">
        <f>AG201-Baseline!AG201</f>
        <v>3.0166507627663126</v>
      </c>
      <c r="AH221" s="21">
        <f>AH201-Baseline!AH201</f>
        <v>3.0048606068886343</v>
      </c>
      <c r="AI221" s="21">
        <f>AI201-Baseline!AI201</f>
        <v>2.9932805771408297</v>
      </c>
      <c r="AJ221" s="21">
        <f>AJ201-Baseline!AJ201</f>
        <v>2.9963503286064501</v>
      </c>
      <c r="AK221" s="21">
        <f>AK201-Baseline!AK201</f>
        <v>2.999586935683654</v>
      </c>
      <c r="AL221" s="21">
        <f>AL201-Baseline!AL201</f>
        <v>3.0029955394120798</v>
      </c>
      <c r="AM221" s="21">
        <f>AM201-Baseline!AM201</f>
        <v>3.0065816910066125</v>
      </c>
      <c r="AN221" s="21">
        <f>AN201-Baseline!AN201</f>
        <v>3.0103502750157141</v>
      </c>
      <c r="AO221" s="21">
        <f>AO201-Baseline!AO201</f>
        <v>3.0143052713052327</v>
      </c>
      <c r="AP221" s="21">
        <f>AP201-Baseline!AP201</f>
        <v>3.0184514918605814</v>
      </c>
      <c r="AQ221" s="21">
        <f>AQ201-Baseline!AQ201</f>
        <v>3.0227939334729719</v>
      </c>
      <c r="AR221" s="21">
        <f>AR201-Baseline!AR201</f>
        <v>3.0273374852549182</v>
      </c>
      <c r="AS221" s="21">
        <f>AS201-Baseline!AS201</f>
        <v>3.0320869544883742</v>
      </c>
      <c r="AT221" s="21">
        <f>AT201-Baseline!AT201</f>
        <v>3.0370472712693193</v>
      </c>
      <c r="AU221" s="21">
        <f>AU201-Baseline!AU201</f>
        <v>3.0422234576211267</v>
      </c>
      <c r="AV221" s="21">
        <f>AV201-Baseline!AV201</f>
        <v>3.0476206365210263</v>
      </c>
      <c r="AW221" s="21">
        <f>AW201-Baseline!AW201</f>
        <v>3.0532438748513027</v>
      </c>
      <c r="AX221" s="21">
        <f>AX201-Baseline!AX201</f>
        <v>3.059098399236845</v>
      </c>
      <c r="AY221" s="21">
        <f>AY201-Baseline!AY201</f>
        <v>3.0651895024973506</v>
      </c>
      <c r="AZ221" s="21">
        <f>AZ201-Baseline!AZ201</f>
        <v>3.0715224530682548</v>
      </c>
      <c r="BA221" s="21">
        <f>BA201-Baseline!BA201</f>
        <v>3.0781027283747591</v>
      </c>
      <c r="BB221" s="21">
        <f>BB201-Baseline!BB201</f>
        <v>3.0846892900428724</v>
      </c>
    </row>
    <row r="222" spans="1:54" outlineLevel="2">
      <c r="A222" s="475"/>
      <c r="B222" s="150" t="s">
        <v>502</v>
      </c>
      <c r="C222" s="19"/>
      <c r="D222" s="135" t="s">
        <v>391</v>
      </c>
      <c r="E222" s="21">
        <f>E202-Baseline!E202</f>
        <v>0</v>
      </c>
      <c r="F222" s="21">
        <f>F202-Baseline!F202</f>
        <v>0</v>
      </c>
      <c r="G222" s="21">
        <f>G202-Baseline!G202</f>
        <v>0</v>
      </c>
      <c r="H222" s="21">
        <f>H202-Baseline!H202</f>
        <v>0</v>
      </c>
      <c r="I222" s="21">
        <f>I202-Baseline!I202</f>
        <v>0</v>
      </c>
      <c r="J222" s="21">
        <f>J202-Baseline!J202</f>
        <v>-0.1895660702420443</v>
      </c>
      <c r="K222" s="21">
        <f>K202-Baseline!K202</f>
        <v>-0.82011324161165788</v>
      </c>
      <c r="L222" s="21">
        <f>L202-Baseline!L202</f>
        <v>-1.3252713918214027</v>
      </c>
      <c r="M222" s="21">
        <f>M202-Baseline!M202</f>
        <v>-1.7138172956032847</v>
      </c>
      <c r="N222" s="21">
        <f>N202-Baseline!N202</f>
        <v>-1.9905993542117848</v>
      </c>
      <c r="O222" s="21">
        <f>O202-Baseline!O202</f>
        <v>-1.9832733495232553</v>
      </c>
      <c r="P222" s="21">
        <f>P202-Baseline!P202</f>
        <v>-1.3164935302652481</v>
      </c>
      <c r="Q222" s="21">
        <f>Q202-Baseline!Q202</f>
        <v>-0.70096590802081948</v>
      </c>
      <c r="R222" s="21">
        <f>R202-Baseline!R202</f>
        <v>-0.13358521953718139</v>
      </c>
      <c r="S222" s="21">
        <f>S202-Baseline!S202</f>
        <v>0.38837593222416089</v>
      </c>
      <c r="T222" s="21">
        <f>T202-Baseline!T202</f>
        <v>0.86791697598789952</v>
      </c>
      <c r="U222" s="21">
        <f>U202-Baseline!U202</f>
        <v>1.3076730747518539</v>
      </c>
      <c r="V222" s="21">
        <f>V202-Baseline!V202</f>
        <v>1.7101375377378289</v>
      </c>
      <c r="W222" s="21">
        <f>W202-Baseline!W202</f>
        <v>2.0776691894057393</v>
      </c>
      <c r="X222" s="21">
        <f>X202-Baseline!X202</f>
        <v>2.412498918903303</v>
      </c>
      <c r="Y222" s="21">
        <f>Y202-Baseline!Y202</f>
        <v>2.716736053541414</v>
      </c>
      <c r="Z222" s="21">
        <f>Z202-Baseline!Z202</f>
        <v>2.9923742965570028</v>
      </c>
      <c r="AA222" s="21">
        <f>AA202-Baseline!AA202</f>
        <v>3.2412975752144639</v>
      </c>
      <c r="AB222" s="21">
        <f>AB202-Baseline!AB202</f>
        <v>3.4652855544847796</v>
      </c>
      <c r="AC222" s="21">
        <f>AC202-Baseline!AC202</f>
        <v>3.6654400598997476</v>
      </c>
      <c r="AD222" s="21">
        <f>AD202-Baseline!AD202</f>
        <v>3.6496461889464662</v>
      </c>
      <c r="AE222" s="21">
        <f>AE202-Baseline!AE202</f>
        <v>3.6340491396888517</v>
      </c>
      <c r="AF222" s="21">
        <f>AF202-Baseline!AF202</f>
        <v>3.6186127768762262</v>
      </c>
      <c r="AG222" s="21">
        <f>AG202-Baseline!AG202</f>
        <v>3.6033208327883983</v>
      </c>
      <c r="AH222" s="21">
        <f>AH202-Baseline!AH202</f>
        <v>3.5881823240236663</v>
      </c>
      <c r="AI222" s="21">
        <f>AI202-Baseline!AI202</f>
        <v>3.5732403343339101</v>
      </c>
      <c r="AJ222" s="21">
        <f>AJ202-Baseline!AJ202</f>
        <v>3.5757260870200369</v>
      </c>
      <c r="AK222" s="21">
        <f>AK202-Baseline!AK202</f>
        <v>3.5783393723175045</v>
      </c>
      <c r="AL222" s="21">
        <f>AL202-Baseline!AL202</f>
        <v>3.5810901227787824</v>
      </c>
      <c r="AM222" s="21">
        <f>AM202-Baseline!AM202</f>
        <v>3.5839894459194781</v>
      </c>
      <c r="AN222" s="21">
        <f>AN202-Baseline!AN202</f>
        <v>3.5870461929863957</v>
      </c>
      <c r="AO222" s="21">
        <f>AO202-Baseline!AO202</f>
        <v>3.5902663322432886</v>
      </c>
      <c r="AP222" s="21">
        <f>AP202-Baseline!AP202</f>
        <v>3.5936582446119338</v>
      </c>
      <c r="AQ222" s="21">
        <f>AQ202-Baseline!AQ202</f>
        <v>3.5972305872731347</v>
      </c>
      <c r="AR222" s="21">
        <f>AR202-Baseline!AR202</f>
        <v>3.6009915703374311</v>
      </c>
      <c r="AS222" s="21">
        <f>AS202-Baseline!AS202</f>
        <v>3.6049490297957014</v>
      </c>
      <c r="AT222" s="21">
        <f>AT202-Baseline!AT202</f>
        <v>3.6091109264472081</v>
      </c>
      <c r="AU222" s="21">
        <f>AU202-Baseline!AU202</f>
        <v>3.6134853948302066</v>
      </c>
      <c r="AV222" s="21">
        <f>AV202-Baseline!AV202</f>
        <v>3.6180805618519827</v>
      </c>
      <c r="AW222" s="21">
        <f>AW202-Baseline!AW202</f>
        <v>3.6229043896332627</v>
      </c>
      <c r="AX222" s="21">
        <f>AX202-Baseline!AX202</f>
        <v>3.6279649465206418</v>
      </c>
      <c r="AY222" s="21">
        <f>AY202-Baseline!AY202</f>
        <v>3.633270340076848</v>
      </c>
      <c r="AZ222" s="21">
        <f>AZ202-Baseline!AZ202</f>
        <v>3.6388286006512089</v>
      </c>
      <c r="BA222" s="21">
        <f>BA202-Baseline!BA202</f>
        <v>3.6446479024341585</v>
      </c>
      <c r="BB222" s="21">
        <f>BB202-Baseline!BB202</f>
        <v>3.6504103873220046</v>
      </c>
    </row>
    <row r="223" spans="1:54" outlineLevel="2">
      <c r="B223" s="19"/>
      <c r="C223" s="19"/>
      <c r="D223" s="19"/>
      <c r="E223" s="15"/>
    </row>
    <row r="224" spans="1:54" outlineLevel="2">
      <c r="A224" s="473" t="s">
        <v>503</v>
      </c>
      <c r="B224" s="150" t="s">
        <v>500</v>
      </c>
      <c r="C224" s="19"/>
      <c r="D224" s="135" t="s">
        <v>391</v>
      </c>
      <c r="E224" s="21">
        <f>E204-Baseline!E204</f>
        <v>0</v>
      </c>
      <c r="F224" s="21">
        <f>F204-Baseline!F204</f>
        <v>0</v>
      </c>
      <c r="G224" s="21">
        <f>G204-Baseline!G204</f>
        <v>0</v>
      </c>
      <c r="H224" s="21">
        <f>H204-Baseline!H204</f>
        <v>0</v>
      </c>
      <c r="I224" s="21">
        <f>I204-Baseline!I204</f>
        <v>0</v>
      </c>
      <c r="J224" s="21">
        <f>J204-Baseline!J204</f>
        <v>-0.18956607024205141</v>
      </c>
      <c r="K224" s="21">
        <f>K204-Baseline!K204</f>
        <v>-0.86587525268967624</v>
      </c>
      <c r="L224" s="21">
        <f>L204-Baseline!L204</f>
        <v>-1.9045332361722274</v>
      </c>
      <c r="M224" s="21">
        <f>M204-Baseline!M204</f>
        <v>-3.1901496803873215</v>
      </c>
      <c r="N224" s="21">
        <f>N204-Baseline!N204</f>
        <v>-4.6165650142055199</v>
      </c>
      <c r="O224" s="21">
        <f>O204-Baseline!O204</f>
        <v>-5.8980641354936552</v>
      </c>
      <c r="P224" s="21">
        <f>P204-Baseline!P204</f>
        <v>-6.5165620471163095</v>
      </c>
      <c r="Q224" s="21">
        <f>Q204-Baseline!Q204</f>
        <v>-6.5236157619129926</v>
      </c>
      <c r="R224" s="21">
        <f>R204-Baseline!R204</f>
        <v>-5.962858375430244</v>
      </c>
      <c r="S224" s="21">
        <f>S204-Baseline!S204</f>
        <v>-4.8846657486789127</v>
      </c>
      <c r="T224" s="21">
        <f>T204-Baseline!T204</f>
        <v>-3.3317130503848489</v>
      </c>
      <c r="U224" s="21">
        <f>U204-Baseline!U204</f>
        <v>-1.3440250281228145</v>
      </c>
      <c r="V224" s="21">
        <f>V204-Baseline!V204</f>
        <v>1.0453079846666924</v>
      </c>
      <c r="W224" s="21">
        <f>W204-Baseline!W204</f>
        <v>3.7966273044189052</v>
      </c>
      <c r="X224" s="21">
        <f>X204-Baseline!X204</f>
        <v>6.8812875301724716</v>
      </c>
      <c r="Y224" s="21">
        <f>Y204-Baseline!Y204</f>
        <v>10.264176994114223</v>
      </c>
      <c r="Z224" s="21">
        <f>Z204-Baseline!Z204</f>
        <v>13.920614285855493</v>
      </c>
      <c r="AA224" s="21">
        <f>AA204-Baseline!AA204</f>
        <v>17.82356734843836</v>
      </c>
      <c r="AB224" s="21">
        <f>AB204-Baseline!AB204</f>
        <v>21.947800695291789</v>
      </c>
      <c r="AC224" s="21">
        <f>AC204-Baseline!AC204</f>
        <v>26.268895320978459</v>
      </c>
      <c r="AD224" s="21">
        <f>AD204-Baseline!AD204</f>
        <v>30.570936131893973</v>
      </c>
      <c r="AE224" s="21">
        <f>AE204-Baseline!AE204</f>
        <v>34.85437858493583</v>
      </c>
      <c r="AF224" s="21">
        <f>AF204-Baseline!AF204</f>
        <v>39.119195505272273</v>
      </c>
      <c r="AG224" s="21">
        <f>AG204-Baseline!AG204</f>
        <v>43.365421897110082</v>
      </c>
      <c r="AH224" s="21">
        <f>AH204-Baseline!AH204</f>
        <v>47.59316274750131</v>
      </c>
      <c r="AI224" s="21">
        <f>AI204-Baseline!AI204</f>
        <v>51.802611156783996</v>
      </c>
      <c r="AJ224" s="21">
        <f>AJ204-Baseline!AJ204</f>
        <v>56.014236646317386</v>
      </c>
      <c r="AK224" s="21">
        <f>AK204-Baseline!AK204</f>
        <v>60.228097356975354</v>
      </c>
      <c r="AL224" s="21">
        <f>AL204-Baseline!AL204</f>
        <v>64.444285716023046</v>
      </c>
      <c r="AM224" s="21">
        <f>AM204-Baseline!AM204</f>
        <v>68.662914483916097</v>
      </c>
      <c r="AN224" s="21">
        <f>AN204-Baseline!AN204</f>
        <v>72.884106578123578</v>
      </c>
      <c r="AO224" s="21">
        <f>AO204-Baseline!AO204</f>
        <v>77.107990738429407</v>
      </c>
      <c r="AP224" s="21">
        <f>AP204-Baseline!AP204</f>
        <v>81.334708919227182</v>
      </c>
      <c r="AQ224" s="21">
        <f>AQ204-Baseline!AQ204</f>
        <v>85.564417824762927</v>
      </c>
      <c r="AR224" s="21">
        <f>AR204-Baseline!AR204</f>
        <v>89.797285687680869</v>
      </c>
      <c r="AS224" s="21">
        <f>AS204-Baseline!AS204</f>
        <v>94.033491625169972</v>
      </c>
      <c r="AT224" s="21">
        <f>AT204-Baseline!AT204</f>
        <v>98.273226323466019</v>
      </c>
      <c r="AU224" s="21">
        <f>AU204-Baseline!AU204</f>
        <v>102.51669248306075</v>
      </c>
      <c r="AV224" s="21">
        <f>AV204-Baseline!AV204</f>
        <v>106.7641044890587</v>
      </c>
      <c r="AW224" s="21">
        <f>AW204-Baseline!AW204</f>
        <v>111.01568796666709</v>
      </c>
      <c r="AX224" s="21">
        <f>AX204-Baseline!AX204</f>
        <v>115.27167993370688</v>
      </c>
      <c r="AY224" s="21">
        <f>AY204-Baseline!AY204</f>
        <v>119.53232885354123</v>
      </c>
      <c r="AZ224" s="21">
        <f>AZ204-Baseline!AZ204</f>
        <v>123.79789447026565</v>
      </c>
      <c r="BA224" s="21">
        <f>BA204-Baseline!BA204</f>
        <v>128.06864785066625</v>
      </c>
      <c r="BB224" s="21">
        <f>BB204-Baseline!BB204</f>
        <v>132.34445744895072</v>
      </c>
    </row>
    <row r="225" spans="1:54" outlineLevel="2">
      <c r="A225" s="474"/>
      <c r="B225" s="150" t="s">
        <v>501</v>
      </c>
      <c r="C225" s="19"/>
      <c r="D225" s="135" t="s">
        <v>391</v>
      </c>
      <c r="E225" s="21">
        <f>E205-Baseline!E205</f>
        <v>0</v>
      </c>
      <c r="F225" s="21">
        <f>F205-Baseline!F205</f>
        <v>0</v>
      </c>
      <c r="G225" s="21">
        <f>G205-Baseline!G205</f>
        <v>0</v>
      </c>
      <c r="H225" s="21">
        <f>H205-Baseline!H205</f>
        <v>0</v>
      </c>
      <c r="I225" s="21">
        <f>I205-Baseline!I205</f>
        <v>0</v>
      </c>
      <c r="J225" s="21">
        <f>J205-Baseline!J205</f>
        <v>-0.1895660702420372</v>
      </c>
      <c r="K225" s="21">
        <f>K205-Baseline!K205</f>
        <v>-1.141772215635001</v>
      </c>
      <c r="L225" s="21">
        <f>L205-Baseline!L205</f>
        <v>-2.7296972467215426</v>
      </c>
      <c r="M225" s="21">
        <f>M205-Baseline!M205</f>
        <v>-4.8352359417947923</v>
      </c>
      <c r="N225" s="21">
        <f>N205-Baseline!N205</f>
        <v>-7.3451706617378818</v>
      </c>
      <c r="O225" s="21">
        <f>O205-Baseline!O205</f>
        <v>-9.9739787102563753</v>
      </c>
      <c r="P225" s="21">
        <f>P205-Baseline!P205</f>
        <v>-11.932437704385393</v>
      </c>
      <c r="Q225" s="21">
        <f>Q205-Baseline!Q205</f>
        <v>-13.27186512669536</v>
      </c>
      <c r="R225" s="21">
        <f>R205-Baseline!R205</f>
        <v>-14.040473216885459</v>
      </c>
      <c r="S225" s="21">
        <f>S205-Baseline!S205</f>
        <v>-14.283604746181425</v>
      </c>
      <c r="T225" s="21">
        <f>T205-Baseline!T205</f>
        <v>-14.04374674205269</v>
      </c>
      <c r="U225" s="21">
        <f>U205-Baseline!U205</f>
        <v>-13.360751103207406</v>
      </c>
      <c r="V225" s="21">
        <f>V205-Baseline!V205</f>
        <v>-12.27197646508705</v>
      </c>
      <c r="W225" s="21">
        <f>W205-Baseline!W205</f>
        <v>-10.812422692238385</v>
      </c>
      <c r="X225" s="21">
        <f>X205-Baseline!X205</f>
        <v>-9.0148588458383188</v>
      </c>
      <c r="Y225" s="21">
        <f>Y205-Baseline!Y205</f>
        <v>-6.9099447528447513</v>
      </c>
      <c r="Z225" s="21">
        <f>Z205-Baseline!Z205</f>
        <v>-4.5263466494810132</v>
      </c>
      <c r="AA225" s="21">
        <f>AA205-Baseline!AA205</f>
        <v>-1.8908469769657472</v>
      </c>
      <c r="AB225" s="21">
        <f>AB205-Baseline!AB205</f>
        <v>0.97155133306154084</v>
      </c>
      <c r="AC225" s="21">
        <f>AC205-Baseline!AC205</f>
        <v>4.0373328744577748</v>
      </c>
      <c r="AD225" s="21">
        <f>AD205-Baseline!AD205</f>
        <v>7.0905260947970419</v>
      </c>
      <c r="AE225" s="21">
        <f>AE205-Baseline!AE205</f>
        <v>10.131341784544645</v>
      </c>
      <c r="AF225" s="21">
        <f>AF205-Baseline!AF205</f>
        <v>13.159978546955983</v>
      </c>
      <c r="AG225" s="21">
        <f>AG205-Baseline!AG205</f>
        <v>16.17662930972233</v>
      </c>
      <c r="AH225" s="21">
        <f>AH205-Baseline!AH205</f>
        <v>19.181489916610872</v>
      </c>
      <c r="AI225" s="21">
        <f>AI205-Baseline!AI205</f>
        <v>22.17477049375168</v>
      </c>
      <c r="AJ225" s="21">
        <f>AJ205-Baseline!AJ205</f>
        <v>25.171120822358148</v>
      </c>
      <c r="AK225" s="21">
        <f>AK205-Baseline!AK205</f>
        <v>28.170707758041772</v>
      </c>
      <c r="AL225" s="21">
        <f>AL205-Baseline!AL205</f>
        <v>31.173703297453812</v>
      </c>
      <c r="AM225" s="21">
        <f>AM205-Baseline!AM205</f>
        <v>34.180284988460471</v>
      </c>
      <c r="AN225" s="21">
        <f>AN205-Baseline!AN205</f>
        <v>37.190635263476111</v>
      </c>
      <c r="AO225" s="21">
        <f>AO205-Baseline!AO205</f>
        <v>40.204940534781372</v>
      </c>
      <c r="AP225" s="21">
        <f>AP205-Baseline!AP205</f>
        <v>43.223392026641932</v>
      </c>
      <c r="AQ225" s="21">
        <f>AQ205-Baseline!AQ205</f>
        <v>46.246185960114872</v>
      </c>
      <c r="AR225" s="21">
        <f>AR205-Baseline!AR205</f>
        <v>49.273523445369847</v>
      </c>
      <c r="AS225" s="21">
        <f>AS205-Baseline!AS205</f>
        <v>52.30561039985821</v>
      </c>
      <c r="AT225" s="21">
        <f>AT205-Baseline!AT205</f>
        <v>55.34265767112754</v>
      </c>
      <c r="AU225" s="21">
        <f>AU205-Baseline!AU205</f>
        <v>58.384881128748702</v>
      </c>
      <c r="AV225" s="21">
        <f>AV205-Baseline!AV205</f>
        <v>61.432501765269762</v>
      </c>
      <c r="AW225" s="21">
        <f>AW205-Baseline!AW205</f>
        <v>64.485745640120967</v>
      </c>
      <c r="AX225" s="21">
        <f>AX205-Baseline!AX205</f>
        <v>67.544844039357827</v>
      </c>
      <c r="AY225" s="21">
        <f>AY205-Baseline!AY205</f>
        <v>70.610033541855159</v>
      </c>
      <c r="AZ225" s="21">
        <f>AZ205-Baseline!AZ205</f>
        <v>73.681555994923428</v>
      </c>
      <c r="BA225" s="21">
        <f>BA205-Baseline!BA205</f>
        <v>76.75965872329823</v>
      </c>
      <c r="BB225" s="21">
        <f>BB205-Baseline!BB205</f>
        <v>79.844348013341119</v>
      </c>
    </row>
    <row r="226" spans="1:54" outlineLevel="2">
      <c r="A226" s="475"/>
      <c r="B226" s="150" t="s">
        <v>502</v>
      </c>
      <c r="C226" s="19"/>
      <c r="D226" s="135" t="s">
        <v>391</v>
      </c>
      <c r="E226" s="21">
        <f>E206-Baseline!E206</f>
        <v>0</v>
      </c>
      <c r="F226" s="21">
        <f>F206-Baseline!F206</f>
        <v>0</v>
      </c>
      <c r="G226" s="21">
        <f>G206-Baseline!G206</f>
        <v>0</v>
      </c>
      <c r="H226" s="21">
        <f>H206-Baseline!H206</f>
        <v>0</v>
      </c>
      <c r="I226" s="21">
        <f>I206-Baseline!I206</f>
        <v>0</v>
      </c>
      <c r="J226" s="21">
        <f>J206-Baseline!J206</f>
        <v>-0.18956607024205141</v>
      </c>
      <c r="K226" s="21">
        <f>K206-Baseline!K206</f>
        <v>-1.0096793118537164</v>
      </c>
      <c r="L226" s="21">
        <f>L206-Baseline!L206</f>
        <v>-2.3349507036751049</v>
      </c>
      <c r="M226" s="21">
        <f>M206-Baseline!M206</f>
        <v>-4.0487679992783683</v>
      </c>
      <c r="N226" s="21">
        <f>N206-Baseline!N206</f>
        <v>-6.0393673534901495</v>
      </c>
      <c r="O226" s="21">
        <f>O206-Baseline!O206</f>
        <v>-8.0226407030133942</v>
      </c>
      <c r="P226" s="21">
        <f>P206-Baseline!P206</f>
        <v>-9.3391342332786849</v>
      </c>
      <c r="Q226" s="21">
        <f>Q206-Baseline!Q206</f>
        <v>-10.04010014129949</v>
      </c>
      <c r="R226" s="21">
        <f>R206-Baseline!R206</f>
        <v>-10.173685360836657</v>
      </c>
      <c r="S226" s="21">
        <f>S206-Baseline!S206</f>
        <v>-9.7853094286124929</v>
      </c>
      <c r="T226" s="21">
        <f>T206-Baseline!T206</f>
        <v>-8.9173924526245969</v>
      </c>
      <c r="U226" s="21">
        <f>U206-Baseline!U206</f>
        <v>-7.6097193778727501</v>
      </c>
      <c r="V226" s="21">
        <f>V206-Baseline!V206</f>
        <v>-5.8995818401348856</v>
      </c>
      <c r="W226" s="21">
        <f>W206-Baseline!W206</f>
        <v>-3.8219126507291321</v>
      </c>
      <c r="X226" s="21">
        <f>X206-Baseline!X206</f>
        <v>-1.4094137318258504</v>
      </c>
      <c r="Y226" s="21">
        <f>Y206-Baseline!Y206</f>
        <v>1.3073223217155601</v>
      </c>
      <c r="Z226" s="21">
        <f>Z206-Baseline!Z206</f>
        <v>4.2996966182725487</v>
      </c>
      <c r="AA226" s="21">
        <f>AA206-Baseline!AA206</f>
        <v>7.5409941934869948</v>
      </c>
      <c r="AB226" s="21">
        <f>AB206-Baseline!AB206</f>
        <v>11.006279747971803</v>
      </c>
      <c r="AC226" s="21">
        <f>AC206-Baseline!AC206</f>
        <v>14.671719807871568</v>
      </c>
      <c r="AD226" s="21">
        <f>AD206-Baseline!AD206</f>
        <v>18.321365996818031</v>
      </c>
      <c r="AE226" s="21">
        <f>AE206-Baseline!AE206</f>
        <v>21.955415136506872</v>
      </c>
      <c r="AF226" s="21">
        <f>AF206-Baseline!AF206</f>
        <v>25.574027913383134</v>
      </c>
      <c r="AG226" s="21">
        <f>AG206-Baseline!AG206</f>
        <v>29.17734874617156</v>
      </c>
      <c r="AH226" s="21">
        <f>AH206-Baseline!AH206</f>
        <v>32.765531070195152</v>
      </c>
      <c r="AI226" s="21">
        <f>AI206-Baseline!AI206</f>
        <v>36.338771404529098</v>
      </c>
      <c r="AJ226" s="21">
        <f>AJ206-Baseline!AJ206</f>
        <v>39.914497491549128</v>
      </c>
      <c r="AK226" s="21">
        <f>AK206-Baseline!AK206</f>
        <v>43.492836863866614</v>
      </c>
      <c r="AL226" s="21">
        <f>AL206-Baseline!AL206</f>
        <v>47.073926986645347</v>
      </c>
      <c r="AM226" s="21">
        <f>AM206-Baseline!AM206</f>
        <v>50.657916432564775</v>
      </c>
      <c r="AN226" s="21">
        <f>AN206-Baseline!AN206</f>
        <v>54.244962625551238</v>
      </c>
      <c r="AO226" s="21">
        <f>AO206-Baseline!AO206</f>
        <v>57.835228957794584</v>
      </c>
      <c r="AP226" s="21">
        <f>AP206-Baseline!AP206</f>
        <v>61.428887202406599</v>
      </c>
      <c r="AQ226" s="21">
        <f>AQ206-Baseline!AQ206</f>
        <v>65.026117789679688</v>
      </c>
      <c r="AR226" s="21">
        <f>AR206-Baseline!AR206</f>
        <v>68.62710936001713</v>
      </c>
      <c r="AS226" s="21">
        <f>AS206-Baseline!AS206</f>
        <v>72.232058389812892</v>
      </c>
      <c r="AT226" s="21">
        <f>AT206-Baseline!AT206</f>
        <v>75.841169316260107</v>
      </c>
      <c r="AU226" s="21">
        <f>AU206-Baseline!AU206</f>
        <v>79.45465471109037</v>
      </c>
      <c r="AV226" s="21">
        <f>AV206-Baseline!AV206</f>
        <v>83.072735272942396</v>
      </c>
      <c r="AW226" s="21">
        <f>AW206-Baseline!AW206</f>
        <v>86.695639662575672</v>
      </c>
      <c r="AX226" s="21">
        <f>AX206-Baseline!AX206</f>
        <v>90.323604609096378</v>
      </c>
      <c r="AY226" s="21">
        <f>AY206-Baseline!AY206</f>
        <v>93.956874949173198</v>
      </c>
      <c r="AZ226" s="21">
        <f>AZ206-Baseline!AZ206</f>
        <v>97.595703549824293</v>
      </c>
      <c r="BA226" s="21">
        <f>BA206-Baseline!BA206</f>
        <v>101.24035145225844</v>
      </c>
      <c r="BB226" s="21">
        <f>BB206-Baseline!BB206</f>
        <v>104.89076183958048</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AD52E77D-52C0-4145-9F0C-8D21E16AB5D3}">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B154 B143 B145:B147 B149:B152 B158 B160:B162 B164:B169</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C56:C63</xm:sqref>
        </x14:dataValidation>
        <x14:dataValidation type="list" allowBlank="1" showInputMessage="1" showErrorMessage="1" xr:uid="{66CC1B3A-7B17-4454-A577-C8F5957BC998}">
          <x14:formula1>
            <xm:f>'Fixed Data'!$A$55:$A$78</xm:f>
          </x14:formula1>
          <xm:sqref>B56:B63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20"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8"/>
  <sheetViews>
    <sheetView topLeftCell="C1" workbookViewId="0">
      <selection activeCell="M8" sqref="M8:Q9"/>
    </sheetView>
  </sheetViews>
  <sheetFormatPr defaultRowHeight="13.5"/>
  <cols>
    <col min="1" max="1" width="22" customWidth="1"/>
  </cols>
  <sheetData>
    <row r="1" spans="1:19">
      <c r="A1" s="4" t="s">
        <v>509</v>
      </c>
    </row>
    <row r="2" spans="1:19">
      <c r="A2" s="472" t="s">
        <v>510</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5" spans="1:19" ht="14" thickBot="1"/>
    <row r="6" spans="1:19" ht="23.25" customHeight="1" thickBot="1">
      <c r="H6" s="476" t="s">
        <v>566</v>
      </c>
      <c r="I6" s="476"/>
      <c r="J6" s="476"/>
      <c r="K6" s="476"/>
      <c r="L6" s="476"/>
      <c r="M6" s="476" t="s">
        <v>576</v>
      </c>
      <c r="N6" s="476"/>
      <c r="O6" s="476"/>
      <c r="P6" s="476"/>
      <c r="Q6" s="476"/>
    </row>
    <row r="7" spans="1:19" ht="14.5">
      <c r="G7" s="316">
        <v>2026</v>
      </c>
      <c r="H7" s="316">
        <v>2027</v>
      </c>
      <c r="I7" s="317">
        <v>2028</v>
      </c>
      <c r="J7" s="317">
        <v>2029</v>
      </c>
      <c r="K7" s="317">
        <v>2030</v>
      </c>
      <c r="L7" s="319">
        <v>2031</v>
      </c>
      <c r="M7" s="316">
        <v>2027</v>
      </c>
      <c r="N7" s="317">
        <v>2028</v>
      </c>
      <c r="O7" s="317">
        <v>2029</v>
      </c>
      <c r="P7" s="317">
        <v>2030</v>
      </c>
      <c r="Q7" s="319">
        <v>2031</v>
      </c>
    </row>
    <row r="8" spans="1:19">
      <c r="B8" s="318" t="s">
        <v>567</v>
      </c>
      <c r="C8" s="318" t="s">
        <v>568</v>
      </c>
      <c r="D8" s="318" t="s">
        <v>569</v>
      </c>
      <c r="E8" s="318" t="s">
        <v>570</v>
      </c>
      <c r="F8" s="318" t="s">
        <v>391</v>
      </c>
      <c r="G8" s="318">
        <v>9.544027485520953</v>
      </c>
      <c r="H8" s="318">
        <v>9.607569918337191</v>
      </c>
      <c r="I8" s="318">
        <v>10.128289462466707</v>
      </c>
      <c r="J8" s="318">
        <v>10.728497601207346</v>
      </c>
      <c r="K8" s="318">
        <v>11.339217145336862</v>
      </c>
      <c r="L8" s="318">
        <v>11.874724867950476</v>
      </c>
      <c r="M8" s="329">
        <f t="shared" ref="M8:Q9" si="0">SUM(H8)/SUM(H10)</f>
        <v>1.6507086300699423</v>
      </c>
      <c r="N8" s="329">
        <f t="shared" si="0"/>
        <v>1.7401751916091006</v>
      </c>
      <c r="O8" s="329">
        <f t="shared" si="0"/>
        <v>1.8432989536924131</v>
      </c>
      <c r="P8" s="329">
        <f t="shared" si="0"/>
        <v>1.9482287153923885</v>
      </c>
      <c r="Q8" s="329">
        <f t="shared" si="0"/>
        <v>2.0402360831972515</v>
      </c>
    </row>
    <row r="9" spans="1:19">
      <c r="B9" s="318" t="s">
        <v>308</v>
      </c>
      <c r="C9" s="318" t="s">
        <v>568</v>
      </c>
      <c r="D9" s="318" t="s">
        <v>569</v>
      </c>
      <c r="E9" s="318" t="s">
        <v>570</v>
      </c>
      <c r="F9" s="318" t="s">
        <v>391</v>
      </c>
      <c r="G9" s="318">
        <v>2.8319907520590799E-3</v>
      </c>
      <c r="H9" s="318">
        <v>1.9944298632769777E-2</v>
      </c>
      <c r="I9" s="318">
        <v>2.2062277942339285E-2</v>
      </c>
      <c r="J9" s="318">
        <v>2.4427710508908893E-2</v>
      </c>
      <c r="K9" s="318">
        <v>2.6799054138852172E-2</v>
      </c>
      <c r="L9" s="318">
        <v>2.9034108616030153E-2</v>
      </c>
      <c r="M9" s="329">
        <f t="shared" si="0"/>
        <v>4.7761444312199256E-4</v>
      </c>
      <c r="N9" s="329">
        <f t="shared" si="0"/>
        <v>5.283345775879822E-4</v>
      </c>
      <c r="O9" s="329">
        <f t="shared" si="0"/>
        <v>5.8498057847409472E-4</v>
      </c>
      <c r="P9" s="329">
        <f t="shared" si="0"/>
        <v>6.4176813406180172E-4</v>
      </c>
      <c r="Q9" s="329">
        <f t="shared" si="0"/>
        <v>6.9529191642789159E-4</v>
      </c>
    </row>
    <row r="10" spans="1:19">
      <c r="B10" s="318" t="s">
        <v>567</v>
      </c>
      <c r="C10" s="318" t="s">
        <v>571</v>
      </c>
      <c r="D10" s="318" t="s">
        <v>572</v>
      </c>
      <c r="E10" s="318"/>
      <c r="F10" s="318" t="s">
        <v>573</v>
      </c>
      <c r="G10" s="320">
        <v>6.1500000000000021</v>
      </c>
      <c r="H10" s="320">
        <v>5.8202700000000052</v>
      </c>
      <c r="I10" s="320">
        <v>5.8202700000000043</v>
      </c>
      <c r="J10" s="320">
        <v>5.8202700000000025</v>
      </c>
      <c r="K10" s="320">
        <v>5.8202700000000025</v>
      </c>
      <c r="L10" s="320">
        <v>5.8202700000000043</v>
      </c>
    </row>
    <row r="11" spans="1:19">
      <c r="B11" s="318" t="s">
        <v>308</v>
      </c>
      <c r="C11" s="318" t="s">
        <v>571</v>
      </c>
      <c r="D11" s="318" t="s">
        <v>572</v>
      </c>
      <c r="E11" s="318"/>
      <c r="F11" s="318" t="s">
        <v>573</v>
      </c>
      <c r="G11" s="320">
        <v>40.889275596302667</v>
      </c>
      <c r="H11" s="320">
        <v>41.758156437651095</v>
      </c>
      <c r="I11" s="320">
        <v>41.758156437651117</v>
      </c>
      <c r="J11" s="320">
        <v>41.758156437651117</v>
      </c>
      <c r="K11" s="320">
        <v>41.758156437651117</v>
      </c>
      <c r="L11" s="320">
        <v>41.758156437651131</v>
      </c>
    </row>
    <row r="12" spans="1:19" ht="14" thickBot="1"/>
    <row r="13" spans="1:19" ht="16" thickBot="1">
      <c r="H13" s="476" t="s">
        <v>566</v>
      </c>
      <c r="I13" s="476"/>
      <c r="J13" s="476"/>
      <c r="K13" s="476"/>
      <c r="L13" s="476"/>
      <c r="M13" s="476" t="s">
        <v>581</v>
      </c>
      <c r="N13" s="476"/>
      <c r="O13" s="476"/>
      <c r="P13" s="476"/>
      <c r="Q13" s="476"/>
    </row>
    <row r="14" spans="1:19" ht="14.5">
      <c r="G14" s="316">
        <v>2026</v>
      </c>
      <c r="H14" s="316">
        <v>2027</v>
      </c>
      <c r="I14" s="317">
        <v>2028</v>
      </c>
      <c r="J14" s="317">
        <v>2029</v>
      </c>
      <c r="K14" s="317">
        <v>2030</v>
      </c>
      <c r="L14" s="319">
        <v>2031</v>
      </c>
      <c r="M14" s="316">
        <v>2032</v>
      </c>
      <c r="N14" s="317">
        <v>2033</v>
      </c>
      <c r="O14" s="317">
        <v>2034</v>
      </c>
      <c r="P14" s="317">
        <v>2035</v>
      </c>
      <c r="Q14" s="319">
        <v>2036</v>
      </c>
    </row>
    <row r="15" spans="1:19">
      <c r="B15" s="318" t="s">
        <v>567</v>
      </c>
      <c r="C15" s="318" t="s">
        <v>571</v>
      </c>
      <c r="D15" s="318" t="s">
        <v>569</v>
      </c>
      <c r="E15" s="318" t="s">
        <v>570</v>
      </c>
      <c r="F15" s="318" t="s">
        <v>391</v>
      </c>
      <c r="G15" s="323">
        <v>9.544027485520953</v>
      </c>
      <c r="H15" s="324">
        <f>H17*M8</f>
        <v>9.607569918337191</v>
      </c>
      <c r="I15" s="324">
        <f t="shared" ref="I15:L16" si="1">I17*N8</f>
        <v>10.128289462466707</v>
      </c>
      <c r="J15" s="324">
        <f t="shared" si="1"/>
        <v>10.728497601207346</v>
      </c>
      <c r="K15" s="324">
        <f t="shared" si="1"/>
        <v>11.339217145336862</v>
      </c>
      <c r="L15" s="324">
        <f t="shared" si="1"/>
        <v>11.874724867950475</v>
      </c>
      <c r="M15" s="321">
        <f>L15+L15*M20</f>
        <v>11.908165283878263</v>
      </c>
      <c r="N15" s="321">
        <f>M15+M15*N20</f>
        <v>12.123729256932073</v>
      </c>
      <c r="O15" s="321">
        <f>N15+N15*O20</f>
        <v>12.363636832641262</v>
      </c>
      <c r="P15" s="321">
        <f>O15+O15*P20</f>
        <v>12.5986126760179</v>
      </c>
      <c r="Q15" s="321">
        <f>P15+P15*Q20</f>
        <v>12.797298913100851</v>
      </c>
    </row>
    <row r="16" spans="1:19">
      <c r="B16" s="318" t="s">
        <v>308</v>
      </c>
      <c r="C16" s="318" t="s">
        <v>571</v>
      </c>
      <c r="D16" s="318" t="s">
        <v>569</v>
      </c>
      <c r="E16" s="318" t="s">
        <v>570</v>
      </c>
      <c r="F16" s="318" t="s">
        <v>391</v>
      </c>
      <c r="G16" s="323">
        <v>2.8319907520590799E-3</v>
      </c>
      <c r="H16" s="324">
        <f>H18*M9</f>
        <v>1.9944298632769777E-2</v>
      </c>
      <c r="I16" s="324">
        <f t="shared" si="1"/>
        <v>2.2062277942339281E-2</v>
      </c>
      <c r="J16" s="324">
        <f t="shared" si="1"/>
        <v>2.4427710508908893E-2</v>
      </c>
      <c r="K16" s="324">
        <f t="shared" si="1"/>
        <v>2.6799054138852172E-2</v>
      </c>
      <c r="L16" s="324">
        <f t="shared" si="1"/>
        <v>2.9034108616030153E-2</v>
      </c>
      <c r="M16" s="321">
        <f>L16+L16*M20</f>
        <v>2.9115871577194256E-2</v>
      </c>
      <c r="N16" s="321">
        <f>M16+M16*N20</f>
        <v>2.9642932867198487E-2</v>
      </c>
      <c r="O16" s="321">
        <f>N16+N16*O20</f>
        <v>3.0229515098652855E-2</v>
      </c>
      <c r="P16" s="321">
        <f>O16+O16*P20</f>
        <v>3.0804039075806533E-2</v>
      </c>
      <c r="Q16" s="321">
        <f>P16+P16*Q20</f>
        <v>3.1289833723861599E-2</v>
      </c>
    </row>
    <row r="17" spans="1:19">
      <c r="B17" s="318" t="s">
        <v>567</v>
      </c>
      <c r="C17" s="318" t="s">
        <v>571</v>
      </c>
      <c r="D17" s="318" t="s">
        <v>572</v>
      </c>
      <c r="E17" s="318"/>
      <c r="F17" s="318" t="s">
        <v>573</v>
      </c>
      <c r="G17" s="322">
        <v>6.1500000000000021</v>
      </c>
      <c r="H17" s="324">
        <v>5.8202700000000052</v>
      </c>
      <c r="I17" s="324">
        <v>5.8202700000000043</v>
      </c>
      <c r="J17" s="324">
        <v>5.8202700000000025</v>
      </c>
      <c r="K17" s="324">
        <v>5.8202700000000025</v>
      </c>
      <c r="L17" s="324">
        <v>5.8202700000000043</v>
      </c>
      <c r="M17" s="322">
        <v>5.8202700000000052</v>
      </c>
      <c r="N17" s="322">
        <v>5.8202700000000043</v>
      </c>
      <c r="O17" s="322">
        <v>5.8202700000000025</v>
      </c>
      <c r="P17" s="322">
        <v>5.8202700000000025</v>
      </c>
      <c r="Q17" s="322">
        <v>5.8202700000000043</v>
      </c>
    </row>
    <row r="18" spans="1:19">
      <c r="B18" s="318" t="s">
        <v>308</v>
      </c>
      <c r="C18" s="318" t="s">
        <v>571</v>
      </c>
      <c r="D18" s="318" t="s">
        <v>572</v>
      </c>
      <c r="E18" s="318"/>
      <c r="F18" s="318" t="s">
        <v>573</v>
      </c>
      <c r="G18" s="322">
        <v>40.889275596302667</v>
      </c>
      <c r="H18" s="324">
        <v>41.758156437651095</v>
      </c>
      <c r="I18" s="324">
        <v>41.758156437651117</v>
      </c>
      <c r="J18" s="324">
        <v>41.758156437651117</v>
      </c>
      <c r="K18" s="324">
        <v>41.758156437651117</v>
      </c>
      <c r="L18" s="324">
        <v>41.758156437651131</v>
      </c>
      <c r="M18" s="322">
        <v>41.758156437651095</v>
      </c>
      <c r="N18" s="322">
        <v>41.758156437651117</v>
      </c>
      <c r="O18" s="322">
        <v>41.758156437651117</v>
      </c>
      <c r="P18" s="322">
        <v>41.758156437651117</v>
      </c>
      <c r="Q18" s="322">
        <v>41.758156437651131</v>
      </c>
    </row>
    <row r="19" spans="1:19">
      <c r="A19" s="4"/>
      <c r="H19">
        <f>SUM(H15:H16)-SUM(G15:G16)</f>
        <v>8.0654740696948224E-2</v>
      </c>
      <c r="I19">
        <f>SUM(I15:I16)-SUM(H15:H16)</f>
        <v>0.52283752343908674</v>
      </c>
      <c r="J19">
        <f>SUM(J15:J16)-SUM(I15:I16)</f>
        <v>0.60257357130720912</v>
      </c>
      <c r="K19">
        <f>SUM(K15:K16)-SUM(J15:J16)</f>
        <v>0.61309088775945852</v>
      </c>
      <c r="L19">
        <f>SUM(L15:L16)-SUM(K15:K16)</f>
        <v>0.53774277709078966</v>
      </c>
      <c r="M19">
        <f>H19/3</f>
        <v>2.6884913565649409E-2</v>
      </c>
      <c r="N19">
        <f t="shared" ref="M19:Q20" si="2">I19/3</f>
        <v>0.17427917447969557</v>
      </c>
      <c r="O19">
        <f t="shared" si="2"/>
        <v>0.20085785710240303</v>
      </c>
      <c r="P19">
        <f t="shared" si="2"/>
        <v>0.20436362925315285</v>
      </c>
      <c r="Q19">
        <f t="shared" si="2"/>
        <v>0.17924759236359655</v>
      </c>
    </row>
    <row r="20" spans="1:19">
      <c r="A20" s="4"/>
      <c r="H20">
        <f>H19/(SUM(G15:G16))</f>
        <v>8.4483008152996236E-3</v>
      </c>
      <c r="I20">
        <f>I19/(SUM(H15:H16))</f>
        <v>5.4306595831092722E-2</v>
      </c>
      <c r="J20">
        <f>J19/(SUM(I15:I16))</f>
        <v>5.9364797074798331E-2</v>
      </c>
      <c r="K20">
        <f>K19/(SUM(J15:J16))</f>
        <v>5.7016195127054609E-2</v>
      </c>
      <c r="L20">
        <f>L19/(SUM(K15:K16))</f>
        <v>4.7311456156079942E-2</v>
      </c>
      <c r="M20">
        <f t="shared" si="2"/>
        <v>2.8161002717665413E-3</v>
      </c>
      <c r="N20">
        <f t="shared" si="2"/>
        <v>1.8102198610364242E-2</v>
      </c>
      <c r="O20">
        <f t="shared" si="2"/>
        <v>1.9788265691599444E-2</v>
      </c>
      <c r="P20">
        <f t="shared" si="2"/>
        <v>1.9005398375684868E-2</v>
      </c>
      <c r="Q20">
        <f t="shared" si="2"/>
        <v>1.5770485385359981E-2</v>
      </c>
    </row>
    <row r="22" spans="1:19">
      <c r="A22" s="4" t="s">
        <v>511</v>
      </c>
    </row>
    <row r="25" spans="1:19">
      <c r="A25" s="4" t="s">
        <v>512</v>
      </c>
    </row>
    <row r="26" spans="1:19">
      <c r="A26" s="472" t="s">
        <v>513</v>
      </c>
      <c r="B26" s="472"/>
      <c r="C26" s="472"/>
      <c r="D26" s="472"/>
      <c r="E26" s="472"/>
      <c r="F26" s="472"/>
      <c r="G26" s="472"/>
      <c r="H26" s="472"/>
      <c r="I26" s="472"/>
      <c r="J26" s="472"/>
      <c r="K26" s="472"/>
      <c r="L26" s="472"/>
      <c r="M26" s="472"/>
      <c r="N26" s="472"/>
      <c r="O26" s="472"/>
      <c r="P26" s="472"/>
      <c r="Q26" s="472"/>
      <c r="R26" s="472"/>
      <c r="S26" s="472"/>
    </row>
    <row r="27" spans="1:19" ht="25.5" customHeight="1">
      <c r="A27" s="472"/>
      <c r="B27" s="472"/>
      <c r="C27" s="472"/>
      <c r="D27" s="472"/>
      <c r="E27" s="472"/>
      <c r="F27" s="472"/>
      <c r="G27" s="472"/>
      <c r="H27" s="472"/>
      <c r="I27" s="472"/>
      <c r="J27" s="472"/>
      <c r="K27" s="472"/>
      <c r="L27" s="472"/>
      <c r="M27" s="472"/>
      <c r="N27" s="472"/>
      <c r="O27" s="472"/>
      <c r="P27" s="472"/>
      <c r="Q27" s="472"/>
      <c r="R27" s="472"/>
      <c r="S27" s="472"/>
    </row>
    <row r="29" spans="1:19">
      <c r="A29" s="158" t="s">
        <v>494</v>
      </c>
      <c r="B29" s="406"/>
      <c r="C29" s="406"/>
      <c r="D29" s="406"/>
      <c r="E29" s="406"/>
      <c r="F29" s="406"/>
      <c r="G29" s="406"/>
      <c r="H29" s="406"/>
      <c r="I29" s="406"/>
      <c r="J29" s="406"/>
      <c r="K29" s="406"/>
      <c r="L29" s="406"/>
      <c r="M29" s="406"/>
      <c r="N29" s="406"/>
      <c r="O29" s="406"/>
      <c r="P29" s="406"/>
      <c r="Q29" s="406"/>
      <c r="R29" s="406"/>
      <c r="S29" s="406"/>
    </row>
    <row r="30" spans="1:19">
      <c r="A30" s="158" t="s">
        <v>495</v>
      </c>
      <c r="B30" s="406"/>
      <c r="C30" s="406"/>
      <c r="D30" s="406"/>
      <c r="E30" s="406"/>
      <c r="F30" s="406"/>
      <c r="G30" s="406"/>
      <c r="H30" s="406"/>
      <c r="I30" s="406"/>
      <c r="J30" s="406"/>
      <c r="K30" s="406"/>
      <c r="L30" s="406"/>
      <c r="M30" s="406"/>
      <c r="N30" s="406"/>
      <c r="O30" s="406"/>
      <c r="P30" s="406"/>
      <c r="Q30" s="406"/>
      <c r="R30" s="406"/>
      <c r="S30" s="406"/>
    </row>
    <row r="31" spans="1:19">
      <c r="A31" s="159" t="s">
        <v>397</v>
      </c>
      <c r="B31" s="406"/>
      <c r="C31" s="406"/>
      <c r="D31" s="406"/>
      <c r="E31" s="406"/>
      <c r="F31" s="406"/>
      <c r="G31" s="406"/>
      <c r="H31" s="406"/>
      <c r="I31" s="406"/>
      <c r="J31" s="406"/>
      <c r="K31" s="406"/>
      <c r="L31" s="406"/>
      <c r="M31" s="406"/>
      <c r="N31" s="406"/>
      <c r="O31" s="406"/>
      <c r="P31" s="406"/>
      <c r="Q31" s="406"/>
      <c r="R31" s="406"/>
      <c r="S31" s="406"/>
    </row>
    <row r="32" spans="1:19">
      <c r="A32" s="159" t="s">
        <v>473</v>
      </c>
      <c r="B32" s="406"/>
      <c r="C32" s="406"/>
      <c r="D32" s="406"/>
      <c r="E32" s="406"/>
      <c r="F32" s="406"/>
      <c r="G32" s="406"/>
      <c r="H32" s="406"/>
      <c r="I32" s="406"/>
      <c r="J32" s="406"/>
      <c r="K32" s="406"/>
      <c r="L32" s="406"/>
      <c r="M32" s="406"/>
      <c r="N32" s="406"/>
      <c r="O32" s="406"/>
      <c r="P32" s="406"/>
      <c r="Q32" s="406"/>
      <c r="R32" s="406"/>
      <c r="S32" s="406"/>
    </row>
    <row r="33" spans="1:19">
      <c r="A33" s="159" t="s">
        <v>474</v>
      </c>
      <c r="B33" s="406"/>
      <c r="C33" s="406"/>
      <c r="D33" s="406"/>
      <c r="E33" s="406"/>
      <c r="F33" s="406"/>
      <c r="G33" s="406"/>
      <c r="H33" s="406"/>
      <c r="I33" s="406"/>
      <c r="J33" s="406"/>
      <c r="K33" s="406"/>
      <c r="L33" s="406"/>
      <c r="M33" s="406"/>
      <c r="N33" s="406"/>
      <c r="O33" s="406"/>
      <c r="P33" s="406"/>
      <c r="Q33" s="406"/>
      <c r="R33" s="406"/>
      <c r="S33" s="406"/>
    </row>
    <row r="37" spans="1:19">
      <c r="A37" s="4" t="s">
        <v>514</v>
      </c>
    </row>
    <row r="38" spans="1:19">
      <c r="A38" t="s">
        <v>515</v>
      </c>
    </row>
  </sheetData>
  <mergeCells count="11">
    <mergeCell ref="B32:S32"/>
    <mergeCell ref="B33:S33"/>
    <mergeCell ref="A2:S4"/>
    <mergeCell ref="A26:S27"/>
    <mergeCell ref="B29:S29"/>
    <mergeCell ref="B30:S30"/>
    <mergeCell ref="B31:S31"/>
    <mergeCell ref="H6:L6"/>
    <mergeCell ref="M6:Q6"/>
    <mergeCell ref="H13:L13"/>
    <mergeCell ref="M13:Q1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344</v>
      </c>
      <c r="J2" s="438"/>
      <c r="K2" s="438"/>
      <c r="L2" s="438"/>
      <c r="M2" s="438"/>
      <c r="N2" s="438"/>
      <c r="O2" s="438"/>
      <c r="P2" s="438"/>
      <c r="Q2" s="438"/>
      <c r="R2" s="438"/>
      <c r="S2" s="438"/>
      <c r="T2" s="438"/>
      <c r="U2" s="439"/>
    </row>
    <row r="3" spans="1:21" ht="13.5" customHeight="1" outlineLevel="1" thickBot="1">
      <c r="A3" s="3"/>
      <c r="B3" s="7"/>
      <c r="F3" s="24"/>
      <c r="G3" s="10"/>
      <c r="I3" s="440" t="s">
        <v>345</v>
      </c>
      <c r="J3" s="441"/>
      <c r="K3" s="441"/>
      <c r="L3" s="441"/>
      <c r="M3" s="441"/>
      <c r="N3" s="442"/>
      <c r="O3" s="1"/>
      <c r="P3" s="446" t="s">
        <v>346</v>
      </c>
      <c r="Q3" s="447"/>
      <c r="R3" s="447"/>
      <c r="S3" s="447"/>
      <c r="T3" s="447"/>
      <c r="U3" s="448"/>
    </row>
    <row r="4" spans="1:21" ht="56.25" customHeight="1" outlineLevel="1">
      <c r="A4" s="31" t="s">
        <v>163</v>
      </c>
      <c r="B4" s="86"/>
      <c r="E4" s="53" t="s">
        <v>347</v>
      </c>
      <c r="F4" s="91"/>
      <c r="G4" s="28"/>
      <c r="H4" s="10"/>
      <c r="I4" s="443"/>
      <c r="J4" s="444"/>
      <c r="K4" s="444"/>
      <c r="L4" s="444"/>
      <c r="M4" s="444"/>
      <c r="N4" s="445"/>
      <c r="P4" s="449"/>
      <c r="Q4" s="450"/>
      <c r="R4" s="450"/>
      <c r="S4" s="450"/>
      <c r="T4" s="450"/>
      <c r="U4" s="451"/>
    </row>
    <row r="5" spans="1:21" outlineLevel="1">
      <c r="A5" s="13" t="s">
        <v>348</v>
      </c>
      <c r="B5" s="88"/>
      <c r="E5" s="14"/>
      <c r="H5" s="10"/>
      <c r="I5" s="477"/>
      <c r="J5" s="464"/>
      <c r="K5" s="464"/>
      <c r="L5" s="464"/>
      <c r="M5" s="464"/>
      <c r="N5" s="465"/>
      <c r="P5" s="477"/>
      <c r="Q5" s="464"/>
      <c r="R5" s="464"/>
      <c r="S5" s="464"/>
      <c r="T5" s="464"/>
      <c r="U5" s="465"/>
    </row>
    <row r="6" spans="1:21" outlineLevel="1">
      <c r="A6" s="13" t="s">
        <v>351</v>
      </c>
      <c r="B6" s="88"/>
      <c r="E6" s="53" t="s">
        <v>353</v>
      </c>
      <c r="F6" s="90"/>
      <c r="H6" s="10"/>
      <c r="I6" s="466"/>
      <c r="J6" s="467"/>
      <c r="K6" s="467"/>
      <c r="L6" s="467"/>
      <c r="M6" s="467"/>
      <c r="N6" s="468"/>
      <c r="P6" s="466"/>
      <c r="Q6" s="467"/>
      <c r="R6" s="467"/>
      <c r="S6" s="467"/>
      <c r="T6" s="467"/>
      <c r="U6" s="468"/>
    </row>
    <row r="7" spans="1:21" outlineLevel="1">
      <c r="A7" s="13" t="s">
        <v>355</v>
      </c>
      <c r="B7" s="88"/>
      <c r="E7" s="14"/>
      <c r="H7" s="10"/>
      <c r="I7" s="466"/>
      <c r="J7" s="467"/>
      <c r="K7" s="467"/>
      <c r="L7" s="467"/>
      <c r="M7" s="467"/>
      <c r="N7" s="468"/>
      <c r="P7" s="466"/>
      <c r="Q7" s="467"/>
      <c r="R7" s="467"/>
      <c r="S7" s="467"/>
      <c r="T7" s="467"/>
      <c r="U7" s="468"/>
    </row>
    <row r="8" spans="1:21" ht="41" outlineLevel="1" thickBot="1">
      <c r="A8" s="34" t="s">
        <v>357</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359</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360</v>
      </c>
      <c r="B12" s="26" t="s">
        <v>361</v>
      </c>
      <c r="C12" s="26" t="s">
        <v>362</v>
      </c>
      <c r="D12" s="26" t="s">
        <v>363</v>
      </c>
      <c r="E12" s="26" t="s">
        <v>364</v>
      </c>
      <c r="F12" s="26" t="s">
        <v>365</v>
      </c>
      <c r="G12" s="26" t="s">
        <v>366</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193.01957447420151</v>
      </c>
      <c r="D13" s="21">
        <f t="shared" ref="D13:D18" si="1">INDEX($E$205:$AW$205,1,MATCH($A13,$E$53:$BB$53,0))</f>
        <v>0</v>
      </c>
      <c r="E13" s="21">
        <f>D13-Baseline!D13</f>
        <v>170.40157300856819</v>
      </c>
      <c r="F13" s="21">
        <f t="shared" ref="F13:F18" si="2">INDEX($E$206:$AW$206,1,MATCH($A13,$E$53:$BB$53,0))</f>
        <v>0</v>
      </c>
      <c r="G13" s="21">
        <f>F13-Baseline!F13</f>
        <v>215.6370918138299</v>
      </c>
      <c r="I13" s="466"/>
      <c r="J13" s="467"/>
      <c r="K13" s="467"/>
      <c r="L13" s="467"/>
      <c r="M13" s="467"/>
      <c r="N13" s="468"/>
      <c r="P13" s="466"/>
      <c r="Q13" s="467"/>
      <c r="R13" s="467"/>
      <c r="S13" s="467"/>
      <c r="T13" s="467"/>
      <c r="U13" s="468"/>
    </row>
    <row r="14" spans="1:21" outlineLevel="1">
      <c r="A14" s="58">
        <v>2040</v>
      </c>
      <c r="B14" s="21">
        <f t="shared" si="0"/>
        <v>0</v>
      </c>
      <c r="C14" s="21">
        <f>B14-Baseline!B14</f>
        <v>296.6064923593857</v>
      </c>
      <c r="D14" s="21">
        <f t="shared" si="1"/>
        <v>0</v>
      </c>
      <c r="E14" s="21">
        <f>D14-Baseline!D14</f>
        <v>261.93838209818529</v>
      </c>
      <c r="F14" s="21">
        <f t="shared" si="2"/>
        <v>0</v>
      </c>
      <c r="G14" s="21">
        <f>F14-Baseline!F14</f>
        <v>331.30786495084561</v>
      </c>
      <c r="I14" s="466"/>
      <c r="J14" s="467"/>
      <c r="K14" s="467"/>
      <c r="L14" s="467"/>
      <c r="M14" s="467"/>
      <c r="N14" s="468"/>
      <c r="P14" s="466"/>
      <c r="Q14" s="467"/>
      <c r="R14" s="467"/>
      <c r="S14" s="467"/>
      <c r="T14" s="467"/>
      <c r="U14" s="468"/>
    </row>
    <row r="15" spans="1:21" outlineLevel="1">
      <c r="A15" s="58">
        <v>2045</v>
      </c>
      <c r="B15" s="21">
        <f t="shared" si="0"/>
        <v>0</v>
      </c>
      <c r="C15" s="21">
        <f>B15-Baseline!B15</f>
        <v>397.95063487421066</v>
      </c>
      <c r="D15" s="21">
        <f t="shared" si="1"/>
        <v>0</v>
      </c>
      <c r="E15" s="21">
        <f>D15-Baseline!D15</f>
        <v>351.53217400152863</v>
      </c>
      <c r="F15" s="21">
        <f t="shared" si="2"/>
        <v>0</v>
      </c>
      <c r="G15" s="21">
        <f>F15-Baseline!F15</f>
        <v>444.38577909025156</v>
      </c>
      <c r="I15" s="466"/>
      <c r="J15" s="467"/>
      <c r="K15" s="467"/>
      <c r="L15" s="467"/>
      <c r="M15" s="467"/>
      <c r="N15" s="468"/>
      <c r="P15" s="466"/>
      <c r="Q15" s="467"/>
      <c r="R15" s="467"/>
      <c r="S15" s="467"/>
      <c r="T15" s="467"/>
      <c r="U15" s="468"/>
    </row>
    <row r="16" spans="1:21" outlineLevel="1">
      <c r="A16" s="58">
        <v>2050</v>
      </c>
      <c r="B16" s="21">
        <f t="shared" si="0"/>
        <v>0</v>
      </c>
      <c r="C16" s="21">
        <f>B16-Baseline!B16</f>
        <v>497.28836508721469</v>
      </c>
      <c r="D16" s="21">
        <f t="shared" si="1"/>
        <v>0</v>
      </c>
      <c r="E16" s="21">
        <f>D16-Baseline!D16</f>
        <v>439.41275441840941</v>
      </c>
      <c r="F16" s="21">
        <f t="shared" si="2"/>
        <v>0</v>
      </c>
      <c r="G16" s="21">
        <f>F16-Baseline!F16</f>
        <v>555.15289190275894</v>
      </c>
      <c r="I16" s="466"/>
      <c r="J16" s="467"/>
      <c r="K16" s="467"/>
      <c r="L16" s="467"/>
      <c r="M16" s="467"/>
      <c r="N16" s="468"/>
      <c r="P16" s="466"/>
      <c r="Q16" s="467"/>
      <c r="R16" s="467"/>
      <c r="S16" s="467"/>
      <c r="T16" s="467"/>
      <c r="U16" s="468"/>
    </row>
    <row r="17" spans="1:21" outlineLevel="1">
      <c r="A17" s="58">
        <v>2060</v>
      </c>
      <c r="B17" s="21">
        <f t="shared" si="0"/>
        <v>0</v>
      </c>
      <c r="C17" s="21">
        <f>B17-Baseline!B17</f>
        <v>691.35645604338788</v>
      </c>
      <c r="D17" s="21">
        <f t="shared" si="1"/>
        <v>0</v>
      </c>
      <c r="E17" s="21">
        <f>D17-Baseline!D17</f>
        <v>611.32895921797308</v>
      </c>
      <c r="F17" s="21">
        <f t="shared" si="2"/>
        <v>0</v>
      </c>
      <c r="G17" s="21">
        <f>F17-Baseline!F17</f>
        <v>771.16707320785213</v>
      </c>
      <c r="I17" s="466"/>
      <c r="J17" s="467"/>
      <c r="K17" s="467"/>
      <c r="L17" s="467"/>
      <c r="M17" s="467"/>
      <c r="N17" s="468"/>
      <c r="P17" s="466"/>
      <c r="Q17" s="467"/>
      <c r="R17" s="467"/>
      <c r="S17" s="467"/>
      <c r="T17" s="467"/>
      <c r="U17" s="468"/>
    </row>
    <row r="18" spans="1:21" outlineLevel="1">
      <c r="A18" s="58">
        <v>2070</v>
      </c>
      <c r="B18" s="21">
        <f t="shared" si="0"/>
        <v>0</v>
      </c>
      <c r="C18" s="21">
        <f>B18-Baseline!B18</f>
        <v>886.91013711111043</v>
      </c>
      <c r="D18" s="21">
        <f t="shared" si="1"/>
        <v>0</v>
      </c>
      <c r="E18" s="21">
        <f>D18-Baseline!D18</f>
        <v>785.11722251554272</v>
      </c>
      <c r="F18" s="21">
        <f t="shared" si="2"/>
        <v>0</v>
      </c>
      <c r="G18" s="21">
        <f>F18-Baseline!F18</f>
        <v>988.11227361302713</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367</v>
      </c>
      <c r="B20" s="55">
        <f>Baseline!B20</f>
        <v>1</v>
      </c>
      <c r="E20" s="154"/>
      <c r="I20" s="461" t="s">
        <v>368</v>
      </c>
      <c r="J20" s="462"/>
      <c r="K20" s="462"/>
      <c r="L20" s="462"/>
      <c r="M20" s="462"/>
      <c r="N20" s="463"/>
      <c r="P20" s="461" t="s">
        <v>369</v>
      </c>
      <c r="Q20" s="462"/>
      <c r="R20" s="462"/>
      <c r="S20" s="462"/>
      <c r="T20" s="462"/>
      <c r="U20" s="463"/>
    </row>
    <row r="21" spans="1:21" ht="12.75" customHeight="1" outlineLevel="1">
      <c r="A21" s="154"/>
      <c r="B21" s="155"/>
      <c r="I21" s="477"/>
      <c r="J21" s="464"/>
      <c r="K21" s="464"/>
      <c r="L21" s="464"/>
      <c r="M21" s="464"/>
      <c r="N21" s="465"/>
      <c r="P21" s="477"/>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371</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372</v>
      </c>
      <c r="I24" s="466"/>
      <c r="J24" s="467"/>
      <c r="K24" s="467"/>
      <c r="L24" s="467"/>
      <c r="M24" s="467"/>
      <c r="N24" s="468"/>
      <c r="P24" s="466"/>
      <c r="Q24" s="467"/>
      <c r="R24" s="467"/>
      <c r="S24" s="467"/>
      <c r="T24" s="467"/>
      <c r="U24" s="468"/>
    </row>
    <row r="25" spans="1:21" ht="14" outlineLevel="1" thickBot="1">
      <c r="B25" s="30" t="s">
        <v>373</v>
      </c>
      <c r="C25" s="30" t="s">
        <v>373</v>
      </c>
      <c r="D25" s="30" t="s">
        <v>373</v>
      </c>
      <c r="E25" s="30" t="s">
        <v>373</v>
      </c>
      <c r="F25" s="30" t="s">
        <v>373</v>
      </c>
      <c r="G25" s="30" t="s">
        <v>373</v>
      </c>
      <c r="I25" s="466"/>
      <c r="J25" s="467"/>
      <c r="K25" s="467"/>
      <c r="L25" s="467"/>
      <c r="M25" s="467"/>
      <c r="N25" s="468"/>
      <c r="P25" s="466"/>
      <c r="Q25" s="467"/>
      <c r="R25" s="467"/>
      <c r="S25" s="467"/>
      <c r="T25" s="467"/>
      <c r="U25" s="468"/>
    </row>
    <row r="26" spans="1:21" outlineLevel="1">
      <c r="A26" s="54" t="s">
        <v>374</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375</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4" outlineLevel="1" thickBot="1">
      <c r="A29" s="154"/>
      <c r="B29" s="248"/>
      <c r="C29" s="248"/>
      <c r="D29" s="248"/>
      <c r="E29" s="248"/>
      <c r="F29" s="248"/>
      <c r="G29" s="248"/>
      <c r="I29" s="466"/>
      <c r="J29" s="467"/>
      <c r="K29" s="467"/>
      <c r="L29" s="467"/>
      <c r="M29" s="467"/>
      <c r="N29" s="468"/>
      <c r="P29" s="466"/>
      <c r="Q29" s="467"/>
      <c r="R29" s="467"/>
      <c r="S29" s="467"/>
      <c r="T29" s="467"/>
      <c r="U29" s="468"/>
    </row>
    <row r="30" spans="1:21" ht="14" outlineLevel="1" thickBot="1">
      <c r="A30" s="308"/>
      <c r="B30" s="309" t="s">
        <v>376</v>
      </c>
      <c r="C30" s="310" t="s">
        <v>377</v>
      </c>
      <c r="D30" s="413" t="s">
        <v>330</v>
      </c>
      <c r="E30" s="414"/>
      <c r="F30" s="414"/>
      <c r="G30" s="415"/>
      <c r="I30" s="466"/>
      <c r="J30" s="467"/>
      <c r="K30" s="467"/>
      <c r="L30" s="467"/>
      <c r="M30" s="467"/>
      <c r="N30" s="468"/>
      <c r="P30" s="466"/>
      <c r="Q30" s="467"/>
      <c r="R30" s="467"/>
      <c r="S30" s="467"/>
      <c r="T30" s="467"/>
      <c r="U30" s="468"/>
    </row>
    <row r="31" spans="1:21" outlineLevel="1">
      <c r="A31" s="433" t="s">
        <v>378</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4"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0" t="s">
        <v>277</v>
      </c>
      <c r="F51" s="408"/>
      <c r="G51" s="408"/>
      <c r="H51" s="408"/>
      <c r="I51" s="408"/>
      <c r="J51" s="408" t="s">
        <v>278</v>
      </c>
      <c r="K51" s="408"/>
      <c r="L51" s="408"/>
      <c r="M51" s="408"/>
      <c r="N51" s="408"/>
      <c r="O51" s="408" t="s">
        <v>279</v>
      </c>
      <c r="P51" s="408"/>
      <c r="Q51" s="408"/>
      <c r="R51" s="408"/>
      <c r="S51" s="408"/>
      <c r="T51" s="408" t="s">
        <v>280</v>
      </c>
      <c r="U51" s="408"/>
      <c r="V51" s="408"/>
      <c r="W51" s="408"/>
      <c r="X51" s="408"/>
      <c r="Y51" s="408" t="s">
        <v>383</v>
      </c>
      <c r="Z51" s="408"/>
      <c r="AA51" s="408"/>
      <c r="AB51" s="408"/>
      <c r="AC51" s="408"/>
      <c r="AD51" s="408" t="s">
        <v>384</v>
      </c>
      <c r="AE51" s="408"/>
      <c r="AF51" s="408"/>
      <c r="AG51" s="408"/>
      <c r="AH51" s="408"/>
      <c r="AI51" s="408" t="s">
        <v>385</v>
      </c>
      <c r="AJ51" s="408"/>
      <c r="AK51" s="408"/>
      <c r="AL51" s="408"/>
      <c r="AM51" s="408"/>
      <c r="AN51" s="408" t="s">
        <v>386</v>
      </c>
      <c r="AO51" s="408"/>
      <c r="AP51" s="408"/>
      <c r="AQ51" s="408"/>
      <c r="AR51" s="408"/>
      <c r="AS51" s="408" t="s">
        <v>387</v>
      </c>
      <c r="AT51" s="408"/>
      <c r="AU51" s="408"/>
      <c r="AV51" s="408"/>
      <c r="AW51" s="408"/>
      <c r="AX51" s="408" t="s">
        <v>388</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396</v>
      </c>
      <c r="B75" s="127" t="s">
        <v>397</v>
      </c>
      <c r="C75" s="274"/>
      <c r="D75" s="124" t="s">
        <v>391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398</v>
      </c>
      <c r="C77" s="271"/>
      <c r="D77" s="123" t="s">
        <v>391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472</v>
      </c>
      <c r="B143" s="135" t="s">
        <v>289</v>
      </c>
      <c r="C143" s="135" t="s">
        <v>397</v>
      </c>
      <c r="D143" s="135" t="s">
        <v>391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292</v>
      </c>
      <c r="C146" s="135" t="s">
        <v>473</v>
      </c>
      <c r="D146" s="135" t="s">
        <v>391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292</v>
      </c>
      <c r="C147" s="135" t="s">
        <v>474</v>
      </c>
      <c r="D147" s="135" t="s">
        <v>391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295</v>
      </c>
      <c r="C150" s="315" t="s">
        <v>475</v>
      </c>
      <c r="D150" s="135" t="s">
        <v>391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295</v>
      </c>
      <c r="C151" s="315" t="s">
        <v>476</v>
      </c>
      <c r="D151" s="135" t="s">
        <v>391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295</v>
      </c>
      <c r="C152" s="315" t="s">
        <v>477</v>
      </c>
      <c r="D152" s="135" t="s">
        <v>391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479</v>
      </c>
      <c r="B158" s="135" t="s">
        <v>289</v>
      </c>
      <c r="C158" s="315" t="s">
        <v>397</v>
      </c>
      <c r="D158" s="135" t="s">
        <v>480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292</v>
      </c>
      <c r="C161" s="315" t="s">
        <v>473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292</v>
      </c>
      <c r="C162" s="315" t="s">
        <v>474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484</v>
      </c>
      <c r="B172" s="135" t="s">
        <v>289</v>
      </c>
      <c r="C172" s="135" t="s">
        <v>397</v>
      </c>
      <c r="D172" s="135" t="s">
        <v>391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485</v>
      </c>
      <c r="B176" s="135" t="s">
        <v>289</v>
      </c>
      <c r="C176" s="135" t="s">
        <v>397</v>
      </c>
      <c r="D176" s="135" t="s">
        <v>391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563</v>
      </c>
      <c r="C192" s="19"/>
      <c r="D192" s="135" t="s">
        <v>391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496</v>
      </c>
      <c r="C193" s="19"/>
      <c r="D193" s="135" t="s">
        <v>391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497</v>
      </c>
      <c r="C194" s="19"/>
      <c r="D194" s="135" t="s">
        <v>391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498</v>
      </c>
      <c r="C195" s="19"/>
      <c r="D195" s="135" t="s">
        <v>391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292</v>
      </c>
      <c r="C196" s="19"/>
      <c r="D196" s="135" t="s">
        <v>391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295</v>
      </c>
      <c r="C197" s="19"/>
      <c r="D197" s="135" t="s">
        <v>391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499</v>
      </c>
      <c r="B200" s="150" t="s">
        <v>500</v>
      </c>
      <c r="C200" s="19"/>
      <c r="D200" s="135" t="s">
        <v>391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501</v>
      </c>
      <c r="C201" s="19"/>
      <c r="D201" s="135" t="s">
        <v>391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502</v>
      </c>
      <c r="C202" s="19"/>
      <c r="D202" s="135" t="s">
        <v>391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503</v>
      </c>
      <c r="B204" s="150" t="s">
        <v>504</v>
      </c>
      <c r="C204" s="19"/>
      <c r="D204" s="135" t="s">
        <v>391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505</v>
      </c>
      <c r="C205" s="19"/>
      <c r="D205" s="135" t="s">
        <v>391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506</v>
      </c>
      <c r="C206" s="19"/>
      <c r="D206" s="135" t="s">
        <v>391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493</v>
      </c>
      <c r="B210" s="150" t="s">
        <v>565</v>
      </c>
      <c r="C210" s="19"/>
      <c r="D210" s="135" t="s">
        <v>391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4"/>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563</v>
      </c>
      <c r="C212" s="19"/>
      <c r="D212" s="135" t="s">
        <v>391</v>
      </c>
      <c r="E212" s="21">
        <f>E192-Baseline!E192</f>
        <v>0.86212766566576804</v>
      </c>
      <c r="F212" s="21">
        <f>F77*F186-Baseline!F77*Baseline!F186</f>
        <v>0.84395447365653109</v>
      </c>
      <c r="G212" s="21">
        <f>G77*G186-Baseline!G77*Baseline!G186</f>
        <v>0.82621318781480724</v>
      </c>
      <c r="H212" s="21">
        <f>H77*H186-Baseline!H77*Baseline!H186</f>
        <v>0.80889358370196185</v>
      </c>
      <c r="I212" s="21">
        <f>I77*I186-Baseline!I77*Baseline!I186</f>
        <v>0.79198568612904607</v>
      </c>
      <c r="J212" s="21">
        <f>J77*J186-Baseline!J77*Baseline!J186</f>
        <v>0.77547975951201531</v>
      </c>
      <c r="K212" s="21">
        <f>K77*K186-Baseline!K77*Baseline!K186</f>
        <v>0.75936630621072754</v>
      </c>
      <c r="L212" s="21">
        <f>L77*L186-Baseline!L77*Baseline!L186</f>
        <v>0.74363605807863964</v>
      </c>
      <c r="M212" s="21">
        <f>M77*M186-Baseline!M77*Baseline!M186</f>
        <v>0.72827997017081403</v>
      </c>
      <c r="N212" s="21">
        <f>N77*N186-Baseline!N77*Baseline!N186</f>
        <v>0.71328921949041202</v>
      </c>
      <c r="O212" s="21">
        <f>O77*O186-Baseline!O77*Baseline!O186</f>
        <v>0.69865519536925458</v>
      </c>
      <c r="P212" s="21">
        <f>P77*P186-Baseline!P77*Baseline!P186</f>
        <v>0.68436949624790278</v>
      </c>
      <c r="Q212" s="21">
        <f>Q77*Q186-Baseline!Q77*Baseline!Q186</f>
        <v>0.67042392499517711</v>
      </c>
      <c r="R212" s="21">
        <f>R77*R186-Baseline!R77*Baseline!R186</f>
        <v>0.65681048308541778</v>
      </c>
      <c r="S212" s="21">
        <f>S77*S186-Baseline!S77*Baseline!S186</f>
        <v>0.64352136716011754</v>
      </c>
      <c r="T212" s="21">
        <f>T77*T186-Baseline!T77*Baseline!T186</f>
        <v>0.63054896161638907</v>
      </c>
      <c r="U212" s="21">
        <f>U77*U186-Baseline!U77*Baseline!U186</f>
        <v>0.61788583767724281</v>
      </c>
      <c r="V212" s="21">
        <f>V77*V186-Baseline!V77*Baseline!V186</f>
        <v>0.60552474618497898</v>
      </c>
      <c r="W212" s="21">
        <f>W77*W186-Baseline!W77*Baseline!W186</f>
        <v>0.59345861483439488</v>
      </c>
      <c r="X212" s="21">
        <f>X77*X186-Baseline!X77*Baseline!X186</f>
        <v>0.58168054300928129</v>
      </c>
      <c r="Y212" s="21">
        <f>Y77*Y186-Baseline!Y77*Baseline!Y186</f>
        <v>0.57018379854034362</v>
      </c>
      <c r="Z212" s="21">
        <f>Z77*Z186-Baseline!Z77*Baseline!Z186</f>
        <v>0.55896181267898393</v>
      </c>
      <c r="AA212" s="21">
        <f>AA77*AA186-Baseline!AA77*Baseline!AA186</f>
        <v>0.54800817687080416</v>
      </c>
      <c r="AB212" s="21">
        <f>AB77*AB186-Baseline!AB77*Baseline!AB186</f>
        <v>0.53731663923287831</v>
      </c>
      <c r="AC212" s="21">
        <f>AC77*AC186-Baseline!AC77*Baseline!AC186</f>
        <v>0.52688109948140094</v>
      </c>
      <c r="AD212" s="21">
        <f>AD77*AD186-Baseline!AD77*Baseline!AD186</f>
        <v>0.51669560680970839</v>
      </c>
      <c r="AE212" s="21">
        <f>AE77*AE186-Baseline!AE77*Baseline!AE186</f>
        <v>0.50675435544985337</v>
      </c>
      <c r="AF212" s="21">
        <f>AF77*AF186-Baseline!AF77*Baseline!AF186</f>
        <v>0.49705168170183456</v>
      </c>
      <c r="AG212" s="21">
        <f>AG77*AG186-Baseline!AG77*Baseline!AG186</f>
        <v>0.48758206010243527</v>
      </c>
      <c r="AH212" s="21">
        <f>AH77*AH186-Baseline!AH77*Baseline!AH186</f>
        <v>0.47834010003934702</v>
      </c>
      <c r="AI212" s="21">
        <f>AI77*AI186-Baseline!AI77*Baseline!AI186</f>
        <v>0.46932054352346703</v>
      </c>
      <c r="AJ212" s="21">
        <f>AJ77*AJ186-Baseline!AJ77*Baseline!AJ186</f>
        <v>0.46275378628606895</v>
      </c>
      <c r="AK212" s="21">
        <f>AK77*AK186-Baseline!AK77*Baseline!AK186</f>
        <v>0.45632655047503345</v>
      </c>
      <c r="AL212" s="21">
        <f>AL77*AL186-Baseline!AL77*Baseline!AL186</f>
        <v>0.45003643294839063</v>
      </c>
      <c r="AM212" s="21">
        <f>AM77*AM186-Baseline!AM77*Baseline!AM186</f>
        <v>0.44388108358615685</v>
      </c>
      <c r="AN212" s="21">
        <f>AN77*AN186-Baseline!AN77*Baseline!AN186</f>
        <v>0.4378582035073631</v>
      </c>
      <c r="AO212" s="21">
        <f>AO77*AO186-Baseline!AO77*Baseline!AO186</f>
        <v>0.43196554471390264</v>
      </c>
      <c r="AP212" s="21">
        <f>AP77*AP186-Baseline!AP77*Baseline!AP186</f>
        <v>0.42620090913394998</v>
      </c>
      <c r="AQ212" s="21">
        <f>AQ77*AQ186-Baseline!AQ77*Baseline!AQ186</f>
        <v>0.4205621473787764</v>
      </c>
      <c r="AR212" s="21">
        <f>AR77*AR186-Baseline!AR77*Baseline!AR186</f>
        <v>0.41504715890292354</v>
      </c>
      <c r="AS212" s="21">
        <f>AS77*AS186-Baseline!AS77*Baseline!AS186</f>
        <v>0.40965388969218236</v>
      </c>
      <c r="AT212" s="21">
        <f>AT77*AT186-Baseline!AT77*Baseline!AT186</f>
        <v>0.40438033317525435</v>
      </c>
      <c r="AU212" s="21">
        <f>AU77*AU186-Baseline!AU77*Baseline!AU186</f>
        <v>0.399224528083929</v>
      </c>
      <c r="AV212" s="21">
        <f>AV77*AV186-Baseline!AV77*Baseline!AV186</f>
        <v>0.39418455876310265</v>
      </c>
      <c r="AW212" s="21">
        <f>AW77*AW186-Baseline!AW77*Baseline!AW186</f>
        <v>0.38925855337198528</v>
      </c>
      <c r="AX212" s="21">
        <f>AX77*AX186-Baseline!AX77*Baseline!AX186</f>
        <v>0.38444468398268428</v>
      </c>
      <c r="AY212" s="21">
        <f>AY77*AY186-Baseline!AY77*Baseline!AY186</f>
        <v>0.37974116585909257</v>
      </c>
      <c r="AZ212" s="21">
        <f>AZ77*AZ186-Baseline!AZ77*Baseline!AZ186</f>
        <v>0.37514625637911619</v>
      </c>
      <c r="BA212" s="21">
        <f>BA77*BA186-Baseline!BA77*Baseline!BA186</f>
        <v>0.37065825444495237</v>
      </c>
      <c r="BB212" s="21">
        <f>BB77*BB186-Baseline!BB77*Baseline!BB186</f>
        <v>0.3662239440004903</v>
      </c>
    </row>
    <row r="213" spans="1:54" outlineLevel="2">
      <c r="A213" s="474"/>
      <c r="B213" s="150" t="s">
        <v>496</v>
      </c>
      <c r="C213" s="19"/>
      <c r="D213" s="135" t="s">
        <v>391</v>
      </c>
      <c r="E213" s="21">
        <f>E193-Baseline!E193</f>
        <v>5.1405199502536956</v>
      </c>
      <c r="F213" s="21">
        <f>F193-Baseline!F193</f>
        <v>5.1217007505370606</v>
      </c>
      <c r="G213" s="21">
        <f>G193-Baseline!G193</f>
        <v>5.0841606845826677</v>
      </c>
      <c r="H213" s="21">
        <f>H193-Baseline!H193</f>
        <v>5.0462396095530746</v>
      </c>
      <c r="I213" s="21">
        <f>I193-Baseline!I193</f>
        <v>5.0247871302501412</v>
      </c>
      <c r="J213" s="21">
        <f>J193-Baseline!J193</f>
        <v>5.0023398986629752</v>
      </c>
      <c r="K213" s="21">
        <f>K193-Baseline!K193</f>
        <v>4.9628504330990486</v>
      </c>
      <c r="L213" s="21">
        <f>L193-Baseline!L193</f>
        <v>4.9389419859550614</v>
      </c>
      <c r="M213" s="21">
        <f>M193-Baseline!M193</f>
        <v>4.9142204287759608</v>
      </c>
      <c r="N213" s="21">
        <f>N193-Baseline!N193</f>
        <v>4.8736089496995811</v>
      </c>
      <c r="O213" s="21">
        <f>O193-Baseline!O193</f>
        <v>4.8477452872579434</v>
      </c>
      <c r="P213" s="21">
        <f>P193-Baseline!P193</f>
        <v>4.821230272800002</v>
      </c>
      <c r="Q213" s="21">
        <f>Q193-Baseline!Q193</f>
        <v>4.7941161573875437</v>
      </c>
      <c r="R213" s="21">
        <f>R193-Baseline!R193</f>
        <v>4.7803901521520995</v>
      </c>
      <c r="S213" s="21">
        <f>S193-Baseline!S193</f>
        <v>4.7519445337215505</v>
      </c>
      <c r="T213" s="21">
        <f>T193-Baseline!T193</f>
        <v>4.7230513514070624</v>
      </c>
      <c r="U213" s="21">
        <f>U193-Baseline!U193</f>
        <v>4.6937549778286956</v>
      </c>
      <c r="V213" s="21">
        <f>V193-Baseline!V193</f>
        <v>4.6769467713482626</v>
      </c>
      <c r="W213" s="21">
        <f>W193-Baseline!W193</f>
        <v>4.6467140965459715</v>
      </c>
      <c r="X213" s="21">
        <f>X193-Baseline!X193</f>
        <v>4.6285499197604869</v>
      </c>
      <c r="Y213" s="21">
        <f>Y193-Baseline!Y193</f>
        <v>4.597562234900245</v>
      </c>
      <c r="Z213" s="21">
        <f>Z193-Baseline!Z193</f>
        <v>4.5782403698919101</v>
      </c>
      <c r="AA213" s="21">
        <f>AA193-Baseline!AA193</f>
        <v>4.558293161923638</v>
      </c>
      <c r="AB213" s="21">
        <f>AB193-Baseline!AB193</f>
        <v>4.5377703074718685</v>
      </c>
      <c r="AC213" s="21">
        <f>AC193-Baseline!AC193</f>
        <v>4.5141641904098693</v>
      </c>
      <c r="AD213" s="21">
        <f>AD193-Baseline!AD193</f>
        <v>4.4907568029440306</v>
      </c>
      <c r="AE213" s="21">
        <f>AE193-Baseline!AE193</f>
        <v>4.4680405603894622</v>
      </c>
      <c r="AF213" s="21">
        <f>AF193-Baseline!AF193</f>
        <v>4.4446150660994661</v>
      </c>
      <c r="AG213" s="21">
        <f>AG193-Baseline!AG193</f>
        <v>4.4206619433626173</v>
      </c>
      <c r="AH213" s="21">
        <f>AH193-Baseline!AH193</f>
        <v>4.3963846531612569</v>
      </c>
      <c r="AI213" s="21">
        <f>AI193-Baseline!AI193</f>
        <v>4.3720393301577545</v>
      </c>
      <c r="AJ213" s="21">
        <f>AJ193-Baseline!AJ193</f>
        <v>4.3686206351182912</v>
      </c>
      <c r="AK213" s="21">
        <f>AK193-Baseline!AK193</f>
        <v>4.3648305524952962</v>
      </c>
      <c r="AL213" s="21">
        <f>AL193-Baseline!AL193</f>
        <v>4.3607606739230862</v>
      </c>
      <c r="AM213" s="21">
        <f>AM193-Baseline!AM193</f>
        <v>4.3564619340016177</v>
      </c>
      <c r="AN213" s="21">
        <f>AN193-Baseline!AN193</f>
        <v>4.351955401839362</v>
      </c>
      <c r="AO213" s="21">
        <f>AO193-Baseline!AO193</f>
        <v>4.3472493182458489</v>
      </c>
      <c r="AP213" s="21">
        <f>AP193-Baseline!AP193</f>
        <v>4.3423732010314398</v>
      </c>
      <c r="AQ213" s="21">
        <f>AQ193-Baseline!AQ193</f>
        <v>4.3373607360777697</v>
      </c>
      <c r="AR213" s="21">
        <f>AR193-Baseline!AR193</f>
        <v>4.3322359325637763</v>
      </c>
      <c r="AS213" s="21">
        <f>AS193-Baseline!AS193</f>
        <v>4.3270208818286875</v>
      </c>
      <c r="AT213" s="21">
        <f>AT193-Baseline!AT193</f>
        <v>4.3217392230548715</v>
      </c>
      <c r="AU213" s="21">
        <f>AU193-Baseline!AU193</f>
        <v>4.3164157782401862</v>
      </c>
      <c r="AV213" s="21">
        <f>AV193-Baseline!AV193</f>
        <v>4.3110739146208745</v>
      </c>
      <c r="AW213" s="21">
        <f>AW193-Baseline!AW193</f>
        <v>4.3057357640181193</v>
      </c>
      <c r="AX213" s="21">
        <f>AX193-Baseline!AX193</f>
        <v>4.3004233748667904</v>
      </c>
      <c r="AY213" s="21">
        <f>AY193-Baseline!AY193</f>
        <v>4.2951586557303916</v>
      </c>
      <c r="AZ213" s="21">
        <f>AZ193-Baseline!AZ193</f>
        <v>4.2899630527530679</v>
      </c>
      <c r="BA213" s="21">
        <f>BA193-Baseline!BA193</f>
        <v>4.2848574704670028</v>
      </c>
      <c r="BB213" s="21">
        <f>BB193-Baseline!BB193</f>
        <v>4.2792600340421325</v>
      </c>
    </row>
    <row r="214" spans="1:54" outlineLevel="2">
      <c r="A214" s="474"/>
      <c r="B214" s="150" t="s">
        <v>497</v>
      </c>
      <c r="C214" s="19"/>
      <c r="D214" s="135" t="s">
        <v>391</v>
      </c>
      <c r="E214" s="21">
        <f>E194-Baseline!E194</f>
        <v>2.5743277600318097</v>
      </c>
      <c r="F214" s="21">
        <f>F194-Baseline!F194</f>
        <v>2.5584388851482962</v>
      </c>
      <c r="G214" s="21">
        <f>G194-Baseline!G194</f>
        <v>2.5427983432416399</v>
      </c>
      <c r="H214" s="21">
        <f>H194-Baseline!H194</f>
        <v>2.5274056790614128</v>
      </c>
      <c r="I214" s="21">
        <f>I194-Baseline!I194</f>
        <v>2.5122604906121291</v>
      </c>
      <c r="J214" s="21">
        <f>J194-Baseline!J194</f>
        <v>2.4973624216086332</v>
      </c>
      <c r="K214" s="21">
        <f>K194-Baseline!K194</f>
        <v>2.482711170051179</v>
      </c>
      <c r="L214" s="21">
        <f>L194-Baseline!L194</f>
        <v>2.4683064867113842</v>
      </c>
      <c r="M214" s="21">
        <f>M194-Baseline!M194</f>
        <v>2.4541481695698879</v>
      </c>
      <c r="N214" s="21">
        <f>N194-Baseline!N194</f>
        <v>2.4402360782644927</v>
      </c>
      <c r="O214" s="21">
        <f>O194-Baseline!O194</f>
        <v>2.426570121830621</v>
      </c>
      <c r="P214" s="21">
        <f>P194-Baseline!P194</f>
        <v>2.413150267069085</v>
      </c>
      <c r="Q214" s="21">
        <f>Q194-Baseline!Q194</f>
        <v>2.39997653887088</v>
      </c>
      <c r="R214" s="21">
        <f>R194-Baseline!R194</f>
        <v>2.3870490176949337</v>
      </c>
      <c r="S214" s="21">
        <f>S194-Baseline!S194</f>
        <v>2.3738336146238361</v>
      </c>
      <c r="T214" s="21">
        <f>T194-Baseline!T194</f>
        <v>2.3608704747532259</v>
      </c>
      <c r="U214" s="21">
        <f>U194-Baseline!U194</f>
        <v>2.3481596942860263</v>
      </c>
      <c r="V214" s="21">
        <f>V194-Baseline!V194</f>
        <v>2.3357014312757798</v>
      </c>
      <c r="W214" s="21">
        <f>W194-Baseline!W194</f>
        <v>2.3234959044310566</v>
      </c>
      <c r="X214" s="21">
        <f>X194-Baseline!X194</f>
        <v>2.3115434007794775</v>
      </c>
      <c r="Y214" s="21">
        <f>Y194-Baseline!Y194</f>
        <v>2.2998442734698235</v>
      </c>
      <c r="Z214" s="21">
        <f>Z194-Baseline!Z194</f>
        <v>2.288398941293238</v>
      </c>
      <c r="AA214" s="21">
        <f>AA194-Baseline!AA194</f>
        <v>2.2772078923668575</v>
      </c>
      <c r="AB214" s="21">
        <f>AB194-Baseline!AB194</f>
        <v>2.2662716899155133</v>
      </c>
      <c r="AC214" s="21">
        <f>AC194-Baseline!AC194</f>
        <v>2.2541404929117923</v>
      </c>
      <c r="AD214" s="21">
        <f>AD194-Baseline!AD194</f>
        <v>2.242097016838255</v>
      </c>
      <c r="AE214" s="21">
        <f>AE194-Baseline!AE194</f>
        <v>2.2300016348331866</v>
      </c>
      <c r="AF214" s="21">
        <f>AF194-Baseline!AF194</f>
        <v>2.2177642945760394</v>
      </c>
      <c r="AG214" s="21">
        <f>AG194-Baseline!AG194</f>
        <v>2.2053451960284014</v>
      </c>
      <c r="AH214" s="21">
        <f>AH194-Baseline!AH194</f>
        <v>2.192767235338807</v>
      </c>
      <c r="AI214" s="21">
        <f>AI194-Baseline!AI194</f>
        <v>2.1801386882042899</v>
      </c>
      <c r="AJ214" s="21">
        <f>AJ194-Baseline!AJ194</f>
        <v>2.1779534179349227</v>
      </c>
      <c r="AK214" s="21">
        <f>AK194-Baseline!AK194</f>
        <v>2.175620952924278</v>
      </c>
      <c r="AL214" s="21">
        <f>AL194-Baseline!AL194</f>
        <v>2.1731593218615153</v>
      </c>
      <c r="AM214" s="21">
        <f>AM194-Baseline!AM194</f>
        <v>2.1705893918533978</v>
      </c>
      <c r="AN214" s="21">
        <f>AN194-Baseline!AN194</f>
        <v>2.1679260774967646</v>
      </c>
      <c r="AO214" s="21">
        <f>AO194-Baseline!AO194</f>
        <v>2.1651768566092886</v>
      </c>
      <c r="AP214" s="21">
        <f>AP194-Baseline!AP194</f>
        <v>2.162355118566198</v>
      </c>
      <c r="AQ214" s="21">
        <f>AQ194-Baseline!AQ194</f>
        <v>2.1594746538575875</v>
      </c>
      <c r="AR214" s="21">
        <f>AR194-Baseline!AR194</f>
        <v>2.156547904850544</v>
      </c>
      <c r="AS214" s="21">
        <f>AS194-Baseline!AS194</f>
        <v>2.1535862838119253</v>
      </c>
      <c r="AT214" s="21">
        <f>AT194-Baseline!AT194</f>
        <v>2.150601167905422</v>
      </c>
      <c r="AU214" s="21">
        <f>AU194-Baseline!AU194</f>
        <v>2.1476042610190569</v>
      </c>
      <c r="AV214" s="21">
        <f>AV194-Baseline!AV194</f>
        <v>2.1446068353814365</v>
      </c>
      <c r="AW214" s="21">
        <f>AW194-Baseline!AW194</f>
        <v>2.1416197794569953</v>
      </c>
      <c r="AX214" s="21">
        <f>AX194-Baseline!AX194</f>
        <v>2.1386537881249721</v>
      </c>
      <c r="AY214" s="21">
        <f>AY194-Baseline!AY194</f>
        <v>2.1357194239085082</v>
      </c>
      <c r="AZ214" s="21">
        <f>AZ194-Baseline!AZ194</f>
        <v>2.1328270616365068</v>
      </c>
      <c r="BA214" s="21">
        <f>BA194-Baseline!BA194</f>
        <v>2.1299868500409906</v>
      </c>
      <c r="BB214" s="21">
        <f>BB194-Baseline!BB194</f>
        <v>2.1269093374992019</v>
      </c>
    </row>
    <row r="215" spans="1:54" outlineLevel="2">
      <c r="A215" s="474"/>
      <c r="B215" s="150" t="s">
        <v>498</v>
      </c>
      <c r="C215" s="19"/>
      <c r="D215" s="135" t="s">
        <v>391</v>
      </c>
      <c r="E215" s="21">
        <f>E195-Baseline!E195</f>
        <v>7.7229832782660628</v>
      </c>
      <c r="F215" s="21">
        <f>F195-Baseline!F195</f>
        <v>7.6753166536540842</v>
      </c>
      <c r="G215" s="21">
        <f>G195-Baseline!G195</f>
        <v>7.6283950297249215</v>
      </c>
      <c r="H215" s="21">
        <f>H195-Baseline!H195</f>
        <v>7.5822170371842379</v>
      </c>
      <c r="I215" s="21">
        <f>I195-Baseline!I195</f>
        <v>7.5367814718363855</v>
      </c>
      <c r="J215" s="21">
        <f>J195-Baseline!J195</f>
        <v>7.4920872631803928</v>
      </c>
      <c r="K215" s="21">
        <f>K195-Baseline!K195</f>
        <v>7.4481335101535384</v>
      </c>
      <c r="L215" s="21">
        <f>L195-Baseline!L195</f>
        <v>7.4049194601341499</v>
      </c>
      <c r="M215" s="21">
        <f>M195-Baseline!M195</f>
        <v>7.3624445071643114</v>
      </c>
      <c r="N215" s="21">
        <f>N195-Baseline!N195</f>
        <v>7.3207082332799338</v>
      </c>
      <c r="O215" s="21">
        <f>O195-Baseline!O195</f>
        <v>7.279710365491864</v>
      </c>
      <c r="P215" s="21">
        <f>P195-Baseline!P195</f>
        <v>7.2394508026594311</v>
      </c>
      <c r="Q215" s="21">
        <f>Q195-Baseline!Q195</f>
        <v>7.1999296166126401</v>
      </c>
      <c r="R215" s="21">
        <f>R195-Baseline!R195</f>
        <v>7.1611470530848003</v>
      </c>
      <c r="S215" s="21">
        <f>S195-Baseline!S195</f>
        <v>7.1215008425060065</v>
      </c>
      <c r="T215" s="21">
        <f>T195-Baseline!T195</f>
        <v>7.0826114229217012</v>
      </c>
      <c r="U215" s="21">
        <f>U195-Baseline!U195</f>
        <v>7.0444790841691818</v>
      </c>
      <c r="V215" s="21">
        <f>V195-Baseline!V195</f>
        <v>7.0071042925424649</v>
      </c>
      <c r="W215" s="21">
        <f>W195-Baseline!W195</f>
        <v>6.9704877132931715</v>
      </c>
      <c r="X215" s="21">
        <f>X195-Baseline!X195</f>
        <v>6.9346302023384325</v>
      </c>
      <c r="Y215" s="21">
        <f>Y195-Baseline!Y195</f>
        <v>6.8995328204094699</v>
      </c>
      <c r="Z215" s="21">
        <f>Z195-Baseline!Z195</f>
        <v>6.8651968226936413</v>
      </c>
      <c r="AA215" s="21">
        <f>AA195-Baseline!AA195</f>
        <v>6.8316236782634023</v>
      </c>
      <c r="AB215" s="21">
        <f>AB195-Baseline!AB195</f>
        <v>6.7988150697465404</v>
      </c>
      <c r="AC215" s="21">
        <f>AC195-Baseline!AC195</f>
        <v>6.7624214787992631</v>
      </c>
      <c r="AD215" s="21">
        <f>AD195-Baseline!AD195</f>
        <v>6.7262910506490163</v>
      </c>
      <c r="AE215" s="21">
        <f>AE195-Baseline!AE195</f>
        <v>6.6900049047167505</v>
      </c>
      <c r="AF215" s="21">
        <f>AF195-Baseline!AF195</f>
        <v>6.653292884044645</v>
      </c>
      <c r="AG215" s="21">
        <f>AG195-Baseline!AG195</f>
        <v>6.6160355883120969</v>
      </c>
      <c r="AH215" s="21">
        <f>AH195-Baseline!AH195</f>
        <v>6.5783017062942557</v>
      </c>
      <c r="AI215" s="21">
        <f>AI195-Baseline!AI195</f>
        <v>6.5404160649273342</v>
      </c>
      <c r="AJ215" s="21">
        <f>AJ195-Baseline!AJ195</f>
        <v>6.5338602541457238</v>
      </c>
      <c r="AK215" s="21">
        <f>AK195-Baseline!AK195</f>
        <v>6.5268628591319526</v>
      </c>
      <c r="AL215" s="21">
        <f>AL195-Baseline!AL195</f>
        <v>6.5194779659599869</v>
      </c>
      <c r="AM215" s="21">
        <f>AM195-Baseline!AM195</f>
        <v>6.5117681759625805</v>
      </c>
      <c r="AN215" s="21">
        <f>AN195-Baseline!AN195</f>
        <v>6.5037782329143843</v>
      </c>
      <c r="AO215" s="21">
        <f>AO195-Baseline!AO195</f>
        <v>6.4955305702715354</v>
      </c>
      <c r="AP215" s="21">
        <f>AP195-Baseline!AP195</f>
        <v>6.4870653561615326</v>
      </c>
      <c r="AQ215" s="21">
        <f>AQ195-Baseline!AQ195</f>
        <v>6.4784239620552517</v>
      </c>
      <c r="AR215" s="21">
        <f>AR195-Baseline!AR195</f>
        <v>6.4696437150534383</v>
      </c>
      <c r="AS215" s="21">
        <f>AS195-Baseline!AS195</f>
        <v>6.4607588519557329</v>
      </c>
      <c r="AT215" s="21">
        <f>AT195-Baseline!AT195</f>
        <v>6.4518035042539106</v>
      </c>
      <c r="AU215" s="21">
        <f>AU195-Baseline!AU195</f>
        <v>6.4428127836121787</v>
      </c>
      <c r="AV215" s="21">
        <f>AV195-Baseline!AV195</f>
        <v>6.4338205067162662</v>
      </c>
      <c r="AW215" s="21">
        <f>AW195-Baseline!AW195</f>
        <v>6.4248593389594024</v>
      </c>
      <c r="AX215" s="21">
        <f>AX195-Baseline!AX195</f>
        <v>6.4159613649793297</v>
      </c>
      <c r="AY215" s="21">
        <f>AY195-Baseline!AY195</f>
        <v>6.4071582723455638</v>
      </c>
      <c r="AZ215" s="21">
        <f>AZ195-Baseline!AZ195</f>
        <v>6.3984811855448065</v>
      </c>
      <c r="BA215" s="21">
        <f>BA195-Baseline!BA195</f>
        <v>6.3899605507731323</v>
      </c>
      <c r="BB215" s="21">
        <f>BB195-Baseline!BB195</f>
        <v>6.3807280131621846</v>
      </c>
    </row>
    <row r="216" spans="1:54" outlineLevel="2">
      <c r="A216" s="474"/>
      <c r="B216" s="150" t="s">
        <v>292</v>
      </c>
      <c r="C216" s="19"/>
      <c r="D216" s="135" t="s">
        <v>391</v>
      </c>
      <c r="E216" s="21">
        <f>E196-Baseline!E196</f>
        <v>0.40373904286553491</v>
      </c>
      <c r="F216" s="21">
        <f>F196-Baseline!F196</f>
        <v>0.41105493300096191</v>
      </c>
      <c r="G216" s="21">
        <f>G196-Baseline!G196</f>
        <v>0.41854553769452607</v>
      </c>
      <c r="H216" s="21">
        <f>H196-Baseline!H196</f>
        <v>0.42621584489975878</v>
      </c>
      <c r="I216" s="21">
        <f>I196-Baseline!I196</f>
        <v>0.43407110302863083</v>
      </c>
      <c r="J216" s="21">
        <f>J196-Baseline!J196</f>
        <v>0.442116617767426</v>
      </c>
      <c r="K216" s="21">
        <f>K196-Baseline!K196</f>
        <v>0.45035793379058003</v>
      </c>
      <c r="L216" s="21">
        <f>L196-Baseline!L196</f>
        <v>0.45880079796318968</v>
      </c>
      <c r="M216" s="21">
        <f>M196-Baseline!M196</f>
        <v>0.46745106512112444</v>
      </c>
      <c r="N216" s="21">
        <f>N196-Baseline!N196</f>
        <v>0.47631484532707702</v>
      </c>
      <c r="O216" s="21">
        <f>O196-Baseline!O196</f>
        <v>0.48539844569762292</v>
      </c>
      <c r="P216" s="21">
        <f>P196-Baseline!P196</f>
        <v>0.49470833321738306</v>
      </c>
      <c r="Q216" s="21">
        <f>Q196-Baseline!Q196</f>
        <v>0.50425123228831903</v>
      </c>
      <c r="R216" s="21">
        <f>R196-Baseline!R196</f>
        <v>0.51403406408382835</v>
      </c>
      <c r="S216" s="21">
        <f>S196-Baseline!S196</f>
        <v>0.52406398075316507</v>
      </c>
      <c r="T216" s="21">
        <f>T196-Baseline!T196</f>
        <v>0.53434839603207651</v>
      </c>
      <c r="U216" s="21">
        <f>U196-Baseline!U196</f>
        <v>0.5448949402811365</v>
      </c>
      <c r="V216" s="21">
        <f>V196-Baseline!V196</f>
        <v>0.55571148801173043</v>
      </c>
      <c r="W216" s="21">
        <f>W196-Baseline!W196</f>
        <v>0.56680618213593226</v>
      </c>
      <c r="X216" s="21">
        <f>X196-Baseline!X196</f>
        <v>0.57818745284068185</v>
      </c>
      <c r="Y216" s="21">
        <f>Y196-Baseline!Y196</f>
        <v>0.58986400247239423</v>
      </c>
      <c r="Z216" s="21">
        <f>Z196-Baseline!Z196</f>
        <v>0.60184480390343076</v>
      </c>
      <c r="AA216" s="21">
        <f>AA196-Baseline!AA196</f>
        <v>0.6141391480710241</v>
      </c>
      <c r="AB216" s="21">
        <f>AB196-Baseline!AB196</f>
        <v>0.62675662025986179</v>
      </c>
      <c r="AC216" s="21">
        <f>AC196-Baseline!AC196</f>
        <v>0.63970714033857368</v>
      </c>
      <c r="AD216" s="21">
        <f>AD196-Baseline!AD196</f>
        <v>0.65300093562665418</v>
      </c>
      <c r="AE216" s="21">
        <f>AE196-Baseline!AE196</f>
        <v>0.66664860533548009</v>
      </c>
      <c r="AF216" s="21">
        <f>AF196-Baseline!AF196</f>
        <v>0.68066108784380375</v>
      </c>
      <c r="AG216" s="21">
        <f>AG196-Baseline!AG196</f>
        <v>0.69504965783078032</v>
      </c>
      <c r="AH216" s="21">
        <f>AH196-Baseline!AH196</f>
        <v>0.70982603822745938</v>
      </c>
      <c r="AI216" s="21">
        <f>AI196-Baseline!AI196</f>
        <v>0.72500227110057525</v>
      </c>
      <c r="AJ216" s="21">
        <f>AJ196-Baseline!AJ196</f>
        <v>0.7421555788373092</v>
      </c>
      <c r="AK216" s="21">
        <f>AK196-Baseline!AK196</f>
        <v>0.75980518086573279</v>
      </c>
      <c r="AL216" s="21">
        <f>AL196-Baseline!AL196</f>
        <v>0.77796741382262091</v>
      </c>
      <c r="AM216" s="21">
        <f>AM196-Baseline!AM196</f>
        <v>0.79665917743712122</v>
      </c>
      <c r="AN216" s="21">
        <f>AN196-Baseline!AN196</f>
        <v>0.81589800861686157</v>
      </c>
      <c r="AO216" s="21">
        <f>AO196-Baseline!AO196</f>
        <v>0.83570202932462967</v>
      </c>
      <c r="AP216" s="21">
        <f>AP196-Baseline!AP196</f>
        <v>0.85609002621597041</v>
      </c>
      <c r="AQ216" s="21">
        <f>AQ196-Baseline!AQ196</f>
        <v>0.87708144480701122</v>
      </c>
      <c r="AR216" s="21">
        <f>AR196-Baseline!AR196</f>
        <v>0.89869643206725147</v>
      </c>
      <c r="AS216" s="21">
        <f>AS196-Baseline!AS196</f>
        <v>0.92095584842758937</v>
      </c>
      <c r="AT216" s="21">
        <f>AT196-Baseline!AT196</f>
        <v>0.94388128906601221</v>
      </c>
      <c r="AU216" s="21">
        <f>AU196-Baseline!AU196</f>
        <v>0.96749513630245509</v>
      </c>
      <c r="AV216" s="21">
        <f>AV196-Baseline!AV196</f>
        <v>0.99182055857167106</v>
      </c>
      <c r="AW216" s="21">
        <f>AW196-Baseline!AW196</f>
        <v>1.0168815523910057</v>
      </c>
      <c r="AX216" s="21">
        <f>AX196-Baseline!AX196</f>
        <v>1.0427029917483051</v>
      </c>
      <c r="AY216" s="21">
        <f>AY196-Baseline!AY196</f>
        <v>1.0693106223180435</v>
      </c>
      <c r="AZ216" s="21">
        <f>AZ196-Baseline!AZ196</f>
        <v>1.0967311232823267</v>
      </c>
      <c r="BA216" s="21">
        <f>BA196-Baseline!BA196</f>
        <v>1.124992125820919</v>
      </c>
      <c r="BB216" s="21">
        <f>BB196-Baseline!BB196</f>
        <v>1.1539813690809892</v>
      </c>
    </row>
    <row r="217" spans="1:54" outlineLevel="2">
      <c r="A217" s="474"/>
      <c r="B217" s="150" t="s">
        <v>295</v>
      </c>
      <c r="C217" s="19"/>
      <c r="D217" s="135"/>
      <c r="E217" s="21">
        <f>E197-Baseline!E197</f>
        <v>15.484674133860002</v>
      </c>
      <c r="F217" s="21">
        <f>F197-Baseline!F197</f>
        <v>15.408990326840581</v>
      </c>
      <c r="G217" s="21">
        <f>G197-Baseline!G197</f>
        <v>15.334436598865784</v>
      </c>
      <c r="H217" s="21">
        <f>H197-Baseline!H197</f>
        <v>15.261005862460731</v>
      </c>
      <c r="I217" s="21">
        <f>I197-Baseline!I197</f>
        <v>15.188691353329801</v>
      </c>
      <c r="J217" s="21">
        <f>J197-Baseline!J197</f>
        <v>15.117486625376966</v>
      </c>
      <c r="K217" s="21">
        <f>K197-Baseline!K197</f>
        <v>15.047385547586353</v>
      </c>
      <c r="L217" s="21">
        <f>L197-Baseline!L197</f>
        <v>14.978382282676847</v>
      </c>
      <c r="M217" s="21">
        <f>M197-Baseline!M197</f>
        <v>14.910471304462714</v>
      </c>
      <c r="N217" s="21">
        <f>N197-Baseline!N197</f>
        <v>14.843647387781944</v>
      </c>
      <c r="O217" s="21">
        <f>O197-Baseline!O197</f>
        <v>14.777905574368383</v>
      </c>
      <c r="P217" s="21">
        <f>P197-Baseline!P197</f>
        <v>14.713241227788247</v>
      </c>
      <c r="Q217" s="21">
        <f>Q197-Baseline!Q197</f>
        <v>14.649649957921101</v>
      </c>
      <c r="R217" s="21">
        <f>R197-Baseline!R197</f>
        <v>14.58712767822499</v>
      </c>
      <c r="S217" s="21">
        <f>S197-Baseline!S197</f>
        <v>14.525670567094901</v>
      </c>
      <c r="T217" s="21">
        <f>T197-Baseline!T197</f>
        <v>14.465275065205264</v>
      </c>
      <c r="U217" s="21">
        <f>U197-Baseline!U197</f>
        <v>14.405937892943383</v>
      </c>
      <c r="V217" s="21">
        <f>V197-Baseline!V197</f>
        <v>14.347656033626947</v>
      </c>
      <c r="W217" s="21">
        <f>W197-Baseline!W197</f>
        <v>14.290426710415723</v>
      </c>
      <c r="X217" s="21">
        <f>X197-Baseline!X197</f>
        <v>14.234247416538876</v>
      </c>
      <c r="Y217" s="21">
        <f>Y197-Baseline!Y197</f>
        <v>14.179115906175799</v>
      </c>
      <c r="Z217" s="21">
        <f>Z197-Baseline!Z197</f>
        <v>14.125030177828126</v>
      </c>
      <c r="AA217" s="21">
        <f>AA197-Baseline!AA197</f>
        <v>14.071988460608795</v>
      </c>
      <c r="AB217" s="21">
        <f>AB197-Baseline!AB197</f>
        <v>14.019989260024619</v>
      </c>
      <c r="AC217" s="21">
        <f>AC197-Baseline!AC197</f>
        <v>13.969031295365784</v>
      </c>
      <c r="AD217" s="21">
        <f>AD197-Baseline!AD197</f>
        <v>13.919113550981326</v>
      </c>
      <c r="AE217" s="21">
        <f>AE197-Baseline!AE197</f>
        <v>13.870235230152071</v>
      </c>
      <c r="AF217" s="21">
        <f>AF197-Baseline!AF197</f>
        <v>13.822395778396951</v>
      </c>
      <c r="AG217" s="21">
        <f>AG197-Baseline!AG197</f>
        <v>13.775594887210005</v>
      </c>
      <c r="AH217" s="21">
        <f>AH197-Baseline!AH197</f>
        <v>13.729832454919901</v>
      </c>
      <c r="AI217" s="21">
        <f>AI197-Baseline!AI197</f>
        <v>13.685108637711435</v>
      </c>
      <c r="AJ217" s="21">
        <f>AJ197-Baseline!AJ197</f>
        <v>13.707644311736733</v>
      </c>
      <c r="AK217" s="21">
        <f>AK197-Baseline!AK197</f>
        <v>13.731125994287918</v>
      </c>
      <c r="AL217" s="21">
        <f>AL197-Baseline!AL197</f>
        <v>13.755568280703526</v>
      </c>
      <c r="AM217" s="21">
        <f>AM197-Baseline!AM197</f>
        <v>13.780986141486606</v>
      </c>
      <c r="AN217" s="21">
        <f>AN197-Baseline!AN197</f>
        <v>13.807394936905725</v>
      </c>
      <c r="AO217" s="21">
        <f>AO197-Baseline!AO197</f>
        <v>13.834810422808459</v>
      </c>
      <c r="AP217" s="21">
        <f>AP197-Baseline!AP197</f>
        <v>13.863248756421168</v>
      </c>
      <c r="AQ217" s="21">
        <f>AQ197-Baseline!AQ197</f>
        <v>13.892726492509585</v>
      </c>
      <c r="AR217" s="21">
        <f>AR197-Baseline!AR197</f>
        <v>13.923260610640174</v>
      </c>
      <c r="AS217" s="21">
        <f>AS197-Baseline!AS197</f>
        <v>13.954868505319137</v>
      </c>
      <c r="AT217" s="21">
        <f>AT197-Baseline!AT197</f>
        <v>13.987567998255926</v>
      </c>
      <c r="AU217" s="21">
        <f>AU197-Baseline!AU197</f>
        <v>14.021377342030144</v>
      </c>
      <c r="AV217" s="21">
        <f>AV197-Baseline!AV197</f>
        <v>14.05631523206703</v>
      </c>
      <c r="AW217" s="21">
        <f>AW197-Baseline!AW197</f>
        <v>14.092400811645742</v>
      </c>
      <c r="AX217" s="21">
        <f>AX197-Baseline!AX197</f>
        <v>14.129653683448371</v>
      </c>
      <c r="AY217" s="21">
        <f>AY197-Baseline!AY197</f>
        <v>14.168093908668679</v>
      </c>
      <c r="AZ217" s="21">
        <f>AZ197-Baseline!AZ197</f>
        <v>14.207742022686583</v>
      </c>
      <c r="BA217" s="21">
        <f>BA197-Baseline!BA197</f>
        <v>14.248619040977612</v>
      </c>
      <c r="BB217" s="21">
        <f>BB197-Baseline!BB197</f>
        <v>14.289620992124208</v>
      </c>
    </row>
    <row r="218" spans="1:54" outlineLevel="2">
      <c r="A218" s="475"/>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499</v>
      </c>
      <c r="B220" s="150" t="s">
        <v>500</v>
      </c>
      <c r="C220" s="19"/>
      <c r="D220" s="135" t="s">
        <v>391</v>
      </c>
      <c r="E220" s="21">
        <f>E200-Baseline!E200</f>
        <v>21.891060792645</v>
      </c>
      <c r="F220" s="21">
        <f>F200-Baseline!F200</f>
        <v>21.785700484035132</v>
      </c>
      <c r="G220" s="21">
        <f>G200-Baseline!G200</f>
        <v>21.663356008957784</v>
      </c>
      <c r="H220" s="21">
        <f>H200-Baseline!H200</f>
        <v>21.542354900615528</v>
      </c>
      <c r="I220" s="21">
        <f>I200-Baseline!I200</f>
        <v>21.439535272737622</v>
      </c>
      <c r="J220" s="21">
        <f>J200-Baseline!J200</f>
        <v>21.337422901319382</v>
      </c>
      <c r="K220" s="21">
        <f>K200-Baseline!K200</f>
        <v>21.219960220686708</v>
      </c>
      <c r="L220" s="21">
        <f>L200-Baseline!L200</f>
        <v>21.119761124673737</v>
      </c>
      <c r="M220" s="21">
        <f>M200-Baseline!M200</f>
        <v>21.020422768530612</v>
      </c>
      <c r="N220" s="21">
        <f>N200-Baseline!N200</f>
        <v>20.906860402299014</v>
      </c>
      <c r="O220" s="21">
        <f>O200-Baseline!O200</f>
        <v>20.809704502693204</v>
      </c>
      <c r="P220" s="21">
        <f>P200-Baseline!P200</f>
        <v>20.713549330053535</v>
      </c>
      <c r="Q220" s="21">
        <f>Q200-Baseline!Q200</f>
        <v>20.61844127259214</v>
      </c>
      <c r="R220" s="21">
        <f>R200-Baseline!R200</f>
        <v>20.538362377546335</v>
      </c>
      <c r="S220" s="21">
        <f>S200-Baseline!S200</f>
        <v>20.445200448729732</v>
      </c>
      <c r="T220" s="21">
        <f>T200-Baseline!T200</f>
        <v>20.35322377426079</v>
      </c>
      <c r="U220" s="21">
        <f>U200-Baseline!U200</f>
        <v>20.262473648730456</v>
      </c>
      <c r="V220" s="21">
        <f>V200-Baseline!V200</f>
        <v>20.185839039171917</v>
      </c>
      <c r="W220" s="21">
        <f>W200-Baseline!W200</f>
        <v>20.097405603932021</v>
      </c>
      <c r="X220" s="21">
        <f>X200-Baseline!X200</f>
        <v>20.022665332149327</v>
      </c>
      <c r="Y220" s="21">
        <f>Y200-Baseline!Y200</f>
        <v>19.936725942088781</v>
      </c>
      <c r="Z220" s="21">
        <f>Z200-Baseline!Z200</f>
        <v>19.864077164302451</v>
      </c>
      <c r="AA220" s="21">
        <f>AA200-Baseline!AA200</f>
        <v>19.792428947474264</v>
      </c>
      <c r="AB220" s="21">
        <f>AB200-Baseline!AB200</f>
        <v>19.721832826989228</v>
      </c>
      <c r="AC220" s="21">
        <f>AC200-Baseline!AC200</f>
        <v>19.649783725595629</v>
      </c>
      <c r="AD220" s="21">
        <f>AD200-Baseline!AD200</f>
        <v>19.579566896361719</v>
      </c>
      <c r="AE220" s="21">
        <f>AE200-Baseline!AE200</f>
        <v>19.511678751326865</v>
      </c>
      <c r="AF220" s="21">
        <f>AF200-Baseline!AF200</f>
        <v>19.444723614042054</v>
      </c>
      <c r="AG220" s="21">
        <f>AG200-Baseline!AG200</f>
        <v>19.378888548505838</v>
      </c>
      <c r="AH220" s="21">
        <f>AH200-Baseline!AH200</f>
        <v>19.314383246347965</v>
      </c>
      <c r="AI220" s="21">
        <f>AI200-Baseline!AI200</f>
        <v>19.251470782493232</v>
      </c>
      <c r="AJ220" s="21">
        <f>AJ200-Baseline!AJ200</f>
        <v>19.281174311978404</v>
      </c>
      <c r="AK220" s="21">
        <f>AK200-Baseline!AK200</f>
        <v>19.31208827812398</v>
      </c>
      <c r="AL220" s="21">
        <f>AL200-Baseline!AL200</f>
        <v>19.344332801397623</v>
      </c>
      <c r="AM220" s="21">
        <f>AM200-Baseline!AM200</f>
        <v>19.3779883365115</v>
      </c>
      <c r="AN220" s="21">
        <f>AN200-Baseline!AN200</f>
        <v>19.413106550869312</v>
      </c>
      <c r="AO220" s="21">
        <f>AO200-Baseline!AO200</f>
        <v>19.44972731509284</v>
      </c>
      <c r="AP220" s="21">
        <f>AP200-Baseline!AP200</f>
        <v>19.487912892802527</v>
      </c>
      <c r="AQ220" s="21">
        <f>AQ200-Baseline!AQ200</f>
        <v>19.527730820773144</v>
      </c>
      <c r="AR220" s="21">
        <f>AR200-Baseline!AR200</f>
        <v>19.569240134174123</v>
      </c>
      <c r="AS220" s="21">
        <f>AS200-Baseline!AS200</f>
        <v>19.612499125267597</v>
      </c>
      <c r="AT220" s="21">
        <f>AT200-Baseline!AT200</f>
        <v>19.657568843552063</v>
      </c>
      <c r="AU220" s="21">
        <f>AU200-Baseline!AU200</f>
        <v>19.704512784656714</v>
      </c>
      <c r="AV220" s="21">
        <f>AV200-Baseline!AV200</f>
        <v>19.753394264022678</v>
      </c>
      <c r="AW220" s="21">
        <f>AW200-Baseline!AW200</f>
        <v>19.804276681426852</v>
      </c>
      <c r="AX220" s="21">
        <f>AX200-Baseline!AX200</f>
        <v>19.857224734046149</v>
      </c>
      <c r="AY220" s="21">
        <f>AY200-Baseline!AY200</f>
        <v>19.912304352576207</v>
      </c>
      <c r="AZ220" s="21">
        <f>AZ200-Baseline!AZ200</f>
        <v>19.969582455101094</v>
      </c>
      <c r="BA220" s="21">
        <f>BA200-Baseline!BA200</f>
        <v>20.029126891710487</v>
      </c>
      <c r="BB220" s="21">
        <f>BB200-Baseline!BB200</f>
        <v>20.089086339247821</v>
      </c>
    </row>
    <row r="221" spans="1:54" outlineLevel="2">
      <c r="A221" s="474"/>
      <c r="B221" s="150" t="s">
        <v>501</v>
      </c>
      <c r="C221" s="19"/>
      <c r="D221" s="135" t="s">
        <v>391</v>
      </c>
      <c r="E221" s="21">
        <f>E201-Baseline!E201</f>
        <v>19.324868602423116</v>
      </c>
      <c r="F221" s="21">
        <f>F201-Baseline!F201</f>
        <v>19.222438618646368</v>
      </c>
      <c r="G221" s="21">
        <f>G201-Baseline!G201</f>
        <v>19.121993667616756</v>
      </c>
      <c r="H221" s="21">
        <f>H201-Baseline!H201</f>
        <v>19.023520970123865</v>
      </c>
      <c r="I221" s="21">
        <f>I201-Baseline!I201</f>
        <v>18.927008633099607</v>
      </c>
      <c r="J221" s="21">
        <f>J201-Baseline!J201</f>
        <v>18.832445424265039</v>
      </c>
      <c r="K221" s="21">
        <f>K201-Baseline!K201</f>
        <v>18.739820957638841</v>
      </c>
      <c r="L221" s="21">
        <f>L201-Baseline!L201</f>
        <v>18.649125625430059</v>
      </c>
      <c r="M221" s="21">
        <f>M201-Baseline!M201</f>
        <v>18.56035050932454</v>
      </c>
      <c r="N221" s="21">
        <f>N201-Baseline!N201</f>
        <v>18.473487530863927</v>
      </c>
      <c r="O221" s="21">
        <f>O201-Baseline!O201</f>
        <v>18.388529337265879</v>
      </c>
      <c r="P221" s="21">
        <f>P201-Baseline!P201</f>
        <v>18.305469324322619</v>
      </c>
      <c r="Q221" s="21">
        <f>Q201-Baseline!Q201</f>
        <v>18.224301654075475</v>
      </c>
      <c r="R221" s="21">
        <f>R201-Baseline!R201</f>
        <v>18.145021243089168</v>
      </c>
      <c r="S221" s="21">
        <f>S201-Baseline!S201</f>
        <v>18.067089529632021</v>
      </c>
      <c r="T221" s="21">
        <f>T201-Baseline!T201</f>
        <v>17.991042897606956</v>
      </c>
      <c r="U221" s="21">
        <f>U201-Baseline!U201</f>
        <v>17.916878365187788</v>
      </c>
      <c r="V221" s="21">
        <f>V201-Baseline!V201</f>
        <v>17.844593699099438</v>
      </c>
      <c r="W221" s="21">
        <f>W201-Baseline!W201</f>
        <v>17.774187411817106</v>
      </c>
      <c r="X221" s="21">
        <f>X201-Baseline!X201</f>
        <v>17.705658813168316</v>
      </c>
      <c r="Y221" s="21">
        <f>Y201-Baseline!Y201</f>
        <v>17.639007980658359</v>
      </c>
      <c r="Z221" s="21">
        <f>Z201-Baseline!Z201</f>
        <v>17.57423573570378</v>
      </c>
      <c r="AA221" s="21">
        <f>AA201-Baseline!AA201</f>
        <v>17.51134367791748</v>
      </c>
      <c r="AB221" s="21">
        <f>AB201-Baseline!AB201</f>
        <v>17.450334209432874</v>
      </c>
      <c r="AC221" s="21">
        <f>AC201-Baseline!AC201</f>
        <v>17.389760028097552</v>
      </c>
      <c r="AD221" s="21">
        <f>AD201-Baseline!AD201</f>
        <v>17.330907110255943</v>
      </c>
      <c r="AE221" s="21">
        <f>AE201-Baseline!AE201</f>
        <v>17.273639825770591</v>
      </c>
      <c r="AF221" s="21">
        <f>AF201-Baseline!AF201</f>
        <v>17.217872842518627</v>
      </c>
      <c r="AG221" s="21">
        <f>AG201-Baseline!AG201</f>
        <v>17.163571801171621</v>
      </c>
      <c r="AH221" s="21">
        <f>AH201-Baseline!AH201</f>
        <v>17.110765828525516</v>
      </c>
      <c r="AI221" s="21">
        <f>AI201-Baseline!AI201</f>
        <v>17.059570140539769</v>
      </c>
      <c r="AJ221" s="21">
        <f>AJ201-Baseline!AJ201</f>
        <v>17.090507094795033</v>
      </c>
      <c r="AK221" s="21">
        <f>AK201-Baseline!AK201</f>
        <v>17.122878678552961</v>
      </c>
      <c r="AL221" s="21">
        <f>AL201-Baseline!AL201</f>
        <v>17.156731449336053</v>
      </c>
      <c r="AM221" s="21">
        <f>AM201-Baseline!AM201</f>
        <v>17.192115794363282</v>
      </c>
      <c r="AN221" s="21">
        <f>AN201-Baseline!AN201</f>
        <v>17.229077226526716</v>
      </c>
      <c r="AO221" s="21">
        <f>AO201-Baseline!AO201</f>
        <v>17.267654853456282</v>
      </c>
      <c r="AP221" s="21">
        <f>AP201-Baseline!AP201</f>
        <v>17.307894810337288</v>
      </c>
      <c r="AQ221" s="21">
        <f>AQ201-Baseline!AQ201</f>
        <v>17.34984473855296</v>
      </c>
      <c r="AR221" s="21">
        <f>AR201-Baseline!AR201</f>
        <v>17.393552106460895</v>
      </c>
      <c r="AS221" s="21">
        <f>AS201-Baseline!AS201</f>
        <v>17.439064527250835</v>
      </c>
      <c r="AT221" s="21">
        <f>AT201-Baseline!AT201</f>
        <v>17.486430788402615</v>
      </c>
      <c r="AU221" s="21">
        <f>AU201-Baseline!AU201</f>
        <v>17.535701267435584</v>
      </c>
      <c r="AV221" s="21">
        <f>AV201-Baseline!AV201</f>
        <v>17.586927184783242</v>
      </c>
      <c r="AW221" s="21">
        <f>AW201-Baseline!AW201</f>
        <v>17.640160696865728</v>
      </c>
      <c r="AX221" s="21">
        <f>AX201-Baseline!AX201</f>
        <v>17.695455147304333</v>
      </c>
      <c r="AY221" s="21">
        <f>AY201-Baseline!AY201</f>
        <v>17.752865120754322</v>
      </c>
      <c r="AZ221" s="21">
        <f>AZ201-Baseline!AZ201</f>
        <v>17.812446463984532</v>
      </c>
      <c r="BA221" s="21">
        <f>BA201-Baseline!BA201</f>
        <v>17.874256271284473</v>
      </c>
      <c r="BB221" s="21">
        <f>BB201-Baseline!BB201</f>
        <v>17.936735642704889</v>
      </c>
    </row>
    <row r="222" spans="1:54" outlineLevel="2">
      <c r="A222" s="475"/>
      <c r="B222" s="150" t="s">
        <v>502</v>
      </c>
      <c r="C222" s="19"/>
      <c r="D222" s="135" t="s">
        <v>391</v>
      </c>
      <c r="E222" s="21">
        <f>E202-Baseline!E202</f>
        <v>24.473524120657366</v>
      </c>
      <c r="F222" s="21">
        <f>F202-Baseline!F202</f>
        <v>24.339316387152159</v>
      </c>
      <c r="G222" s="21">
        <f>G202-Baseline!G202</f>
        <v>24.207590354100038</v>
      </c>
      <c r="H222" s="21">
        <f>H202-Baseline!H202</f>
        <v>24.078332328246688</v>
      </c>
      <c r="I222" s="21">
        <f>I202-Baseline!I202</f>
        <v>23.951529614323864</v>
      </c>
      <c r="J222" s="21">
        <f>J202-Baseline!J202</f>
        <v>23.827170265836799</v>
      </c>
      <c r="K222" s="21">
        <f>K202-Baseline!K202</f>
        <v>23.705243297741198</v>
      </c>
      <c r="L222" s="21">
        <f>L202-Baseline!L202</f>
        <v>23.585738598852828</v>
      </c>
      <c r="M222" s="21">
        <f>M202-Baseline!M202</f>
        <v>23.468646846918965</v>
      </c>
      <c r="N222" s="21">
        <f>N202-Baseline!N202</f>
        <v>23.353959685879367</v>
      </c>
      <c r="O222" s="21">
        <f>O202-Baseline!O202</f>
        <v>23.241669580927123</v>
      </c>
      <c r="P222" s="21">
        <f>P202-Baseline!P202</f>
        <v>23.131769859912964</v>
      </c>
      <c r="Q222" s="21">
        <f>Q202-Baseline!Q202</f>
        <v>23.024254731817237</v>
      </c>
      <c r="R222" s="21">
        <f>R202-Baseline!R202</f>
        <v>22.919119278479037</v>
      </c>
      <c r="S222" s="21">
        <f>S202-Baseline!S202</f>
        <v>22.814756757514189</v>
      </c>
      <c r="T222" s="21">
        <f>T202-Baseline!T202</f>
        <v>22.71278384577543</v>
      </c>
      <c r="U222" s="21">
        <f>U202-Baseline!U202</f>
        <v>22.613197755070942</v>
      </c>
      <c r="V222" s="21">
        <f>V202-Baseline!V202</f>
        <v>22.515996560366119</v>
      </c>
      <c r="W222" s="21">
        <f>W202-Baseline!W202</f>
        <v>22.421179220679221</v>
      </c>
      <c r="X222" s="21">
        <f>X202-Baseline!X202</f>
        <v>22.328745614727271</v>
      </c>
      <c r="Y222" s="21">
        <f>Y202-Baseline!Y202</f>
        <v>22.238696527598005</v>
      </c>
      <c r="Z222" s="21">
        <f>Z202-Baseline!Z202</f>
        <v>22.151033617104183</v>
      </c>
      <c r="AA222" s="21">
        <f>AA202-Baseline!AA202</f>
        <v>22.065759463814025</v>
      </c>
      <c r="AB222" s="21">
        <f>AB202-Baseline!AB202</f>
        <v>21.9828775892639</v>
      </c>
      <c r="AC222" s="21">
        <f>AC202-Baseline!AC202</f>
        <v>21.898041013985022</v>
      </c>
      <c r="AD222" s="21">
        <f>AD202-Baseline!AD202</f>
        <v>21.815101144066706</v>
      </c>
      <c r="AE222" s="21">
        <f>AE202-Baseline!AE202</f>
        <v>21.733643095654156</v>
      </c>
      <c r="AF222" s="21">
        <f>AF202-Baseline!AF202</f>
        <v>21.653401431987234</v>
      </c>
      <c r="AG222" s="21">
        <f>AG202-Baseline!AG202</f>
        <v>21.574262193455318</v>
      </c>
      <c r="AH222" s="21">
        <f>AH202-Baseline!AH202</f>
        <v>21.496300299480964</v>
      </c>
      <c r="AI222" s="21">
        <f>AI202-Baseline!AI202</f>
        <v>21.419847517262809</v>
      </c>
      <c r="AJ222" s="21">
        <f>AJ202-Baseline!AJ202</f>
        <v>21.446413931005836</v>
      </c>
      <c r="AK222" s="21">
        <f>AK202-Baseline!AK202</f>
        <v>21.474120584760637</v>
      </c>
      <c r="AL222" s="21">
        <f>AL202-Baseline!AL202</f>
        <v>21.503050093434524</v>
      </c>
      <c r="AM222" s="21">
        <f>AM202-Baseline!AM202</f>
        <v>21.533294578472464</v>
      </c>
      <c r="AN222" s="21">
        <f>AN202-Baseline!AN202</f>
        <v>21.564929381944335</v>
      </c>
      <c r="AO222" s="21">
        <f>AO202-Baseline!AO202</f>
        <v>21.598008567118526</v>
      </c>
      <c r="AP222" s="21">
        <f>AP202-Baseline!AP202</f>
        <v>21.632605047932621</v>
      </c>
      <c r="AQ222" s="21">
        <f>AQ202-Baseline!AQ202</f>
        <v>21.668794046750623</v>
      </c>
      <c r="AR222" s="21">
        <f>AR202-Baseline!AR202</f>
        <v>21.706647916663787</v>
      </c>
      <c r="AS222" s="21">
        <f>AS202-Baseline!AS202</f>
        <v>21.74623709539464</v>
      </c>
      <c r="AT222" s="21">
        <f>AT202-Baseline!AT202</f>
        <v>21.787633124751103</v>
      </c>
      <c r="AU222" s="21">
        <f>AU202-Baseline!AU202</f>
        <v>21.830909790028706</v>
      </c>
      <c r="AV222" s="21">
        <f>AV202-Baseline!AV202</f>
        <v>21.87614085611807</v>
      </c>
      <c r="AW222" s="21">
        <f>AW202-Baseline!AW202</f>
        <v>21.923400256368136</v>
      </c>
      <c r="AX222" s="21">
        <f>AX202-Baseline!AX202</f>
        <v>21.972762724158692</v>
      </c>
      <c r="AY222" s="21">
        <f>AY202-Baseline!AY202</f>
        <v>22.024303969191379</v>
      </c>
      <c r="AZ222" s="21">
        <f>AZ202-Baseline!AZ202</f>
        <v>22.078100587892834</v>
      </c>
      <c r="BA222" s="21">
        <f>BA202-Baseline!BA202</f>
        <v>22.134229972016616</v>
      </c>
      <c r="BB222" s="21">
        <f>BB202-Baseline!BB202</f>
        <v>22.190554318367873</v>
      </c>
    </row>
    <row r="223" spans="1:54" outlineLevel="2">
      <c r="B223" s="19"/>
      <c r="C223" s="19"/>
      <c r="D223" s="19"/>
      <c r="E223" s="15"/>
    </row>
    <row r="224" spans="1:54" outlineLevel="2">
      <c r="A224" s="473" t="s">
        <v>503</v>
      </c>
      <c r="B224" s="150" t="s">
        <v>500</v>
      </c>
      <c r="C224" s="19"/>
      <c r="D224" s="135" t="s">
        <v>391</v>
      </c>
      <c r="E224" s="21">
        <f>E204-Baseline!E204</f>
        <v>21.891060792645</v>
      </c>
      <c r="F224" s="21">
        <f>F204-Baseline!F204</f>
        <v>43.676761276680132</v>
      </c>
      <c r="G224" s="21">
        <f>G204-Baseline!G204</f>
        <v>65.340117285637916</v>
      </c>
      <c r="H224" s="21">
        <f>H204-Baseline!H204</f>
        <v>86.882472186253437</v>
      </c>
      <c r="I224" s="21">
        <f>I204-Baseline!I204</f>
        <v>108.32200745899107</v>
      </c>
      <c r="J224" s="21">
        <f>J204-Baseline!J204</f>
        <v>129.65943036031044</v>
      </c>
      <c r="K224" s="21">
        <f>K204-Baseline!K204</f>
        <v>150.87939058099715</v>
      </c>
      <c r="L224" s="21">
        <f>L204-Baseline!L204</f>
        <v>171.9991517056709</v>
      </c>
      <c r="M224" s="21">
        <f>M204-Baseline!M204</f>
        <v>193.01957447420151</v>
      </c>
      <c r="N224" s="21">
        <f>N204-Baseline!N204</f>
        <v>213.92643487650051</v>
      </c>
      <c r="O224" s="21">
        <f>O204-Baseline!O204</f>
        <v>234.7361393791937</v>
      </c>
      <c r="P224" s="21">
        <f>P204-Baseline!P204</f>
        <v>255.44968870924723</v>
      </c>
      <c r="Q224" s="21">
        <f>Q204-Baseline!Q204</f>
        <v>276.06812998183938</v>
      </c>
      <c r="R224" s="21">
        <f>R204-Baseline!R204</f>
        <v>296.6064923593857</v>
      </c>
      <c r="S224" s="21">
        <f>S204-Baseline!S204</f>
        <v>317.05169280811543</v>
      </c>
      <c r="T224" s="21">
        <f>T204-Baseline!T204</f>
        <v>337.40491658237625</v>
      </c>
      <c r="U224" s="21">
        <f>U204-Baseline!U204</f>
        <v>357.66739023110671</v>
      </c>
      <c r="V224" s="21">
        <f>V204-Baseline!V204</f>
        <v>377.85322927027863</v>
      </c>
      <c r="W224" s="21">
        <f>W204-Baseline!W204</f>
        <v>397.95063487421066</v>
      </c>
      <c r="X224" s="21">
        <f>X204-Baseline!X204</f>
        <v>417.97330020635997</v>
      </c>
      <c r="Y224" s="21">
        <f>Y204-Baseline!Y204</f>
        <v>437.91002614844876</v>
      </c>
      <c r="Z224" s="21">
        <f>Z204-Baseline!Z204</f>
        <v>457.77410331275121</v>
      </c>
      <c r="AA224" s="21">
        <f>AA204-Baseline!AA204</f>
        <v>477.56653226022547</v>
      </c>
      <c r="AB224" s="21">
        <f>AB204-Baseline!AB204</f>
        <v>497.28836508721469</v>
      </c>
      <c r="AC224" s="21">
        <f>AC204-Baseline!AC204</f>
        <v>516.93814881281037</v>
      </c>
      <c r="AD224" s="21">
        <f>AD204-Baseline!AD204</f>
        <v>536.51771570917208</v>
      </c>
      <c r="AE224" s="21">
        <f>AE204-Baseline!AE204</f>
        <v>556.02939446049891</v>
      </c>
      <c r="AF224" s="21">
        <f>AF204-Baseline!AF204</f>
        <v>575.47411807454091</v>
      </c>
      <c r="AG224" s="21">
        <f>AG204-Baseline!AG204</f>
        <v>594.85300662304678</v>
      </c>
      <c r="AH224" s="21">
        <f>AH204-Baseline!AH204</f>
        <v>614.1673898693947</v>
      </c>
      <c r="AI224" s="21">
        <f>AI204-Baseline!AI204</f>
        <v>633.41886065188794</v>
      </c>
      <c r="AJ224" s="21">
        <f>AJ204-Baseline!AJ204</f>
        <v>652.7000349638663</v>
      </c>
      <c r="AK224" s="21">
        <f>AK204-Baseline!AK204</f>
        <v>672.01212324199025</v>
      </c>
      <c r="AL224" s="21">
        <f>AL204-Baseline!AL204</f>
        <v>691.35645604338788</v>
      </c>
      <c r="AM224" s="21">
        <f>AM204-Baseline!AM204</f>
        <v>710.7344443798994</v>
      </c>
      <c r="AN224" s="21">
        <f>AN204-Baseline!AN204</f>
        <v>730.14755093076872</v>
      </c>
      <c r="AO224" s="21">
        <f>AO204-Baseline!AO204</f>
        <v>749.5972782458615</v>
      </c>
      <c r="AP224" s="21">
        <f>AP204-Baseline!AP204</f>
        <v>769.08519113866407</v>
      </c>
      <c r="AQ224" s="21">
        <f>AQ204-Baseline!AQ204</f>
        <v>788.61292195943724</v>
      </c>
      <c r="AR224" s="21">
        <f>AR204-Baseline!AR204</f>
        <v>808.1821620936114</v>
      </c>
      <c r="AS224" s="21">
        <f>AS204-Baseline!AS204</f>
        <v>827.79466121887901</v>
      </c>
      <c r="AT224" s="21">
        <f>AT204-Baseline!AT204</f>
        <v>847.45223006243111</v>
      </c>
      <c r="AU224" s="21">
        <f>AU204-Baseline!AU204</f>
        <v>867.1567428470878</v>
      </c>
      <c r="AV224" s="21">
        <f>AV204-Baseline!AV204</f>
        <v>886.91013711111043</v>
      </c>
      <c r="AW224" s="21">
        <f>AW204-Baseline!AW204</f>
        <v>906.71441379253724</v>
      </c>
      <c r="AX224" s="21">
        <f>AX204-Baseline!AX204</f>
        <v>926.57163852658334</v>
      </c>
      <c r="AY224" s="21">
        <f>AY204-Baseline!AY204</f>
        <v>946.4839428791596</v>
      </c>
      <c r="AZ224" s="21">
        <f>AZ204-Baseline!AZ204</f>
        <v>966.45352533426069</v>
      </c>
      <c r="BA224" s="21">
        <f>BA204-Baseline!BA204</f>
        <v>986.48265222597115</v>
      </c>
      <c r="BB224" s="21">
        <f>BB204-Baseline!BB204</f>
        <v>1006.571738565219</v>
      </c>
    </row>
    <row r="225" spans="1:54" outlineLevel="2">
      <c r="A225" s="474"/>
      <c r="B225" s="150" t="s">
        <v>501</v>
      </c>
      <c r="C225" s="19"/>
      <c r="D225" s="135" t="s">
        <v>391</v>
      </c>
      <c r="E225" s="21">
        <f>E205-Baseline!E205</f>
        <v>19.324868602423116</v>
      </c>
      <c r="F225" s="21">
        <f>F205-Baseline!F205</f>
        <v>38.547307221069488</v>
      </c>
      <c r="G225" s="21">
        <f>G205-Baseline!G205</f>
        <v>57.669300888686244</v>
      </c>
      <c r="H225" s="21">
        <f>H205-Baseline!H205</f>
        <v>76.692821858810106</v>
      </c>
      <c r="I225" s="21">
        <f>I205-Baseline!I205</f>
        <v>95.61983049190971</v>
      </c>
      <c r="J225" s="21">
        <f>J205-Baseline!J205</f>
        <v>114.45227591617476</v>
      </c>
      <c r="K225" s="21">
        <f>K205-Baseline!K205</f>
        <v>133.1920968738136</v>
      </c>
      <c r="L225" s="21">
        <f>L205-Baseline!L205</f>
        <v>151.84122249924366</v>
      </c>
      <c r="M225" s="21">
        <f>M205-Baseline!M205</f>
        <v>170.40157300856819</v>
      </c>
      <c r="N225" s="21">
        <f>N205-Baseline!N205</f>
        <v>188.87506053943213</v>
      </c>
      <c r="O225" s="21">
        <f>O205-Baseline!O205</f>
        <v>207.26358987669801</v>
      </c>
      <c r="P225" s="21">
        <f>P205-Baseline!P205</f>
        <v>225.56905920102062</v>
      </c>
      <c r="Q225" s="21">
        <f>Q205-Baseline!Q205</f>
        <v>243.7933608550961</v>
      </c>
      <c r="R225" s="21">
        <f>R205-Baseline!R205</f>
        <v>261.93838209818529</v>
      </c>
      <c r="S225" s="21">
        <f>S205-Baseline!S205</f>
        <v>280.00547162781731</v>
      </c>
      <c r="T225" s="21">
        <f>T205-Baseline!T205</f>
        <v>297.99651452542429</v>
      </c>
      <c r="U225" s="21">
        <f>U205-Baseline!U205</f>
        <v>315.9133928906121</v>
      </c>
      <c r="V225" s="21">
        <f>V205-Baseline!V205</f>
        <v>333.75798658971155</v>
      </c>
      <c r="W225" s="21">
        <f>W205-Baseline!W205</f>
        <v>351.53217400152863</v>
      </c>
      <c r="X225" s="21">
        <f>X205-Baseline!X205</f>
        <v>369.23783281469696</v>
      </c>
      <c r="Y225" s="21">
        <f>Y205-Baseline!Y205</f>
        <v>386.87684079535529</v>
      </c>
      <c r="Z225" s="21">
        <f>Z205-Baseline!Z205</f>
        <v>404.45107653105907</v>
      </c>
      <c r="AA225" s="21">
        <f>AA205-Baseline!AA205</f>
        <v>421.96242020897654</v>
      </c>
      <c r="AB225" s="21">
        <f>AB205-Baseline!AB205</f>
        <v>439.41275441840941</v>
      </c>
      <c r="AC225" s="21">
        <f>AC205-Baseline!AC205</f>
        <v>456.80251444650696</v>
      </c>
      <c r="AD225" s="21">
        <f>AD205-Baseline!AD205</f>
        <v>474.13342155676293</v>
      </c>
      <c r="AE225" s="21">
        <f>AE205-Baseline!AE205</f>
        <v>491.40706138253353</v>
      </c>
      <c r="AF225" s="21">
        <f>AF205-Baseline!AF205</f>
        <v>508.62493422505213</v>
      </c>
      <c r="AG225" s="21">
        <f>AG205-Baseline!AG205</f>
        <v>525.78850602622379</v>
      </c>
      <c r="AH225" s="21">
        <f>AH205-Baseline!AH205</f>
        <v>542.89927185474926</v>
      </c>
      <c r="AI225" s="21">
        <f>AI205-Baseline!AI205</f>
        <v>559.95884199528905</v>
      </c>
      <c r="AJ225" s="21">
        <f>AJ205-Baseline!AJ205</f>
        <v>577.04934909008409</v>
      </c>
      <c r="AK225" s="21">
        <f>AK205-Baseline!AK205</f>
        <v>594.17222776863707</v>
      </c>
      <c r="AL225" s="21">
        <f>AL205-Baseline!AL205</f>
        <v>611.32895921797308</v>
      </c>
      <c r="AM225" s="21">
        <f>AM205-Baseline!AM205</f>
        <v>628.52107501233638</v>
      </c>
      <c r="AN225" s="21">
        <f>AN205-Baseline!AN205</f>
        <v>645.75015223886305</v>
      </c>
      <c r="AO225" s="21">
        <f>AO205-Baseline!AO205</f>
        <v>663.01780709231934</v>
      </c>
      <c r="AP225" s="21">
        <f>AP205-Baseline!AP205</f>
        <v>680.32570190265665</v>
      </c>
      <c r="AQ225" s="21">
        <f>AQ205-Baseline!AQ205</f>
        <v>697.67554664120962</v>
      </c>
      <c r="AR225" s="21">
        <f>AR205-Baseline!AR205</f>
        <v>715.06909874767052</v>
      </c>
      <c r="AS225" s="21">
        <f>AS205-Baseline!AS205</f>
        <v>732.50816327492134</v>
      </c>
      <c r="AT225" s="21">
        <f>AT205-Baseline!AT205</f>
        <v>749.99459406332392</v>
      </c>
      <c r="AU225" s="21">
        <f>AU205-Baseline!AU205</f>
        <v>767.53029533075949</v>
      </c>
      <c r="AV225" s="21">
        <f>AV205-Baseline!AV205</f>
        <v>785.11722251554272</v>
      </c>
      <c r="AW225" s="21">
        <f>AW205-Baseline!AW205</f>
        <v>802.7573832124084</v>
      </c>
      <c r="AX225" s="21">
        <f>AX205-Baseline!AX205</f>
        <v>820.4528383597127</v>
      </c>
      <c r="AY225" s="21">
        <f>AY205-Baseline!AY205</f>
        <v>838.20570348046704</v>
      </c>
      <c r="AZ225" s="21">
        <f>AZ205-Baseline!AZ205</f>
        <v>856.01814994445158</v>
      </c>
      <c r="BA225" s="21">
        <f>BA205-Baseline!BA205</f>
        <v>873.89240621573606</v>
      </c>
      <c r="BB225" s="21">
        <f>BB205-Baseline!BB205</f>
        <v>891.82914185844095</v>
      </c>
    </row>
    <row r="226" spans="1:54" outlineLevel="2">
      <c r="A226" s="475"/>
      <c r="B226" s="150" t="s">
        <v>502</v>
      </c>
      <c r="C226" s="19"/>
      <c r="D226" s="135" t="s">
        <v>391</v>
      </c>
      <c r="E226" s="21">
        <f>E206-Baseline!E206</f>
        <v>24.473524120657366</v>
      </c>
      <c r="F226" s="21">
        <f>F206-Baseline!F206</f>
        <v>48.812840507809526</v>
      </c>
      <c r="G226" s="21">
        <f>G206-Baseline!G206</f>
        <v>73.02043086190956</v>
      </c>
      <c r="H226" s="21">
        <f>H206-Baseline!H206</f>
        <v>97.098763190156248</v>
      </c>
      <c r="I226" s="21">
        <f>I206-Baseline!I206</f>
        <v>121.05029280448011</v>
      </c>
      <c r="J226" s="21">
        <f>J206-Baseline!J206</f>
        <v>144.87746307031691</v>
      </c>
      <c r="K226" s="21">
        <f>K206-Baseline!K206</f>
        <v>168.5827063680581</v>
      </c>
      <c r="L226" s="21">
        <f>L206-Baseline!L206</f>
        <v>192.16844496691093</v>
      </c>
      <c r="M226" s="21">
        <f>M206-Baseline!M206</f>
        <v>215.6370918138299</v>
      </c>
      <c r="N226" s="21">
        <f>N206-Baseline!N206</f>
        <v>238.99105149970927</v>
      </c>
      <c r="O226" s="21">
        <f>O206-Baseline!O206</f>
        <v>262.2327210806364</v>
      </c>
      <c r="P226" s="21">
        <f>P206-Baseline!P206</f>
        <v>285.36449094054933</v>
      </c>
      <c r="Q226" s="21">
        <f>Q206-Baseline!Q206</f>
        <v>308.38874567236655</v>
      </c>
      <c r="R226" s="21">
        <f>R206-Baseline!R206</f>
        <v>331.30786495084561</v>
      </c>
      <c r="S226" s="21">
        <f>S206-Baseline!S206</f>
        <v>354.12262170835982</v>
      </c>
      <c r="T226" s="21">
        <f>T206-Baseline!T206</f>
        <v>376.83540555413526</v>
      </c>
      <c r="U226" s="21">
        <f>U206-Baseline!U206</f>
        <v>399.44860330920619</v>
      </c>
      <c r="V226" s="21">
        <f>V206-Baseline!V206</f>
        <v>421.96459986957234</v>
      </c>
      <c r="W226" s="21">
        <f>W206-Baseline!W206</f>
        <v>444.38577909025156</v>
      </c>
      <c r="X226" s="21">
        <f>X206-Baseline!X206</f>
        <v>466.71452470497883</v>
      </c>
      <c r="Y226" s="21">
        <f>Y206-Baseline!Y206</f>
        <v>488.95322123257682</v>
      </c>
      <c r="Z226" s="21">
        <f>Z206-Baseline!Z206</f>
        <v>511.10425484968101</v>
      </c>
      <c r="AA226" s="21">
        <f>AA206-Baseline!AA206</f>
        <v>533.17001431349502</v>
      </c>
      <c r="AB226" s="21">
        <f>AB206-Baseline!AB206</f>
        <v>555.15289190275894</v>
      </c>
      <c r="AC226" s="21">
        <f>AC206-Baseline!AC206</f>
        <v>577.05093291674393</v>
      </c>
      <c r="AD226" s="21">
        <f>AD206-Baseline!AD206</f>
        <v>598.86603406081065</v>
      </c>
      <c r="AE226" s="21">
        <f>AE206-Baseline!AE206</f>
        <v>620.59967715646485</v>
      </c>
      <c r="AF226" s="21">
        <f>AF206-Baseline!AF206</f>
        <v>642.25307858845213</v>
      </c>
      <c r="AG226" s="21">
        <f>AG206-Baseline!AG206</f>
        <v>663.82734078190742</v>
      </c>
      <c r="AH226" s="21">
        <f>AH206-Baseline!AH206</f>
        <v>685.32364108138836</v>
      </c>
      <c r="AI226" s="21">
        <f>AI206-Baseline!AI206</f>
        <v>706.7434885986512</v>
      </c>
      <c r="AJ226" s="21">
        <f>AJ206-Baseline!AJ206</f>
        <v>728.18990252965705</v>
      </c>
      <c r="AK226" s="21">
        <f>AK206-Baseline!AK206</f>
        <v>749.66402311441766</v>
      </c>
      <c r="AL226" s="21">
        <f>AL206-Baseline!AL206</f>
        <v>771.16707320785213</v>
      </c>
      <c r="AM226" s="21">
        <f>AM206-Baseline!AM206</f>
        <v>792.70036778632459</v>
      </c>
      <c r="AN226" s="21">
        <f>AN206-Baseline!AN206</f>
        <v>814.26529716826894</v>
      </c>
      <c r="AO226" s="21">
        <f>AO206-Baseline!AO206</f>
        <v>835.86330573538748</v>
      </c>
      <c r="AP226" s="21">
        <f>AP206-Baseline!AP206</f>
        <v>857.49591078332014</v>
      </c>
      <c r="AQ226" s="21">
        <f>AQ206-Baseline!AQ206</f>
        <v>879.16470483007072</v>
      </c>
      <c r="AR226" s="21">
        <f>AR206-Baseline!AR206</f>
        <v>900.87135274673449</v>
      </c>
      <c r="AS226" s="21">
        <f>AS206-Baseline!AS206</f>
        <v>922.61758984212918</v>
      </c>
      <c r="AT226" s="21">
        <f>AT206-Baseline!AT206</f>
        <v>944.40522296688027</v>
      </c>
      <c r="AU226" s="21">
        <f>AU206-Baseline!AU206</f>
        <v>966.236132756909</v>
      </c>
      <c r="AV226" s="21">
        <f>AV206-Baseline!AV206</f>
        <v>988.11227361302713</v>
      </c>
      <c r="AW226" s="21">
        <f>AW206-Baseline!AW206</f>
        <v>1010.0356738693953</v>
      </c>
      <c r="AX226" s="21">
        <f>AX206-Baseline!AX206</f>
        <v>1032.0084365935541</v>
      </c>
      <c r="AY226" s="21">
        <f>AY206-Baseline!AY206</f>
        <v>1054.0327405627454</v>
      </c>
      <c r="AZ226" s="21">
        <f>AZ206-Baseline!AZ206</f>
        <v>1076.1108411506382</v>
      </c>
      <c r="BA226" s="21">
        <f>BA206-Baseline!BA206</f>
        <v>1098.2450711226547</v>
      </c>
      <c r="BB226" s="21">
        <f>BB206-Baseline!BB206</f>
        <v>1120.4356254410227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topLeftCell="A4" workbookViewId="0">
      <selection sqref="A1:XFD1048576"/>
    </sheetView>
  </sheetViews>
  <sheetFormatPr defaultRowHeight="13.5"/>
  <cols>
    <col min="1" max="1" width="22" customWidth="1"/>
  </cols>
  <sheetData>
    <row r="1" spans="1:19">
      <c r="A1" s="4" t="s">
        <v>509</v>
      </c>
    </row>
    <row r="2" spans="1:19">
      <c r="A2" s="472" t="s">
        <v>510</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512</v>
      </c>
    </row>
    <row r="20" spans="1:19">
      <c r="A20" s="472" t="s">
        <v>513</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494</v>
      </c>
      <c r="B23" s="406"/>
      <c r="C23" s="406"/>
      <c r="D23" s="406"/>
      <c r="E23" s="406"/>
      <c r="F23" s="406"/>
      <c r="G23" s="406"/>
      <c r="H23" s="406"/>
      <c r="I23" s="406"/>
      <c r="J23" s="406"/>
      <c r="K23" s="406"/>
      <c r="L23" s="406"/>
      <c r="M23" s="406"/>
      <c r="N23" s="406"/>
      <c r="O23" s="406"/>
      <c r="P23" s="406"/>
      <c r="Q23" s="406"/>
      <c r="R23" s="406"/>
      <c r="S23" s="406"/>
    </row>
    <row r="24" spans="1:19">
      <c r="A24" s="158" t="s">
        <v>495</v>
      </c>
      <c r="B24" s="406"/>
      <c r="C24" s="406"/>
      <c r="D24" s="406"/>
      <c r="E24" s="406"/>
      <c r="F24" s="406"/>
      <c r="G24" s="406"/>
      <c r="H24" s="406"/>
      <c r="I24" s="406"/>
      <c r="J24" s="406"/>
      <c r="K24" s="406"/>
      <c r="L24" s="406"/>
      <c r="M24" s="406"/>
      <c r="N24" s="406"/>
      <c r="O24" s="406"/>
      <c r="P24" s="406"/>
      <c r="Q24" s="406"/>
      <c r="R24" s="406"/>
      <c r="S24" s="406"/>
    </row>
    <row r="25" spans="1:19">
      <c r="A25" s="159" t="s">
        <v>397</v>
      </c>
      <c r="B25" s="406"/>
      <c r="C25" s="406"/>
      <c r="D25" s="406"/>
      <c r="E25" s="406"/>
      <c r="F25" s="406"/>
      <c r="G25" s="406"/>
      <c r="H25" s="406"/>
      <c r="I25" s="406"/>
      <c r="J25" s="406"/>
      <c r="K25" s="406"/>
      <c r="L25" s="406"/>
      <c r="M25" s="406"/>
      <c r="N25" s="406"/>
      <c r="O25" s="406"/>
      <c r="P25" s="406"/>
      <c r="Q25" s="406"/>
      <c r="R25" s="406"/>
      <c r="S25" s="406"/>
    </row>
    <row r="26" spans="1:19">
      <c r="A26" s="159" t="s">
        <v>473</v>
      </c>
      <c r="B26" s="406"/>
      <c r="C26" s="406"/>
      <c r="D26" s="406"/>
      <c r="E26" s="406"/>
      <c r="F26" s="406"/>
      <c r="G26" s="406"/>
      <c r="H26" s="406"/>
      <c r="I26" s="406"/>
      <c r="J26" s="406"/>
      <c r="K26" s="406"/>
      <c r="L26" s="406"/>
      <c r="M26" s="406"/>
      <c r="N26" s="406"/>
      <c r="O26" s="406"/>
      <c r="P26" s="406"/>
      <c r="Q26" s="406"/>
      <c r="R26" s="406"/>
      <c r="S26" s="406"/>
    </row>
    <row r="27" spans="1:19">
      <c r="A27" s="159" t="s">
        <v>474</v>
      </c>
      <c r="B27" s="406"/>
      <c r="C27" s="406"/>
      <c r="D27" s="406"/>
      <c r="E27" s="406"/>
      <c r="F27" s="406"/>
      <c r="G27" s="406"/>
      <c r="H27" s="406"/>
      <c r="I27" s="406"/>
      <c r="J27" s="406"/>
      <c r="K27" s="406"/>
      <c r="L27" s="406"/>
      <c r="M27" s="406"/>
      <c r="N27" s="406"/>
      <c r="O27" s="406"/>
      <c r="P27" s="406"/>
      <c r="Q27" s="406"/>
      <c r="R27" s="406"/>
      <c r="S27" s="406"/>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344</v>
      </c>
      <c r="J2" s="438"/>
      <c r="K2" s="438"/>
      <c r="L2" s="438"/>
      <c r="M2" s="438"/>
      <c r="N2" s="438"/>
      <c r="O2" s="438"/>
      <c r="P2" s="438"/>
      <c r="Q2" s="438"/>
      <c r="R2" s="438"/>
      <c r="S2" s="438"/>
      <c r="T2" s="438"/>
      <c r="U2" s="439"/>
    </row>
    <row r="3" spans="1:21" ht="13.5" customHeight="1" outlineLevel="1" thickBot="1">
      <c r="A3" s="3"/>
      <c r="B3" s="7"/>
      <c r="F3" s="24"/>
      <c r="G3" s="10"/>
      <c r="I3" s="440" t="s">
        <v>345</v>
      </c>
      <c r="J3" s="441"/>
      <c r="K3" s="441"/>
      <c r="L3" s="441"/>
      <c r="M3" s="441"/>
      <c r="N3" s="442"/>
      <c r="O3" s="1"/>
      <c r="P3" s="446" t="s">
        <v>346</v>
      </c>
      <c r="Q3" s="447"/>
      <c r="R3" s="447"/>
      <c r="S3" s="447"/>
      <c r="T3" s="447"/>
      <c r="U3" s="448"/>
    </row>
    <row r="4" spans="1:21" ht="56.25" customHeight="1" outlineLevel="1">
      <c r="A4" s="31" t="s">
        <v>163</v>
      </c>
      <c r="B4" s="86"/>
      <c r="E4" s="53" t="s">
        <v>347</v>
      </c>
      <c r="F4" s="91"/>
      <c r="G4" s="28"/>
      <c r="H4" s="10"/>
      <c r="I4" s="443"/>
      <c r="J4" s="444"/>
      <c r="K4" s="444"/>
      <c r="L4" s="444"/>
      <c r="M4" s="444"/>
      <c r="N4" s="445"/>
      <c r="P4" s="449"/>
      <c r="Q4" s="450"/>
      <c r="R4" s="450"/>
      <c r="S4" s="450"/>
      <c r="T4" s="450"/>
      <c r="U4" s="451"/>
    </row>
    <row r="5" spans="1:21" outlineLevel="1">
      <c r="A5" s="13" t="s">
        <v>348</v>
      </c>
      <c r="B5" s="88"/>
      <c r="E5" s="14"/>
      <c r="H5" s="10"/>
      <c r="I5" s="477"/>
      <c r="J5" s="464"/>
      <c r="K5" s="464"/>
      <c r="L5" s="464"/>
      <c r="M5" s="464"/>
      <c r="N5" s="465"/>
      <c r="P5" s="477"/>
      <c r="Q5" s="464"/>
      <c r="R5" s="464"/>
      <c r="S5" s="464"/>
      <c r="T5" s="464"/>
      <c r="U5" s="465"/>
    </row>
    <row r="6" spans="1:21" outlineLevel="1">
      <c r="A6" s="13" t="s">
        <v>351</v>
      </c>
      <c r="B6" s="88"/>
      <c r="E6" s="53" t="s">
        <v>353</v>
      </c>
      <c r="F6" s="90"/>
      <c r="H6" s="10"/>
      <c r="I6" s="466"/>
      <c r="J6" s="467"/>
      <c r="K6" s="467"/>
      <c r="L6" s="467"/>
      <c r="M6" s="467"/>
      <c r="N6" s="468"/>
      <c r="P6" s="466"/>
      <c r="Q6" s="467"/>
      <c r="R6" s="467"/>
      <c r="S6" s="467"/>
      <c r="T6" s="467"/>
      <c r="U6" s="468"/>
    </row>
    <row r="7" spans="1:21" outlineLevel="1">
      <c r="A7" s="13" t="s">
        <v>355</v>
      </c>
      <c r="B7" s="88"/>
      <c r="E7" s="14"/>
      <c r="H7" s="10"/>
      <c r="I7" s="466"/>
      <c r="J7" s="467"/>
      <c r="K7" s="467"/>
      <c r="L7" s="467"/>
      <c r="M7" s="467"/>
      <c r="N7" s="468"/>
      <c r="P7" s="466"/>
      <c r="Q7" s="467"/>
      <c r="R7" s="467"/>
      <c r="S7" s="467"/>
      <c r="T7" s="467"/>
      <c r="U7" s="468"/>
    </row>
    <row r="8" spans="1:21" ht="41" outlineLevel="1" thickBot="1">
      <c r="A8" s="34" t="s">
        <v>357</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359</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360</v>
      </c>
      <c r="B12" s="26" t="s">
        <v>361</v>
      </c>
      <c r="C12" s="26" t="s">
        <v>362</v>
      </c>
      <c r="D12" s="26" t="s">
        <v>363</v>
      </c>
      <c r="E12" s="26" t="s">
        <v>364</v>
      </c>
      <c r="F12" s="26" t="s">
        <v>365</v>
      </c>
      <c r="G12" s="26" t="s">
        <v>366</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193.01957447420151</v>
      </c>
      <c r="D13" s="21">
        <f t="shared" ref="D13:D18" si="1">INDEX($E$205:$AW$205,1,MATCH($A13,$E$53:$BB$53,0))</f>
        <v>0</v>
      </c>
      <c r="E13" s="21">
        <f>D13-Baseline!D13</f>
        <v>170.40157300856819</v>
      </c>
      <c r="F13" s="21">
        <f t="shared" ref="F13:F18" si="2">INDEX($E$206:$AW$206,1,MATCH($A13,$E$53:$BB$53,0))</f>
        <v>0</v>
      </c>
      <c r="G13" s="21">
        <f>F13-Baseline!F13</f>
        <v>215.6370918138299</v>
      </c>
      <c r="I13" s="466"/>
      <c r="J13" s="467"/>
      <c r="K13" s="467"/>
      <c r="L13" s="467"/>
      <c r="M13" s="467"/>
      <c r="N13" s="468"/>
      <c r="P13" s="466"/>
      <c r="Q13" s="467"/>
      <c r="R13" s="467"/>
      <c r="S13" s="467"/>
      <c r="T13" s="467"/>
      <c r="U13" s="468"/>
    </row>
    <row r="14" spans="1:21" outlineLevel="1">
      <c r="A14" s="58">
        <v>2040</v>
      </c>
      <c r="B14" s="21">
        <f t="shared" si="0"/>
        <v>0</v>
      </c>
      <c r="C14" s="21">
        <f>B14-Baseline!B14</f>
        <v>296.6064923593857</v>
      </c>
      <c r="D14" s="21">
        <f t="shared" si="1"/>
        <v>0</v>
      </c>
      <c r="E14" s="21">
        <f>D14-Baseline!D14</f>
        <v>261.93838209818529</v>
      </c>
      <c r="F14" s="21">
        <f t="shared" si="2"/>
        <v>0</v>
      </c>
      <c r="G14" s="21">
        <f>F14-Baseline!F14</f>
        <v>331.30786495084561</v>
      </c>
      <c r="I14" s="466"/>
      <c r="J14" s="467"/>
      <c r="K14" s="467"/>
      <c r="L14" s="467"/>
      <c r="M14" s="467"/>
      <c r="N14" s="468"/>
      <c r="P14" s="466"/>
      <c r="Q14" s="467"/>
      <c r="R14" s="467"/>
      <c r="S14" s="467"/>
      <c r="T14" s="467"/>
      <c r="U14" s="468"/>
    </row>
    <row r="15" spans="1:21" outlineLevel="1">
      <c r="A15" s="58">
        <v>2045</v>
      </c>
      <c r="B15" s="21">
        <f t="shared" si="0"/>
        <v>0</v>
      </c>
      <c r="C15" s="21">
        <f>B15-Baseline!B15</f>
        <v>397.95063487421066</v>
      </c>
      <c r="D15" s="21">
        <f t="shared" si="1"/>
        <v>0</v>
      </c>
      <c r="E15" s="21">
        <f>D15-Baseline!D15</f>
        <v>351.53217400152863</v>
      </c>
      <c r="F15" s="21">
        <f t="shared" si="2"/>
        <v>0</v>
      </c>
      <c r="G15" s="21">
        <f>F15-Baseline!F15</f>
        <v>444.38577909025156</v>
      </c>
      <c r="I15" s="466"/>
      <c r="J15" s="467"/>
      <c r="K15" s="467"/>
      <c r="L15" s="467"/>
      <c r="M15" s="467"/>
      <c r="N15" s="468"/>
      <c r="P15" s="466"/>
      <c r="Q15" s="467"/>
      <c r="R15" s="467"/>
      <c r="S15" s="467"/>
      <c r="T15" s="467"/>
      <c r="U15" s="468"/>
    </row>
    <row r="16" spans="1:21" outlineLevel="1">
      <c r="A16" s="58">
        <v>2050</v>
      </c>
      <c r="B16" s="21">
        <f t="shared" si="0"/>
        <v>0</v>
      </c>
      <c r="C16" s="21">
        <f>B16-Baseline!B16</f>
        <v>497.28836508721469</v>
      </c>
      <c r="D16" s="21">
        <f t="shared" si="1"/>
        <v>0</v>
      </c>
      <c r="E16" s="21">
        <f>D16-Baseline!D16</f>
        <v>439.41275441840941</v>
      </c>
      <c r="F16" s="21">
        <f t="shared" si="2"/>
        <v>0</v>
      </c>
      <c r="G16" s="21">
        <f>F16-Baseline!F16</f>
        <v>555.15289190275894</v>
      </c>
      <c r="I16" s="466"/>
      <c r="J16" s="467"/>
      <c r="K16" s="467"/>
      <c r="L16" s="467"/>
      <c r="M16" s="467"/>
      <c r="N16" s="468"/>
      <c r="P16" s="466"/>
      <c r="Q16" s="467"/>
      <c r="R16" s="467"/>
      <c r="S16" s="467"/>
      <c r="T16" s="467"/>
      <c r="U16" s="468"/>
    </row>
    <row r="17" spans="1:21" outlineLevel="1">
      <c r="A17" s="58">
        <v>2060</v>
      </c>
      <c r="B17" s="21">
        <f t="shared" si="0"/>
        <v>0</v>
      </c>
      <c r="C17" s="21">
        <f>B17-Baseline!B17</f>
        <v>691.35645604338788</v>
      </c>
      <c r="D17" s="21">
        <f t="shared" si="1"/>
        <v>0</v>
      </c>
      <c r="E17" s="21">
        <f>D17-Baseline!D17</f>
        <v>611.32895921797308</v>
      </c>
      <c r="F17" s="21">
        <f t="shared" si="2"/>
        <v>0</v>
      </c>
      <c r="G17" s="21">
        <f>F17-Baseline!F17</f>
        <v>771.16707320785213</v>
      </c>
      <c r="I17" s="466"/>
      <c r="J17" s="467"/>
      <c r="K17" s="467"/>
      <c r="L17" s="467"/>
      <c r="M17" s="467"/>
      <c r="N17" s="468"/>
      <c r="P17" s="466"/>
      <c r="Q17" s="467"/>
      <c r="R17" s="467"/>
      <c r="S17" s="467"/>
      <c r="T17" s="467"/>
      <c r="U17" s="468"/>
    </row>
    <row r="18" spans="1:21" outlineLevel="1">
      <c r="A18" s="58">
        <v>2070</v>
      </c>
      <c r="B18" s="21">
        <f t="shared" si="0"/>
        <v>0</v>
      </c>
      <c r="C18" s="21">
        <f>B18-Baseline!B18</f>
        <v>886.91013711111043</v>
      </c>
      <c r="D18" s="21">
        <f t="shared" si="1"/>
        <v>0</v>
      </c>
      <c r="E18" s="21">
        <f>D18-Baseline!D18</f>
        <v>785.11722251554272</v>
      </c>
      <c r="F18" s="21">
        <f t="shared" si="2"/>
        <v>0</v>
      </c>
      <c r="G18" s="21">
        <f>F18-Baseline!F18</f>
        <v>988.11227361302713</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367</v>
      </c>
      <c r="B20" s="55">
        <f>Baseline!B20</f>
        <v>1</v>
      </c>
      <c r="E20" s="154"/>
      <c r="I20" s="461" t="s">
        <v>368</v>
      </c>
      <c r="J20" s="462"/>
      <c r="K20" s="462"/>
      <c r="L20" s="462"/>
      <c r="M20" s="462"/>
      <c r="N20" s="463"/>
      <c r="P20" s="461" t="s">
        <v>369</v>
      </c>
      <c r="Q20" s="462"/>
      <c r="R20" s="462"/>
      <c r="S20" s="462"/>
      <c r="T20" s="462"/>
      <c r="U20" s="463"/>
    </row>
    <row r="21" spans="1:21" ht="12.75" customHeight="1" outlineLevel="1">
      <c r="A21" s="154"/>
      <c r="B21" s="155"/>
      <c r="I21" s="477"/>
      <c r="J21" s="464"/>
      <c r="K21" s="464"/>
      <c r="L21" s="464"/>
      <c r="M21" s="464"/>
      <c r="N21" s="465"/>
      <c r="P21" s="477"/>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371</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372</v>
      </c>
      <c r="I24" s="466"/>
      <c r="J24" s="467"/>
      <c r="K24" s="467"/>
      <c r="L24" s="467"/>
      <c r="M24" s="467"/>
      <c r="N24" s="468"/>
      <c r="P24" s="466"/>
      <c r="Q24" s="467"/>
      <c r="R24" s="467"/>
      <c r="S24" s="467"/>
      <c r="T24" s="467"/>
      <c r="U24" s="468"/>
    </row>
    <row r="25" spans="1:21" ht="14" outlineLevel="1" thickBot="1">
      <c r="B25" s="30" t="s">
        <v>373</v>
      </c>
      <c r="C25" s="30" t="s">
        <v>373</v>
      </c>
      <c r="D25" s="30" t="s">
        <v>373</v>
      </c>
      <c r="E25" s="30" t="s">
        <v>373</v>
      </c>
      <c r="F25" s="30" t="s">
        <v>373</v>
      </c>
      <c r="G25" s="30" t="s">
        <v>373</v>
      </c>
      <c r="I25" s="466"/>
      <c r="J25" s="467"/>
      <c r="K25" s="467"/>
      <c r="L25" s="467"/>
      <c r="M25" s="467"/>
      <c r="N25" s="468"/>
      <c r="P25" s="466"/>
      <c r="Q25" s="467"/>
      <c r="R25" s="467"/>
      <c r="S25" s="467"/>
      <c r="T25" s="467"/>
      <c r="U25" s="468"/>
    </row>
    <row r="26" spans="1:21" outlineLevel="1">
      <c r="A26" s="54" t="s">
        <v>374</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375</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4" outlineLevel="1" thickBot="1">
      <c r="A29" s="154"/>
      <c r="B29" s="248"/>
      <c r="C29" s="248"/>
      <c r="D29" s="248"/>
      <c r="E29" s="248"/>
      <c r="F29" s="248"/>
      <c r="G29" s="248"/>
      <c r="I29" s="466"/>
      <c r="J29" s="467"/>
      <c r="K29" s="467"/>
      <c r="L29" s="467"/>
      <c r="M29" s="467"/>
      <c r="N29" s="468"/>
      <c r="P29" s="466"/>
      <c r="Q29" s="467"/>
      <c r="R29" s="467"/>
      <c r="S29" s="467"/>
      <c r="T29" s="467"/>
      <c r="U29" s="468"/>
    </row>
    <row r="30" spans="1:21" ht="14" outlineLevel="1" thickBot="1">
      <c r="A30" s="308"/>
      <c r="B30" s="309" t="s">
        <v>376</v>
      </c>
      <c r="C30" s="310" t="s">
        <v>377</v>
      </c>
      <c r="D30" s="413" t="s">
        <v>330</v>
      </c>
      <c r="E30" s="414"/>
      <c r="F30" s="414"/>
      <c r="G30" s="415"/>
      <c r="I30" s="466"/>
      <c r="J30" s="467"/>
      <c r="K30" s="467"/>
      <c r="L30" s="467"/>
      <c r="M30" s="467"/>
      <c r="N30" s="468"/>
      <c r="P30" s="466"/>
      <c r="Q30" s="467"/>
      <c r="R30" s="467"/>
      <c r="S30" s="467"/>
      <c r="T30" s="467"/>
      <c r="U30" s="468"/>
    </row>
    <row r="31" spans="1:21" outlineLevel="1">
      <c r="A31" s="433" t="s">
        <v>378</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4"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0" t="s">
        <v>277</v>
      </c>
      <c r="F51" s="408"/>
      <c r="G51" s="408"/>
      <c r="H51" s="408"/>
      <c r="I51" s="408"/>
      <c r="J51" s="408" t="s">
        <v>278</v>
      </c>
      <c r="K51" s="408"/>
      <c r="L51" s="408"/>
      <c r="M51" s="408"/>
      <c r="N51" s="408"/>
      <c r="O51" s="408" t="s">
        <v>279</v>
      </c>
      <c r="P51" s="408"/>
      <c r="Q51" s="408"/>
      <c r="R51" s="408"/>
      <c r="S51" s="408"/>
      <c r="T51" s="408" t="s">
        <v>280</v>
      </c>
      <c r="U51" s="408"/>
      <c r="V51" s="408"/>
      <c r="W51" s="408"/>
      <c r="X51" s="408"/>
      <c r="Y51" s="408" t="s">
        <v>383</v>
      </c>
      <c r="Z51" s="408"/>
      <c r="AA51" s="408"/>
      <c r="AB51" s="408"/>
      <c r="AC51" s="408"/>
      <c r="AD51" s="408" t="s">
        <v>384</v>
      </c>
      <c r="AE51" s="408"/>
      <c r="AF51" s="408"/>
      <c r="AG51" s="408"/>
      <c r="AH51" s="408"/>
      <c r="AI51" s="408" t="s">
        <v>385</v>
      </c>
      <c r="AJ51" s="408"/>
      <c r="AK51" s="408"/>
      <c r="AL51" s="408"/>
      <c r="AM51" s="408"/>
      <c r="AN51" s="408" t="s">
        <v>386</v>
      </c>
      <c r="AO51" s="408"/>
      <c r="AP51" s="408"/>
      <c r="AQ51" s="408"/>
      <c r="AR51" s="408"/>
      <c r="AS51" s="408" t="s">
        <v>387</v>
      </c>
      <c r="AT51" s="408"/>
      <c r="AU51" s="408"/>
      <c r="AV51" s="408"/>
      <c r="AW51" s="408"/>
      <c r="AX51" s="408" t="s">
        <v>388</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396</v>
      </c>
      <c r="B75" s="127" t="s">
        <v>397</v>
      </c>
      <c r="C75" s="274"/>
      <c r="D75" s="124" t="s">
        <v>391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398</v>
      </c>
      <c r="C77" s="271"/>
      <c r="D77" s="123" t="s">
        <v>391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472</v>
      </c>
      <c r="B143" s="135" t="s">
        <v>289</v>
      </c>
      <c r="C143" s="135" t="s">
        <v>397</v>
      </c>
      <c r="D143" s="135" t="s">
        <v>391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292</v>
      </c>
      <c r="C146" s="135" t="s">
        <v>473</v>
      </c>
      <c r="D146" s="135" t="s">
        <v>391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292</v>
      </c>
      <c r="C147" s="135" t="s">
        <v>474</v>
      </c>
      <c r="D147" s="135" t="s">
        <v>391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295</v>
      </c>
      <c r="C150" s="315" t="s">
        <v>475</v>
      </c>
      <c r="D150" s="135" t="s">
        <v>391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295</v>
      </c>
      <c r="C151" s="315" t="s">
        <v>476</v>
      </c>
      <c r="D151" s="135" t="s">
        <v>391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295</v>
      </c>
      <c r="C152" s="315" t="s">
        <v>477</v>
      </c>
      <c r="D152" s="135" t="s">
        <v>391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479</v>
      </c>
      <c r="B158" s="135" t="s">
        <v>289</v>
      </c>
      <c r="C158" s="315" t="s">
        <v>397</v>
      </c>
      <c r="D158" s="135" t="s">
        <v>480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292</v>
      </c>
      <c r="C161" s="315" t="s">
        <v>473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292</v>
      </c>
      <c r="C162" s="315" t="s">
        <v>474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484</v>
      </c>
      <c r="B172" s="135" t="s">
        <v>289</v>
      </c>
      <c r="C172" s="135" t="s">
        <v>397</v>
      </c>
      <c r="D172" s="135" t="s">
        <v>391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485</v>
      </c>
      <c r="B176" s="135" t="s">
        <v>289</v>
      </c>
      <c r="C176" s="135" t="s">
        <v>397</v>
      </c>
      <c r="D176" s="135" t="s">
        <v>391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563</v>
      </c>
      <c r="C192" s="19"/>
      <c r="D192" s="135" t="s">
        <v>391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496</v>
      </c>
      <c r="C193" s="19"/>
      <c r="D193" s="135" t="s">
        <v>391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497</v>
      </c>
      <c r="C194" s="19"/>
      <c r="D194" s="135" t="s">
        <v>391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498</v>
      </c>
      <c r="C195" s="19"/>
      <c r="D195" s="135" t="s">
        <v>391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292</v>
      </c>
      <c r="C196" s="19"/>
      <c r="D196" s="135" t="s">
        <v>391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295</v>
      </c>
      <c r="C197" s="19"/>
      <c r="D197" s="135" t="s">
        <v>391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499</v>
      </c>
      <c r="B200" s="150" t="s">
        <v>500</v>
      </c>
      <c r="C200" s="19"/>
      <c r="D200" s="135" t="s">
        <v>391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501</v>
      </c>
      <c r="C201" s="19"/>
      <c r="D201" s="135" t="s">
        <v>391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502</v>
      </c>
      <c r="C202" s="19"/>
      <c r="D202" s="135" t="s">
        <v>391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503</v>
      </c>
      <c r="B204" s="150" t="s">
        <v>504</v>
      </c>
      <c r="C204" s="19"/>
      <c r="D204" s="135" t="s">
        <v>391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505</v>
      </c>
      <c r="C205" s="19"/>
      <c r="D205" s="135" t="s">
        <v>391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506</v>
      </c>
      <c r="C206" s="19"/>
      <c r="D206" s="135" t="s">
        <v>391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493</v>
      </c>
      <c r="B210" s="150" t="s">
        <v>565</v>
      </c>
      <c r="C210" s="19"/>
      <c r="D210" s="135" t="s">
        <v>391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4"/>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563</v>
      </c>
      <c r="C212" s="19"/>
      <c r="D212" s="135" t="s">
        <v>391</v>
      </c>
      <c r="E212" s="21">
        <f>E192-Baseline!E192</f>
        <v>0.86212766566576804</v>
      </c>
      <c r="F212" s="21">
        <f>F77*F186-Baseline!F77*Baseline!F186</f>
        <v>0.84395447365653109</v>
      </c>
      <c r="G212" s="21">
        <f>G77*G186-Baseline!G77*Baseline!G186</f>
        <v>0.82621318781480724</v>
      </c>
      <c r="H212" s="21">
        <f>H77*H186-Baseline!H77*Baseline!H186</f>
        <v>0.80889358370196185</v>
      </c>
      <c r="I212" s="21">
        <f>I77*I186-Baseline!I77*Baseline!I186</f>
        <v>0.79198568612904607</v>
      </c>
      <c r="J212" s="21">
        <f>J77*J186-Baseline!J77*Baseline!J186</f>
        <v>0.77547975951201531</v>
      </c>
      <c r="K212" s="21">
        <f>K77*K186-Baseline!K77*Baseline!K186</f>
        <v>0.75936630621072754</v>
      </c>
      <c r="L212" s="21">
        <f>L77*L186-Baseline!L77*Baseline!L186</f>
        <v>0.74363605807863964</v>
      </c>
      <c r="M212" s="21">
        <f>M77*M186-Baseline!M77*Baseline!M186</f>
        <v>0.72827997017081403</v>
      </c>
      <c r="N212" s="21">
        <f>N77*N186-Baseline!N77*Baseline!N186</f>
        <v>0.71328921949041202</v>
      </c>
      <c r="O212" s="21">
        <f>O77*O186-Baseline!O77*Baseline!O186</f>
        <v>0.69865519536925458</v>
      </c>
      <c r="P212" s="21">
        <f>P77*P186-Baseline!P77*Baseline!P186</f>
        <v>0.68436949624790278</v>
      </c>
      <c r="Q212" s="21">
        <f>Q77*Q186-Baseline!Q77*Baseline!Q186</f>
        <v>0.67042392499517711</v>
      </c>
      <c r="R212" s="21">
        <f>R77*R186-Baseline!R77*Baseline!R186</f>
        <v>0.65681048308541778</v>
      </c>
      <c r="S212" s="21">
        <f>S77*S186-Baseline!S77*Baseline!S186</f>
        <v>0.64352136716011754</v>
      </c>
      <c r="T212" s="21">
        <f>T77*T186-Baseline!T77*Baseline!T186</f>
        <v>0.63054896161638907</v>
      </c>
      <c r="U212" s="21">
        <f>U77*U186-Baseline!U77*Baseline!U186</f>
        <v>0.61788583767724281</v>
      </c>
      <c r="V212" s="21">
        <f>V77*V186-Baseline!V77*Baseline!V186</f>
        <v>0.60552474618497898</v>
      </c>
      <c r="W212" s="21">
        <f>W77*W186-Baseline!W77*Baseline!W186</f>
        <v>0.59345861483439488</v>
      </c>
      <c r="X212" s="21">
        <f>X77*X186-Baseline!X77*Baseline!X186</f>
        <v>0.58168054300928129</v>
      </c>
      <c r="Y212" s="21">
        <f>Y77*Y186-Baseline!Y77*Baseline!Y186</f>
        <v>0.57018379854034362</v>
      </c>
      <c r="Z212" s="21">
        <f>Z77*Z186-Baseline!Z77*Baseline!Z186</f>
        <v>0.55896181267898393</v>
      </c>
      <c r="AA212" s="21">
        <f>AA77*AA186-Baseline!AA77*Baseline!AA186</f>
        <v>0.54800817687080416</v>
      </c>
      <c r="AB212" s="21">
        <f>AB77*AB186-Baseline!AB77*Baseline!AB186</f>
        <v>0.53731663923287831</v>
      </c>
      <c r="AC212" s="21">
        <f>AC77*AC186-Baseline!AC77*Baseline!AC186</f>
        <v>0.52688109948140094</v>
      </c>
      <c r="AD212" s="21">
        <f>AD77*AD186-Baseline!AD77*Baseline!AD186</f>
        <v>0.51669560680970839</v>
      </c>
      <c r="AE212" s="21">
        <f>AE77*AE186-Baseline!AE77*Baseline!AE186</f>
        <v>0.50675435544985337</v>
      </c>
      <c r="AF212" s="21">
        <f>AF77*AF186-Baseline!AF77*Baseline!AF186</f>
        <v>0.49705168170183456</v>
      </c>
      <c r="AG212" s="21">
        <f>AG77*AG186-Baseline!AG77*Baseline!AG186</f>
        <v>0.48758206010243527</v>
      </c>
      <c r="AH212" s="21">
        <f>AH77*AH186-Baseline!AH77*Baseline!AH186</f>
        <v>0.47834010003934702</v>
      </c>
      <c r="AI212" s="21">
        <f>AI77*AI186-Baseline!AI77*Baseline!AI186</f>
        <v>0.46932054352346703</v>
      </c>
      <c r="AJ212" s="21">
        <f>AJ77*AJ186-Baseline!AJ77*Baseline!AJ186</f>
        <v>0.46275378628606895</v>
      </c>
      <c r="AK212" s="21">
        <f>AK77*AK186-Baseline!AK77*Baseline!AK186</f>
        <v>0.45632655047503345</v>
      </c>
      <c r="AL212" s="21">
        <f>AL77*AL186-Baseline!AL77*Baseline!AL186</f>
        <v>0.45003643294839063</v>
      </c>
      <c r="AM212" s="21">
        <f>AM77*AM186-Baseline!AM77*Baseline!AM186</f>
        <v>0.44388108358615685</v>
      </c>
      <c r="AN212" s="21">
        <f>AN77*AN186-Baseline!AN77*Baseline!AN186</f>
        <v>0.4378582035073631</v>
      </c>
      <c r="AO212" s="21">
        <f>AO77*AO186-Baseline!AO77*Baseline!AO186</f>
        <v>0.43196554471390264</v>
      </c>
      <c r="AP212" s="21">
        <f>AP77*AP186-Baseline!AP77*Baseline!AP186</f>
        <v>0.42620090913394998</v>
      </c>
      <c r="AQ212" s="21">
        <f>AQ77*AQ186-Baseline!AQ77*Baseline!AQ186</f>
        <v>0.4205621473787764</v>
      </c>
      <c r="AR212" s="21">
        <f>AR77*AR186-Baseline!AR77*Baseline!AR186</f>
        <v>0.41504715890292354</v>
      </c>
      <c r="AS212" s="21">
        <f>AS77*AS186-Baseline!AS77*Baseline!AS186</f>
        <v>0.40965388969218236</v>
      </c>
      <c r="AT212" s="21">
        <f>AT77*AT186-Baseline!AT77*Baseline!AT186</f>
        <v>0.40438033317525435</v>
      </c>
      <c r="AU212" s="21">
        <f>AU77*AU186-Baseline!AU77*Baseline!AU186</f>
        <v>0.399224528083929</v>
      </c>
      <c r="AV212" s="21">
        <f>AV77*AV186-Baseline!AV77*Baseline!AV186</f>
        <v>0.39418455876310265</v>
      </c>
      <c r="AW212" s="21">
        <f>AW77*AW186-Baseline!AW77*Baseline!AW186</f>
        <v>0.38925855337198528</v>
      </c>
      <c r="AX212" s="21">
        <f>AX77*AX186-Baseline!AX77*Baseline!AX186</f>
        <v>0.38444468398268428</v>
      </c>
      <c r="AY212" s="21">
        <f>AY77*AY186-Baseline!AY77*Baseline!AY186</f>
        <v>0.37974116585909257</v>
      </c>
      <c r="AZ212" s="21">
        <f>AZ77*AZ186-Baseline!AZ77*Baseline!AZ186</f>
        <v>0.37514625637911619</v>
      </c>
      <c r="BA212" s="21">
        <f>BA77*BA186-Baseline!BA77*Baseline!BA186</f>
        <v>0.37065825444495237</v>
      </c>
      <c r="BB212" s="21">
        <f>BB77*BB186-Baseline!BB77*Baseline!BB186</f>
        <v>0.3662239440004903</v>
      </c>
    </row>
    <row r="213" spans="1:54" outlineLevel="2">
      <c r="A213" s="474"/>
      <c r="B213" s="150" t="s">
        <v>496</v>
      </c>
      <c r="C213" s="19"/>
      <c r="D213" s="135" t="s">
        <v>391</v>
      </c>
      <c r="E213" s="21">
        <f>E193-Baseline!E193</f>
        <v>5.1405199502536956</v>
      </c>
      <c r="F213" s="21">
        <f>F193-Baseline!F193</f>
        <v>5.1217007505370606</v>
      </c>
      <c r="G213" s="21">
        <f>G193-Baseline!G193</f>
        <v>5.0841606845826677</v>
      </c>
      <c r="H213" s="21">
        <f>H193-Baseline!H193</f>
        <v>5.0462396095530746</v>
      </c>
      <c r="I213" s="21">
        <f>I193-Baseline!I193</f>
        <v>5.0247871302501412</v>
      </c>
      <c r="J213" s="21">
        <f>J193-Baseline!J193</f>
        <v>5.0023398986629752</v>
      </c>
      <c r="K213" s="21">
        <f>K193-Baseline!K193</f>
        <v>4.9628504330990486</v>
      </c>
      <c r="L213" s="21">
        <f>L193-Baseline!L193</f>
        <v>4.9389419859550614</v>
      </c>
      <c r="M213" s="21">
        <f>M193-Baseline!M193</f>
        <v>4.9142204287759608</v>
      </c>
      <c r="N213" s="21">
        <f>N193-Baseline!N193</f>
        <v>4.8736089496995811</v>
      </c>
      <c r="O213" s="21">
        <f>O193-Baseline!O193</f>
        <v>4.8477452872579434</v>
      </c>
      <c r="P213" s="21">
        <f>P193-Baseline!P193</f>
        <v>4.821230272800002</v>
      </c>
      <c r="Q213" s="21">
        <f>Q193-Baseline!Q193</f>
        <v>4.7941161573875437</v>
      </c>
      <c r="R213" s="21">
        <f>R193-Baseline!R193</f>
        <v>4.7803901521520995</v>
      </c>
      <c r="S213" s="21">
        <f>S193-Baseline!S193</f>
        <v>4.7519445337215505</v>
      </c>
      <c r="T213" s="21">
        <f>T193-Baseline!T193</f>
        <v>4.7230513514070624</v>
      </c>
      <c r="U213" s="21">
        <f>U193-Baseline!U193</f>
        <v>4.6937549778286956</v>
      </c>
      <c r="V213" s="21">
        <f>V193-Baseline!V193</f>
        <v>4.6769467713482626</v>
      </c>
      <c r="W213" s="21">
        <f>W193-Baseline!W193</f>
        <v>4.6467140965459715</v>
      </c>
      <c r="X213" s="21">
        <f>X193-Baseline!X193</f>
        <v>4.6285499197604869</v>
      </c>
      <c r="Y213" s="21">
        <f>Y193-Baseline!Y193</f>
        <v>4.597562234900245</v>
      </c>
      <c r="Z213" s="21">
        <f>Z193-Baseline!Z193</f>
        <v>4.5782403698919101</v>
      </c>
      <c r="AA213" s="21">
        <f>AA193-Baseline!AA193</f>
        <v>4.558293161923638</v>
      </c>
      <c r="AB213" s="21">
        <f>AB193-Baseline!AB193</f>
        <v>4.5377703074718685</v>
      </c>
      <c r="AC213" s="21">
        <f>AC193-Baseline!AC193</f>
        <v>4.5141641904098693</v>
      </c>
      <c r="AD213" s="21">
        <f>AD193-Baseline!AD193</f>
        <v>4.4907568029440306</v>
      </c>
      <c r="AE213" s="21">
        <f>AE193-Baseline!AE193</f>
        <v>4.4680405603894622</v>
      </c>
      <c r="AF213" s="21">
        <f>AF193-Baseline!AF193</f>
        <v>4.4446150660994661</v>
      </c>
      <c r="AG213" s="21">
        <f>AG193-Baseline!AG193</f>
        <v>4.4206619433626173</v>
      </c>
      <c r="AH213" s="21">
        <f>AH193-Baseline!AH193</f>
        <v>4.3963846531612569</v>
      </c>
      <c r="AI213" s="21">
        <f>AI193-Baseline!AI193</f>
        <v>4.3720393301577545</v>
      </c>
      <c r="AJ213" s="21">
        <f>AJ193-Baseline!AJ193</f>
        <v>4.3686206351182912</v>
      </c>
      <c r="AK213" s="21">
        <f>AK193-Baseline!AK193</f>
        <v>4.3648305524952962</v>
      </c>
      <c r="AL213" s="21">
        <f>AL193-Baseline!AL193</f>
        <v>4.3607606739230862</v>
      </c>
      <c r="AM213" s="21">
        <f>AM193-Baseline!AM193</f>
        <v>4.3564619340016177</v>
      </c>
      <c r="AN213" s="21">
        <f>AN193-Baseline!AN193</f>
        <v>4.351955401839362</v>
      </c>
      <c r="AO213" s="21">
        <f>AO193-Baseline!AO193</f>
        <v>4.3472493182458489</v>
      </c>
      <c r="AP213" s="21">
        <f>AP193-Baseline!AP193</f>
        <v>4.3423732010314398</v>
      </c>
      <c r="AQ213" s="21">
        <f>AQ193-Baseline!AQ193</f>
        <v>4.3373607360777697</v>
      </c>
      <c r="AR213" s="21">
        <f>AR193-Baseline!AR193</f>
        <v>4.3322359325637763</v>
      </c>
      <c r="AS213" s="21">
        <f>AS193-Baseline!AS193</f>
        <v>4.3270208818286875</v>
      </c>
      <c r="AT213" s="21">
        <f>AT193-Baseline!AT193</f>
        <v>4.3217392230548715</v>
      </c>
      <c r="AU213" s="21">
        <f>AU193-Baseline!AU193</f>
        <v>4.3164157782401862</v>
      </c>
      <c r="AV213" s="21">
        <f>AV193-Baseline!AV193</f>
        <v>4.3110739146208745</v>
      </c>
      <c r="AW213" s="21">
        <f>AW193-Baseline!AW193</f>
        <v>4.3057357640181193</v>
      </c>
      <c r="AX213" s="21">
        <f>AX193-Baseline!AX193</f>
        <v>4.3004233748667904</v>
      </c>
      <c r="AY213" s="21">
        <f>AY193-Baseline!AY193</f>
        <v>4.2951586557303916</v>
      </c>
      <c r="AZ213" s="21">
        <f>AZ193-Baseline!AZ193</f>
        <v>4.2899630527530679</v>
      </c>
      <c r="BA213" s="21">
        <f>BA193-Baseline!BA193</f>
        <v>4.2848574704670028</v>
      </c>
      <c r="BB213" s="21">
        <f>BB193-Baseline!BB193</f>
        <v>4.2792600340421325</v>
      </c>
    </row>
    <row r="214" spans="1:54" outlineLevel="2">
      <c r="A214" s="474"/>
      <c r="B214" s="150" t="s">
        <v>497</v>
      </c>
      <c r="C214" s="19"/>
      <c r="D214" s="135" t="s">
        <v>391</v>
      </c>
      <c r="E214" s="21">
        <f>E194-Baseline!E194</f>
        <v>2.5743277600318097</v>
      </c>
      <c r="F214" s="21">
        <f>F194-Baseline!F194</f>
        <v>2.5584388851482962</v>
      </c>
      <c r="G214" s="21">
        <f>G194-Baseline!G194</f>
        <v>2.5427983432416399</v>
      </c>
      <c r="H214" s="21">
        <f>H194-Baseline!H194</f>
        <v>2.5274056790614128</v>
      </c>
      <c r="I214" s="21">
        <f>I194-Baseline!I194</f>
        <v>2.5122604906121291</v>
      </c>
      <c r="J214" s="21">
        <f>J194-Baseline!J194</f>
        <v>2.4973624216086332</v>
      </c>
      <c r="K214" s="21">
        <f>K194-Baseline!K194</f>
        <v>2.482711170051179</v>
      </c>
      <c r="L214" s="21">
        <f>L194-Baseline!L194</f>
        <v>2.4683064867113842</v>
      </c>
      <c r="M214" s="21">
        <f>M194-Baseline!M194</f>
        <v>2.4541481695698879</v>
      </c>
      <c r="N214" s="21">
        <f>N194-Baseline!N194</f>
        <v>2.4402360782644927</v>
      </c>
      <c r="O214" s="21">
        <f>O194-Baseline!O194</f>
        <v>2.426570121830621</v>
      </c>
      <c r="P214" s="21">
        <f>P194-Baseline!P194</f>
        <v>2.413150267069085</v>
      </c>
      <c r="Q214" s="21">
        <f>Q194-Baseline!Q194</f>
        <v>2.39997653887088</v>
      </c>
      <c r="R214" s="21">
        <f>R194-Baseline!R194</f>
        <v>2.3870490176949337</v>
      </c>
      <c r="S214" s="21">
        <f>S194-Baseline!S194</f>
        <v>2.3738336146238361</v>
      </c>
      <c r="T214" s="21">
        <f>T194-Baseline!T194</f>
        <v>2.3608704747532259</v>
      </c>
      <c r="U214" s="21">
        <f>U194-Baseline!U194</f>
        <v>2.3481596942860263</v>
      </c>
      <c r="V214" s="21">
        <f>V194-Baseline!V194</f>
        <v>2.3357014312757798</v>
      </c>
      <c r="W214" s="21">
        <f>W194-Baseline!W194</f>
        <v>2.3234959044310566</v>
      </c>
      <c r="X214" s="21">
        <f>X194-Baseline!X194</f>
        <v>2.3115434007794775</v>
      </c>
      <c r="Y214" s="21">
        <f>Y194-Baseline!Y194</f>
        <v>2.2998442734698235</v>
      </c>
      <c r="Z214" s="21">
        <f>Z194-Baseline!Z194</f>
        <v>2.288398941293238</v>
      </c>
      <c r="AA214" s="21">
        <f>AA194-Baseline!AA194</f>
        <v>2.2772078923668575</v>
      </c>
      <c r="AB214" s="21">
        <f>AB194-Baseline!AB194</f>
        <v>2.2662716899155133</v>
      </c>
      <c r="AC214" s="21">
        <f>AC194-Baseline!AC194</f>
        <v>2.2541404929117923</v>
      </c>
      <c r="AD214" s="21">
        <f>AD194-Baseline!AD194</f>
        <v>2.242097016838255</v>
      </c>
      <c r="AE214" s="21">
        <f>AE194-Baseline!AE194</f>
        <v>2.2300016348331866</v>
      </c>
      <c r="AF214" s="21">
        <f>AF194-Baseline!AF194</f>
        <v>2.2177642945760394</v>
      </c>
      <c r="AG214" s="21">
        <f>AG194-Baseline!AG194</f>
        <v>2.2053451960284014</v>
      </c>
      <c r="AH214" s="21">
        <f>AH194-Baseline!AH194</f>
        <v>2.192767235338807</v>
      </c>
      <c r="AI214" s="21">
        <f>AI194-Baseline!AI194</f>
        <v>2.1801386882042899</v>
      </c>
      <c r="AJ214" s="21">
        <f>AJ194-Baseline!AJ194</f>
        <v>2.1779534179349227</v>
      </c>
      <c r="AK214" s="21">
        <f>AK194-Baseline!AK194</f>
        <v>2.175620952924278</v>
      </c>
      <c r="AL214" s="21">
        <f>AL194-Baseline!AL194</f>
        <v>2.1731593218615153</v>
      </c>
      <c r="AM214" s="21">
        <f>AM194-Baseline!AM194</f>
        <v>2.1705893918533978</v>
      </c>
      <c r="AN214" s="21">
        <f>AN194-Baseline!AN194</f>
        <v>2.1679260774967646</v>
      </c>
      <c r="AO214" s="21">
        <f>AO194-Baseline!AO194</f>
        <v>2.1651768566092886</v>
      </c>
      <c r="AP214" s="21">
        <f>AP194-Baseline!AP194</f>
        <v>2.162355118566198</v>
      </c>
      <c r="AQ214" s="21">
        <f>AQ194-Baseline!AQ194</f>
        <v>2.1594746538575875</v>
      </c>
      <c r="AR214" s="21">
        <f>AR194-Baseline!AR194</f>
        <v>2.156547904850544</v>
      </c>
      <c r="AS214" s="21">
        <f>AS194-Baseline!AS194</f>
        <v>2.1535862838119253</v>
      </c>
      <c r="AT214" s="21">
        <f>AT194-Baseline!AT194</f>
        <v>2.150601167905422</v>
      </c>
      <c r="AU214" s="21">
        <f>AU194-Baseline!AU194</f>
        <v>2.1476042610190569</v>
      </c>
      <c r="AV214" s="21">
        <f>AV194-Baseline!AV194</f>
        <v>2.1446068353814365</v>
      </c>
      <c r="AW214" s="21">
        <f>AW194-Baseline!AW194</f>
        <v>2.1416197794569953</v>
      </c>
      <c r="AX214" s="21">
        <f>AX194-Baseline!AX194</f>
        <v>2.1386537881249721</v>
      </c>
      <c r="AY214" s="21">
        <f>AY194-Baseline!AY194</f>
        <v>2.1357194239085082</v>
      </c>
      <c r="AZ214" s="21">
        <f>AZ194-Baseline!AZ194</f>
        <v>2.1328270616365068</v>
      </c>
      <c r="BA214" s="21">
        <f>BA194-Baseline!BA194</f>
        <v>2.1299868500409906</v>
      </c>
      <c r="BB214" s="21">
        <f>BB194-Baseline!BB194</f>
        <v>2.1269093374992019</v>
      </c>
    </row>
    <row r="215" spans="1:54" outlineLevel="2">
      <c r="A215" s="474"/>
      <c r="B215" s="150" t="s">
        <v>498</v>
      </c>
      <c r="C215" s="19"/>
      <c r="D215" s="135" t="s">
        <v>391</v>
      </c>
      <c r="E215" s="21">
        <f>E195-Baseline!E195</f>
        <v>7.7229832782660628</v>
      </c>
      <c r="F215" s="21">
        <f>F195-Baseline!F195</f>
        <v>7.6753166536540842</v>
      </c>
      <c r="G215" s="21">
        <f>G195-Baseline!G195</f>
        <v>7.6283950297249215</v>
      </c>
      <c r="H215" s="21">
        <f>H195-Baseline!H195</f>
        <v>7.5822170371842379</v>
      </c>
      <c r="I215" s="21">
        <f>I195-Baseline!I195</f>
        <v>7.5367814718363855</v>
      </c>
      <c r="J215" s="21">
        <f>J195-Baseline!J195</f>
        <v>7.4920872631803928</v>
      </c>
      <c r="K215" s="21">
        <f>K195-Baseline!K195</f>
        <v>7.4481335101535384</v>
      </c>
      <c r="L215" s="21">
        <f>L195-Baseline!L195</f>
        <v>7.4049194601341499</v>
      </c>
      <c r="M215" s="21">
        <f>M195-Baseline!M195</f>
        <v>7.3624445071643114</v>
      </c>
      <c r="N215" s="21">
        <f>N195-Baseline!N195</f>
        <v>7.3207082332799338</v>
      </c>
      <c r="O215" s="21">
        <f>O195-Baseline!O195</f>
        <v>7.279710365491864</v>
      </c>
      <c r="P215" s="21">
        <f>P195-Baseline!P195</f>
        <v>7.2394508026594311</v>
      </c>
      <c r="Q215" s="21">
        <f>Q195-Baseline!Q195</f>
        <v>7.1999296166126401</v>
      </c>
      <c r="R215" s="21">
        <f>R195-Baseline!R195</f>
        <v>7.1611470530848003</v>
      </c>
      <c r="S215" s="21">
        <f>S195-Baseline!S195</f>
        <v>7.1215008425060065</v>
      </c>
      <c r="T215" s="21">
        <f>T195-Baseline!T195</f>
        <v>7.0826114229217012</v>
      </c>
      <c r="U215" s="21">
        <f>U195-Baseline!U195</f>
        <v>7.0444790841691818</v>
      </c>
      <c r="V215" s="21">
        <f>V195-Baseline!V195</f>
        <v>7.0071042925424649</v>
      </c>
      <c r="W215" s="21">
        <f>W195-Baseline!W195</f>
        <v>6.9704877132931715</v>
      </c>
      <c r="X215" s="21">
        <f>X195-Baseline!X195</f>
        <v>6.9346302023384325</v>
      </c>
      <c r="Y215" s="21">
        <f>Y195-Baseline!Y195</f>
        <v>6.8995328204094699</v>
      </c>
      <c r="Z215" s="21">
        <f>Z195-Baseline!Z195</f>
        <v>6.8651968226936413</v>
      </c>
      <c r="AA215" s="21">
        <f>AA195-Baseline!AA195</f>
        <v>6.8316236782634023</v>
      </c>
      <c r="AB215" s="21">
        <f>AB195-Baseline!AB195</f>
        <v>6.7988150697465404</v>
      </c>
      <c r="AC215" s="21">
        <f>AC195-Baseline!AC195</f>
        <v>6.7624214787992631</v>
      </c>
      <c r="AD215" s="21">
        <f>AD195-Baseline!AD195</f>
        <v>6.7262910506490163</v>
      </c>
      <c r="AE215" s="21">
        <f>AE195-Baseline!AE195</f>
        <v>6.6900049047167505</v>
      </c>
      <c r="AF215" s="21">
        <f>AF195-Baseline!AF195</f>
        <v>6.653292884044645</v>
      </c>
      <c r="AG215" s="21">
        <f>AG195-Baseline!AG195</f>
        <v>6.6160355883120969</v>
      </c>
      <c r="AH215" s="21">
        <f>AH195-Baseline!AH195</f>
        <v>6.5783017062942557</v>
      </c>
      <c r="AI215" s="21">
        <f>AI195-Baseline!AI195</f>
        <v>6.5404160649273342</v>
      </c>
      <c r="AJ215" s="21">
        <f>AJ195-Baseline!AJ195</f>
        <v>6.5338602541457238</v>
      </c>
      <c r="AK215" s="21">
        <f>AK195-Baseline!AK195</f>
        <v>6.5268628591319526</v>
      </c>
      <c r="AL215" s="21">
        <f>AL195-Baseline!AL195</f>
        <v>6.5194779659599869</v>
      </c>
      <c r="AM215" s="21">
        <f>AM195-Baseline!AM195</f>
        <v>6.5117681759625805</v>
      </c>
      <c r="AN215" s="21">
        <f>AN195-Baseline!AN195</f>
        <v>6.5037782329143843</v>
      </c>
      <c r="AO215" s="21">
        <f>AO195-Baseline!AO195</f>
        <v>6.4955305702715354</v>
      </c>
      <c r="AP215" s="21">
        <f>AP195-Baseline!AP195</f>
        <v>6.4870653561615326</v>
      </c>
      <c r="AQ215" s="21">
        <f>AQ195-Baseline!AQ195</f>
        <v>6.4784239620552517</v>
      </c>
      <c r="AR215" s="21">
        <f>AR195-Baseline!AR195</f>
        <v>6.4696437150534383</v>
      </c>
      <c r="AS215" s="21">
        <f>AS195-Baseline!AS195</f>
        <v>6.4607588519557329</v>
      </c>
      <c r="AT215" s="21">
        <f>AT195-Baseline!AT195</f>
        <v>6.4518035042539106</v>
      </c>
      <c r="AU215" s="21">
        <f>AU195-Baseline!AU195</f>
        <v>6.4428127836121787</v>
      </c>
      <c r="AV215" s="21">
        <f>AV195-Baseline!AV195</f>
        <v>6.4338205067162662</v>
      </c>
      <c r="AW215" s="21">
        <f>AW195-Baseline!AW195</f>
        <v>6.4248593389594024</v>
      </c>
      <c r="AX215" s="21">
        <f>AX195-Baseline!AX195</f>
        <v>6.4159613649793297</v>
      </c>
      <c r="AY215" s="21">
        <f>AY195-Baseline!AY195</f>
        <v>6.4071582723455638</v>
      </c>
      <c r="AZ215" s="21">
        <f>AZ195-Baseline!AZ195</f>
        <v>6.3984811855448065</v>
      </c>
      <c r="BA215" s="21">
        <f>BA195-Baseline!BA195</f>
        <v>6.3899605507731323</v>
      </c>
      <c r="BB215" s="21">
        <f>BB195-Baseline!BB195</f>
        <v>6.3807280131621846</v>
      </c>
    </row>
    <row r="216" spans="1:54" outlineLevel="2">
      <c r="A216" s="474"/>
      <c r="B216" s="150" t="s">
        <v>292</v>
      </c>
      <c r="C216" s="19"/>
      <c r="D216" s="135" t="s">
        <v>391</v>
      </c>
      <c r="E216" s="21">
        <f>E196-Baseline!E196</f>
        <v>0.40373904286553491</v>
      </c>
      <c r="F216" s="21">
        <f>F196-Baseline!F196</f>
        <v>0.41105493300096191</v>
      </c>
      <c r="G216" s="21">
        <f>G196-Baseline!G196</f>
        <v>0.41854553769452607</v>
      </c>
      <c r="H216" s="21">
        <f>H196-Baseline!H196</f>
        <v>0.42621584489975878</v>
      </c>
      <c r="I216" s="21">
        <f>I196-Baseline!I196</f>
        <v>0.43407110302863083</v>
      </c>
      <c r="J216" s="21">
        <f>J196-Baseline!J196</f>
        <v>0.442116617767426</v>
      </c>
      <c r="K216" s="21">
        <f>K196-Baseline!K196</f>
        <v>0.45035793379058003</v>
      </c>
      <c r="L216" s="21">
        <f>L196-Baseline!L196</f>
        <v>0.45880079796318968</v>
      </c>
      <c r="M216" s="21">
        <f>M196-Baseline!M196</f>
        <v>0.46745106512112444</v>
      </c>
      <c r="N216" s="21">
        <f>N196-Baseline!N196</f>
        <v>0.47631484532707702</v>
      </c>
      <c r="O216" s="21">
        <f>O196-Baseline!O196</f>
        <v>0.48539844569762292</v>
      </c>
      <c r="P216" s="21">
        <f>P196-Baseline!P196</f>
        <v>0.49470833321738306</v>
      </c>
      <c r="Q216" s="21">
        <f>Q196-Baseline!Q196</f>
        <v>0.50425123228831903</v>
      </c>
      <c r="R216" s="21">
        <f>R196-Baseline!R196</f>
        <v>0.51403406408382835</v>
      </c>
      <c r="S216" s="21">
        <f>S196-Baseline!S196</f>
        <v>0.52406398075316507</v>
      </c>
      <c r="T216" s="21">
        <f>T196-Baseline!T196</f>
        <v>0.53434839603207651</v>
      </c>
      <c r="U216" s="21">
        <f>U196-Baseline!U196</f>
        <v>0.5448949402811365</v>
      </c>
      <c r="V216" s="21">
        <f>V196-Baseline!V196</f>
        <v>0.55571148801173043</v>
      </c>
      <c r="W216" s="21">
        <f>W196-Baseline!W196</f>
        <v>0.56680618213593226</v>
      </c>
      <c r="X216" s="21">
        <f>X196-Baseline!X196</f>
        <v>0.57818745284068185</v>
      </c>
      <c r="Y216" s="21">
        <f>Y196-Baseline!Y196</f>
        <v>0.58986400247239423</v>
      </c>
      <c r="Z216" s="21">
        <f>Z196-Baseline!Z196</f>
        <v>0.60184480390343076</v>
      </c>
      <c r="AA216" s="21">
        <f>AA196-Baseline!AA196</f>
        <v>0.6141391480710241</v>
      </c>
      <c r="AB216" s="21">
        <f>AB196-Baseline!AB196</f>
        <v>0.62675662025986179</v>
      </c>
      <c r="AC216" s="21">
        <f>AC196-Baseline!AC196</f>
        <v>0.63970714033857368</v>
      </c>
      <c r="AD216" s="21">
        <f>AD196-Baseline!AD196</f>
        <v>0.65300093562665418</v>
      </c>
      <c r="AE216" s="21">
        <f>AE196-Baseline!AE196</f>
        <v>0.66664860533548009</v>
      </c>
      <c r="AF216" s="21">
        <f>AF196-Baseline!AF196</f>
        <v>0.68066108784380375</v>
      </c>
      <c r="AG216" s="21">
        <f>AG196-Baseline!AG196</f>
        <v>0.69504965783078032</v>
      </c>
      <c r="AH216" s="21">
        <f>AH196-Baseline!AH196</f>
        <v>0.70982603822745938</v>
      </c>
      <c r="AI216" s="21">
        <f>AI196-Baseline!AI196</f>
        <v>0.72500227110057525</v>
      </c>
      <c r="AJ216" s="21">
        <f>AJ196-Baseline!AJ196</f>
        <v>0.7421555788373092</v>
      </c>
      <c r="AK216" s="21">
        <f>AK196-Baseline!AK196</f>
        <v>0.75980518086573279</v>
      </c>
      <c r="AL216" s="21">
        <f>AL196-Baseline!AL196</f>
        <v>0.77796741382262091</v>
      </c>
      <c r="AM216" s="21">
        <f>AM196-Baseline!AM196</f>
        <v>0.79665917743712122</v>
      </c>
      <c r="AN216" s="21">
        <f>AN196-Baseline!AN196</f>
        <v>0.81589800861686157</v>
      </c>
      <c r="AO216" s="21">
        <f>AO196-Baseline!AO196</f>
        <v>0.83570202932462967</v>
      </c>
      <c r="AP216" s="21">
        <f>AP196-Baseline!AP196</f>
        <v>0.85609002621597041</v>
      </c>
      <c r="AQ216" s="21">
        <f>AQ196-Baseline!AQ196</f>
        <v>0.87708144480701122</v>
      </c>
      <c r="AR216" s="21">
        <f>AR196-Baseline!AR196</f>
        <v>0.89869643206725147</v>
      </c>
      <c r="AS216" s="21">
        <f>AS196-Baseline!AS196</f>
        <v>0.92095584842758937</v>
      </c>
      <c r="AT216" s="21">
        <f>AT196-Baseline!AT196</f>
        <v>0.94388128906601221</v>
      </c>
      <c r="AU216" s="21">
        <f>AU196-Baseline!AU196</f>
        <v>0.96749513630245509</v>
      </c>
      <c r="AV216" s="21">
        <f>AV196-Baseline!AV196</f>
        <v>0.99182055857167106</v>
      </c>
      <c r="AW216" s="21">
        <f>AW196-Baseline!AW196</f>
        <v>1.0168815523910057</v>
      </c>
      <c r="AX216" s="21">
        <f>AX196-Baseline!AX196</f>
        <v>1.0427029917483051</v>
      </c>
      <c r="AY216" s="21">
        <f>AY196-Baseline!AY196</f>
        <v>1.0693106223180435</v>
      </c>
      <c r="AZ216" s="21">
        <f>AZ196-Baseline!AZ196</f>
        <v>1.0967311232823267</v>
      </c>
      <c r="BA216" s="21">
        <f>BA196-Baseline!BA196</f>
        <v>1.124992125820919</v>
      </c>
      <c r="BB216" s="21">
        <f>BB196-Baseline!BB196</f>
        <v>1.1539813690809892</v>
      </c>
    </row>
    <row r="217" spans="1:54" outlineLevel="2">
      <c r="A217" s="474"/>
      <c r="B217" s="150" t="s">
        <v>295</v>
      </c>
      <c r="C217" s="19"/>
      <c r="D217" s="135"/>
      <c r="E217" s="21">
        <f>E197-Baseline!E197</f>
        <v>15.484674133860002</v>
      </c>
      <c r="F217" s="21">
        <f>F197-Baseline!F197</f>
        <v>15.408990326840581</v>
      </c>
      <c r="G217" s="21">
        <f>G197-Baseline!G197</f>
        <v>15.334436598865784</v>
      </c>
      <c r="H217" s="21">
        <f>H197-Baseline!H197</f>
        <v>15.261005862460731</v>
      </c>
      <c r="I217" s="21">
        <f>I197-Baseline!I197</f>
        <v>15.188691353329801</v>
      </c>
      <c r="J217" s="21">
        <f>J197-Baseline!J197</f>
        <v>15.117486625376966</v>
      </c>
      <c r="K217" s="21">
        <f>K197-Baseline!K197</f>
        <v>15.047385547586353</v>
      </c>
      <c r="L217" s="21">
        <f>L197-Baseline!L197</f>
        <v>14.978382282676847</v>
      </c>
      <c r="M217" s="21">
        <f>M197-Baseline!M197</f>
        <v>14.910471304462714</v>
      </c>
      <c r="N217" s="21">
        <f>N197-Baseline!N197</f>
        <v>14.843647387781944</v>
      </c>
      <c r="O217" s="21">
        <f>O197-Baseline!O197</f>
        <v>14.777905574368383</v>
      </c>
      <c r="P217" s="21">
        <f>P197-Baseline!P197</f>
        <v>14.713241227788247</v>
      </c>
      <c r="Q217" s="21">
        <f>Q197-Baseline!Q197</f>
        <v>14.649649957921101</v>
      </c>
      <c r="R217" s="21">
        <f>R197-Baseline!R197</f>
        <v>14.58712767822499</v>
      </c>
      <c r="S217" s="21">
        <f>S197-Baseline!S197</f>
        <v>14.525670567094901</v>
      </c>
      <c r="T217" s="21">
        <f>T197-Baseline!T197</f>
        <v>14.465275065205264</v>
      </c>
      <c r="U217" s="21">
        <f>U197-Baseline!U197</f>
        <v>14.405937892943383</v>
      </c>
      <c r="V217" s="21">
        <f>V197-Baseline!V197</f>
        <v>14.347656033626947</v>
      </c>
      <c r="W217" s="21">
        <f>W197-Baseline!W197</f>
        <v>14.290426710415723</v>
      </c>
      <c r="X217" s="21">
        <f>X197-Baseline!X197</f>
        <v>14.234247416538876</v>
      </c>
      <c r="Y217" s="21">
        <f>Y197-Baseline!Y197</f>
        <v>14.179115906175799</v>
      </c>
      <c r="Z217" s="21">
        <f>Z197-Baseline!Z197</f>
        <v>14.125030177828126</v>
      </c>
      <c r="AA217" s="21">
        <f>AA197-Baseline!AA197</f>
        <v>14.071988460608795</v>
      </c>
      <c r="AB217" s="21">
        <f>AB197-Baseline!AB197</f>
        <v>14.019989260024619</v>
      </c>
      <c r="AC217" s="21">
        <f>AC197-Baseline!AC197</f>
        <v>13.969031295365784</v>
      </c>
      <c r="AD217" s="21">
        <f>AD197-Baseline!AD197</f>
        <v>13.919113550981326</v>
      </c>
      <c r="AE217" s="21">
        <f>AE197-Baseline!AE197</f>
        <v>13.870235230152071</v>
      </c>
      <c r="AF217" s="21">
        <f>AF197-Baseline!AF197</f>
        <v>13.822395778396951</v>
      </c>
      <c r="AG217" s="21">
        <f>AG197-Baseline!AG197</f>
        <v>13.775594887210005</v>
      </c>
      <c r="AH217" s="21">
        <f>AH197-Baseline!AH197</f>
        <v>13.729832454919901</v>
      </c>
      <c r="AI217" s="21">
        <f>AI197-Baseline!AI197</f>
        <v>13.685108637711435</v>
      </c>
      <c r="AJ217" s="21">
        <f>AJ197-Baseline!AJ197</f>
        <v>13.707644311736733</v>
      </c>
      <c r="AK217" s="21">
        <f>AK197-Baseline!AK197</f>
        <v>13.731125994287918</v>
      </c>
      <c r="AL217" s="21">
        <f>AL197-Baseline!AL197</f>
        <v>13.755568280703526</v>
      </c>
      <c r="AM217" s="21">
        <f>AM197-Baseline!AM197</f>
        <v>13.780986141486606</v>
      </c>
      <c r="AN217" s="21">
        <f>AN197-Baseline!AN197</f>
        <v>13.807394936905725</v>
      </c>
      <c r="AO217" s="21">
        <f>AO197-Baseline!AO197</f>
        <v>13.834810422808459</v>
      </c>
      <c r="AP217" s="21">
        <f>AP197-Baseline!AP197</f>
        <v>13.863248756421168</v>
      </c>
      <c r="AQ217" s="21">
        <f>AQ197-Baseline!AQ197</f>
        <v>13.892726492509585</v>
      </c>
      <c r="AR217" s="21">
        <f>AR197-Baseline!AR197</f>
        <v>13.923260610640174</v>
      </c>
      <c r="AS217" s="21">
        <f>AS197-Baseline!AS197</f>
        <v>13.954868505319137</v>
      </c>
      <c r="AT217" s="21">
        <f>AT197-Baseline!AT197</f>
        <v>13.987567998255926</v>
      </c>
      <c r="AU217" s="21">
        <f>AU197-Baseline!AU197</f>
        <v>14.021377342030144</v>
      </c>
      <c r="AV217" s="21">
        <f>AV197-Baseline!AV197</f>
        <v>14.05631523206703</v>
      </c>
      <c r="AW217" s="21">
        <f>AW197-Baseline!AW197</f>
        <v>14.092400811645742</v>
      </c>
      <c r="AX217" s="21">
        <f>AX197-Baseline!AX197</f>
        <v>14.129653683448371</v>
      </c>
      <c r="AY217" s="21">
        <f>AY197-Baseline!AY197</f>
        <v>14.168093908668679</v>
      </c>
      <c r="AZ217" s="21">
        <f>AZ197-Baseline!AZ197</f>
        <v>14.207742022686583</v>
      </c>
      <c r="BA217" s="21">
        <f>BA197-Baseline!BA197</f>
        <v>14.248619040977612</v>
      </c>
      <c r="BB217" s="21">
        <f>BB197-Baseline!BB197</f>
        <v>14.289620992124208</v>
      </c>
    </row>
    <row r="218" spans="1:54" outlineLevel="2">
      <c r="A218" s="475"/>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499</v>
      </c>
      <c r="B220" s="150" t="s">
        <v>500</v>
      </c>
      <c r="C220" s="19"/>
      <c r="D220" s="135" t="s">
        <v>391</v>
      </c>
      <c r="E220" s="21">
        <f>E200-Baseline!E200</f>
        <v>21.891060792645</v>
      </c>
      <c r="F220" s="21">
        <f>F200-Baseline!F200</f>
        <v>21.785700484035132</v>
      </c>
      <c r="G220" s="21">
        <f>G200-Baseline!G200</f>
        <v>21.663356008957784</v>
      </c>
      <c r="H220" s="21">
        <f>H200-Baseline!H200</f>
        <v>21.542354900615528</v>
      </c>
      <c r="I220" s="21">
        <f>I200-Baseline!I200</f>
        <v>21.439535272737622</v>
      </c>
      <c r="J220" s="21">
        <f>J200-Baseline!J200</f>
        <v>21.337422901319382</v>
      </c>
      <c r="K220" s="21">
        <f>K200-Baseline!K200</f>
        <v>21.219960220686708</v>
      </c>
      <c r="L220" s="21">
        <f>L200-Baseline!L200</f>
        <v>21.119761124673737</v>
      </c>
      <c r="M220" s="21">
        <f>M200-Baseline!M200</f>
        <v>21.020422768530612</v>
      </c>
      <c r="N220" s="21">
        <f>N200-Baseline!N200</f>
        <v>20.906860402299014</v>
      </c>
      <c r="O220" s="21">
        <f>O200-Baseline!O200</f>
        <v>20.809704502693204</v>
      </c>
      <c r="P220" s="21">
        <f>P200-Baseline!P200</f>
        <v>20.713549330053535</v>
      </c>
      <c r="Q220" s="21">
        <f>Q200-Baseline!Q200</f>
        <v>20.61844127259214</v>
      </c>
      <c r="R220" s="21">
        <f>R200-Baseline!R200</f>
        <v>20.538362377546335</v>
      </c>
      <c r="S220" s="21">
        <f>S200-Baseline!S200</f>
        <v>20.445200448729732</v>
      </c>
      <c r="T220" s="21">
        <f>T200-Baseline!T200</f>
        <v>20.35322377426079</v>
      </c>
      <c r="U220" s="21">
        <f>U200-Baseline!U200</f>
        <v>20.262473648730456</v>
      </c>
      <c r="V220" s="21">
        <f>V200-Baseline!V200</f>
        <v>20.185839039171917</v>
      </c>
      <c r="W220" s="21">
        <f>W200-Baseline!W200</f>
        <v>20.097405603932021</v>
      </c>
      <c r="X220" s="21">
        <f>X200-Baseline!X200</f>
        <v>20.022665332149327</v>
      </c>
      <c r="Y220" s="21">
        <f>Y200-Baseline!Y200</f>
        <v>19.936725942088781</v>
      </c>
      <c r="Z220" s="21">
        <f>Z200-Baseline!Z200</f>
        <v>19.864077164302451</v>
      </c>
      <c r="AA220" s="21">
        <f>AA200-Baseline!AA200</f>
        <v>19.792428947474264</v>
      </c>
      <c r="AB220" s="21">
        <f>AB200-Baseline!AB200</f>
        <v>19.721832826989228</v>
      </c>
      <c r="AC220" s="21">
        <f>AC200-Baseline!AC200</f>
        <v>19.649783725595629</v>
      </c>
      <c r="AD220" s="21">
        <f>AD200-Baseline!AD200</f>
        <v>19.579566896361719</v>
      </c>
      <c r="AE220" s="21">
        <f>AE200-Baseline!AE200</f>
        <v>19.511678751326865</v>
      </c>
      <c r="AF220" s="21">
        <f>AF200-Baseline!AF200</f>
        <v>19.444723614042054</v>
      </c>
      <c r="AG220" s="21">
        <f>AG200-Baseline!AG200</f>
        <v>19.378888548505838</v>
      </c>
      <c r="AH220" s="21">
        <f>AH200-Baseline!AH200</f>
        <v>19.314383246347965</v>
      </c>
      <c r="AI220" s="21">
        <f>AI200-Baseline!AI200</f>
        <v>19.251470782493232</v>
      </c>
      <c r="AJ220" s="21">
        <f>AJ200-Baseline!AJ200</f>
        <v>19.281174311978404</v>
      </c>
      <c r="AK220" s="21">
        <f>AK200-Baseline!AK200</f>
        <v>19.31208827812398</v>
      </c>
      <c r="AL220" s="21">
        <f>AL200-Baseline!AL200</f>
        <v>19.344332801397623</v>
      </c>
      <c r="AM220" s="21">
        <f>AM200-Baseline!AM200</f>
        <v>19.3779883365115</v>
      </c>
      <c r="AN220" s="21">
        <f>AN200-Baseline!AN200</f>
        <v>19.413106550869312</v>
      </c>
      <c r="AO220" s="21">
        <f>AO200-Baseline!AO200</f>
        <v>19.44972731509284</v>
      </c>
      <c r="AP220" s="21">
        <f>AP200-Baseline!AP200</f>
        <v>19.487912892802527</v>
      </c>
      <c r="AQ220" s="21">
        <f>AQ200-Baseline!AQ200</f>
        <v>19.527730820773144</v>
      </c>
      <c r="AR220" s="21">
        <f>AR200-Baseline!AR200</f>
        <v>19.569240134174123</v>
      </c>
      <c r="AS220" s="21">
        <f>AS200-Baseline!AS200</f>
        <v>19.612499125267597</v>
      </c>
      <c r="AT220" s="21">
        <f>AT200-Baseline!AT200</f>
        <v>19.657568843552063</v>
      </c>
      <c r="AU220" s="21">
        <f>AU200-Baseline!AU200</f>
        <v>19.704512784656714</v>
      </c>
      <c r="AV220" s="21">
        <f>AV200-Baseline!AV200</f>
        <v>19.753394264022678</v>
      </c>
      <c r="AW220" s="21">
        <f>AW200-Baseline!AW200</f>
        <v>19.804276681426852</v>
      </c>
      <c r="AX220" s="21">
        <f>AX200-Baseline!AX200</f>
        <v>19.857224734046149</v>
      </c>
      <c r="AY220" s="21">
        <f>AY200-Baseline!AY200</f>
        <v>19.912304352576207</v>
      </c>
      <c r="AZ220" s="21">
        <f>AZ200-Baseline!AZ200</f>
        <v>19.969582455101094</v>
      </c>
      <c r="BA220" s="21">
        <f>BA200-Baseline!BA200</f>
        <v>20.029126891710487</v>
      </c>
      <c r="BB220" s="21">
        <f>BB200-Baseline!BB200</f>
        <v>20.089086339247821</v>
      </c>
    </row>
    <row r="221" spans="1:54" outlineLevel="2">
      <c r="A221" s="474"/>
      <c r="B221" s="150" t="s">
        <v>501</v>
      </c>
      <c r="C221" s="19"/>
      <c r="D221" s="135" t="s">
        <v>391</v>
      </c>
      <c r="E221" s="21">
        <f>E201-Baseline!E201</f>
        <v>19.324868602423116</v>
      </c>
      <c r="F221" s="21">
        <f>F201-Baseline!F201</f>
        <v>19.222438618646368</v>
      </c>
      <c r="G221" s="21">
        <f>G201-Baseline!G201</f>
        <v>19.121993667616756</v>
      </c>
      <c r="H221" s="21">
        <f>H201-Baseline!H201</f>
        <v>19.023520970123865</v>
      </c>
      <c r="I221" s="21">
        <f>I201-Baseline!I201</f>
        <v>18.927008633099607</v>
      </c>
      <c r="J221" s="21">
        <f>J201-Baseline!J201</f>
        <v>18.832445424265039</v>
      </c>
      <c r="K221" s="21">
        <f>K201-Baseline!K201</f>
        <v>18.739820957638841</v>
      </c>
      <c r="L221" s="21">
        <f>L201-Baseline!L201</f>
        <v>18.649125625430059</v>
      </c>
      <c r="M221" s="21">
        <f>M201-Baseline!M201</f>
        <v>18.56035050932454</v>
      </c>
      <c r="N221" s="21">
        <f>N201-Baseline!N201</f>
        <v>18.473487530863927</v>
      </c>
      <c r="O221" s="21">
        <f>O201-Baseline!O201</f>
        <v>18.388529337265879</v>
      </c>
      <c r="P221" s="21">
        <f>P201-Baseline!P201</f>
        <v>18.305469324322619</v>
      </c>
      <c r="Q221" s="21">
        <f>Q201-Baseline!Q201</f>
        <v>18.224301654075475</v>
      </c>
      <c r="R221" s="21">
        <f>R201-Baseline!R201</f>
        <v>18.145021243089168</v>
      </c>
      <c r="S221" s="21">
        <f>S201-Baseline!S201</f>
        <v>18.067089529632021</v>
      </c>
      <c r="T221" s="21">
        <f>T201-Baseline!T201</f>
        <v>17.991042897606956</v>
      </c>
      <c r="U221" s="21">
        <f>U201-Baseline!U201</f>
        <v>17.916878365187788</v>
      </c>
      <c r="V221" s="21">
        <f>V201-Baseline!V201</f>
        <v>17.844593699099438</v>
      </c>
      <c r="W221" s="21">
        <f>W201-Baseline!W201</f>
        <v>17.774187411817106</v>
      </c>
      <c r="X221" s="21">
        <f>X201-Baseline!X201</f>
        <v>17.705658813168316</v>
      </c>
      <c r="Y221" s="21">
        <f>Y201-Baseline!Y201</f>
        <v>17.639007980658359</v>
      </c>
      <c r="Z221" s="21">
        <f>Z201-Baseline!Z201</f>
        <v>17.57423573570378</v>
      </c>
      <c r="AA221" s="21">
        <f>AA201-Baseline!AA201</f>
        <v>17.51134367791748</v>
      </c>
      <c r="AB221" s="21">
        <f>AB201-Baseline!AB201</f>
        <v>17.450334209432874</v>
      </c>
      <c r="AC221" s="21">
        <f>AC201-Baseline!AC201</f>
        <v>17.389760028097552</v>
      </c>
      <c r="AD221" s="21">
        <f>AD201-Baseline!AD201</f>
        <v>17.330907110255943</v>
      </c>
      <c r="AE221" s="21">
        <f>AE201-Baseline!AE201</f>
        <v>17.273639825770591</v>
      </c>
      <c r="AF221" s="21">
        <f>AF201-Baseline!AF201</f>
        <v>17.217872842518627</v>
      </c>
      <c r="AG221" s="21">
        <f>AG201-Baseline!AG201</f>
        <v>17.163571801171621</v>
      </c>
      <c r="AH221" s="21">
        <f>AH201-Baseline!AH201</f>
        <v>17.110765828525516</v>
      </c>
      <c r="AI221" s="21">
        <f>AI201-Baseline!AI201</f>
        <v>17.059570140539769</v>
      </c>
      <c r="AJ221" s="21">
        <f>AJ201-Baseline!AJ201</f>
        <v>17.090507094795033</v>
      </c>
      <c r="AK221" s="21">
        <f>AK201-Baseline!AK201</f>
        <v>17.122878678552961</v>
      </c>
      <c r="AL221" s="21">
        <f>AL201-Baseline!AL201</f>
        <v>17.156731449336053</v>
      </c>
      <c r="AM221" s="21">
        <f>AM201-Baseline!AM201</f>
        <v>17.192115794363282</v>
      </c>
      <c r="AN221" s="21">
        <f>AN201-Baseline!AN201</f>
        <v>17.229077226526716</v>
      </c>
      <c r="AO221" s="21">
        <f>AO201-Baseline!AO201</f>
        <v>17.267654853456282</v>
      </c>
      <c r="AP221" s="21">
        <f>AP201-Baseline!AP201</f>
        <v>17.307894810337288</v>
      </c>
      <c r="AQ221" s="21">
        <f>AQ201-Baseline!AQ201</f>
        <v>17.34984473855296</v>
      </c>
      <c r="AR221" s="21">
        <f>AR201-Baseline!AR201</f>
        <v>17.393552106460895</v>
      </c>
      <c r="AS221" s="21">
        <f>AS201-Baseline!AS201</f>
        <v>17.439064527250835</v>
      </c>
      <c r="AT221" s="21">
        <f>AT201-Baseline!AT201</f>
        <v>17.486430788402615</v>
      </c>
      <c r="AU221" s="21">
        <f>AU201-Baseline!AU201</f>
        <v>17.535701267435584</v>
      </c>
      <c r="AV221" s="21">
        <f>AV201-Baseline!AV201</f>
        <v>17.586927184783242</v>
      </c>
      <c r="AW221" s="21">
        <f>AW201-Baseline!AW201</f>
        <v>17.640160696865728</v>
      </c>
      <c r="AX221" s="21">
        <f>AX201-Baseline!AX201</f>
        <v>17.695455147304333</v>
      </c>
      <c r="AY221" s="21">
        <f>AY201-Baseline!AY201</f>
        <v>17.752865120754322</v>
      </c>
      <c r="AZ221" s="21">
        <f>AZ201-Baseline!AZ201</f>
        <v>17.812446463984532</v>
      </c>
      <c r="BA221" s="21">
        <f>BA201-Baseline!BA201</f>
        <v>17.874256271284473</v>
      </c>
      <c r="BB221" s="21">
        <f>BB201-Baseline!BB201</f>
        <v>17.936735642704889</v>
      </c>
    </row>
    <row r="222" spans="1:54" outlineLevel="2">
      <c r="A222" s="475"/>
      <c r="B222" s="150" t="s">
        <v>502</v>
      </c>
      <c r="C222" s="19"/>
      <c r="D222" s="135" t="s">
        <v>391</v>
      </c>
      <c r="E222" s="21">
        <f>E202-Baseline!E202</f>
        <v>24.473524120657366</v>
      </c>
      <c r="F222" s="21">
        <f>F202-Baseline!F202</f>
        <v>24.339316387152159</v>
      </c>
      <c r="G222" s="21">
        <f>G202-Baseline!G202</f>
        <v>24.207590354100038</v>
      </c>
      <c r="H222" s="21">
        <f>H202-Baseline!H202</f>
        <v>24.078332328246688</v>
      </c>
      <c r="I222" s="21">
        <f>I202-Baseline!I202</f>
        <v>23.951529614323864</v>
      </c>
      <c r="J222" s="21">
        <f>J202-Baseline!J202</f>
        <v>23.827170265836799</v>
      </c>
      <c r="K222" s="21">
        <f>K202-Baseline!K202</f>
        <v>23.705243297741198</v>
      </c>
      <c r="L222" s="21">
        <f>L202-Baseline!L202</f>
        <v>23.585738598852828</v>
      </c>
      <c r="M222" s="21">
        <f>M202-Baseline!M202</f>
        <v>23.468646846918965</v>
      </c>
      <c r="N222" s="21">
        <f>N202-Baseline!N202</f>
        <v>23.353959685879367</v>
      </c>
      <c r="O222" s="21">
        <f>O202-Baseline!O202</f>
        <v>23.241669580927123</v>
      </c>
      <c r="P222" s="21">
        <f>P202-Baseline!P202</f>
        <v>23.131769859912964</v>
      </c>
      <c r="Q222" s="21">
        <f>Q202-Baseline!Q202</f>
        <v>23.024254731817237</v>
      </c>
      <c r="R222" s="21">
        <f>R202-Baseline!R202</f>
        <v>22.919119278479037</v>
      </c>
      <c r="S222" s="21">
        <f>S202-Baseline!S202</f>
        <v>22.814756757514189</v>
      </c>
      <c r="T222" s="21">
        <f>T202-Baseline!T202</f>
        <v>22.71278384577543</v>
      </c>
      <c r="U222" s="21">
        <f>U202-Baseline!U202</f>
        <v>22.613197755070942</v>
      </c>
      <c r="V222" s="21">
        <f>V202-Baseline!V202</f>
        <v>22.515996560366119</v>
      </c>
      <c r="W222" s="21">
        <f>W202-Baseline!W202</f>
        <v>22.421179220679221</v>
      </c>
      <c r="X222" s="21">
        <f>X202-Baseline!X202</f>
        <v>22.328745614727271</v>
      </c>
      <c r="Y222" s="21">
        <f>Y202-Baseline!Y202</f>
        <v>22.238696527598005</v>
      </c>
      <c r="Z222" s="21">
        <f>Z202-Baseline!Z202</f>
        <v>22.151033617104183</v>
      </c>
      <c r="AA222" s="21">
        <f>AA202-Baseline!AA202</f>
        <v>22.065759463814025</v>
      </c>
      <c r="AB222" s="21">
        <f>AB202-Baseline!AB202</f>
        <v>21.9828775892639</v>
      </c>
      <c r="AC222" s="21">
        <f>AC202-Baseline!AC202</f>
        <v>21.898041013985022</v>
      </c>
      <c r="AD222" s="21">
        <f>AD202-Baseline!AD202</f>
        <v>21.815101144066706</v>
      </c>
      <c r="AE222" s="21">
        <f>AE202-Baseline!AE202</f>
        <v>21.733643095654156</v>
      </c>
      <c r="AF222" s="21">
        <f>AF202-Baseline!AF202</f>
        <v>21.653401431987234</v>
      </c>
      <c r="AG222" s="21">
        <f>AG202-Baseline!AG202</f>
        <v>21.574262193455318</v>
      </c>
      <c r="AH222" s="21">
        <f>AH202-Baseline!AH202</f>
        <v>21.496300299480964</v>
      </c>
      <c r="AI222" s="21">
        <f>AI202-Baseline!AI202</f>
        <v>21.419847517262809</v>
      </c>
      <c r="AJ222" s="21">
        <f>AJ202-Baseline!AJ202</f>
        <v>21.446413931005836</v>
      </c>
      <c r="AK222" s="21">
        <f>AK202-Baseline!AK202</f>
        <v>21.474120584760637</v>
      </c>
      <c r="AL222" s="21">
        <f>AL202-Baseline!AL202</f>
        <v>21.503050093434524</v>
      </c>
      <c r="AM222" s="21">
        <f>AM202-Baseline!AM202</f>
        <v>21.533294578472464</v>
      </c>
      <c r="AN222" s="21">
        <f>AN202-Baseline!AN202</f>
        <v>21.564929381944335</v>
      </c>
      <c r="AO222" s="21">
        <f>AO202-Baseline!AO202</f>
        <v>21.598008567118526</v>
      </c>
      <c r="AP222" s="21">
        <f>AP202-Baseline!AP202</f>
        <v>21.632605047932621</v>
      </c>
      <c r="AQ222" s="21">
        <f>AQ202-Baseline!AQ202</f>
        <v>21.668794046750623</v>
      </c>
      <c r="AR222" s="21">
        <f>AR202-Baseline!AR202</f>
        <v>21.706647916663787</v>
      </c>
      <c r="AS222" s="21">
        <f>AS202-Baseline!AS202</f>
        <v>21.74623709539464</v>
      </c>
      <c r="AT222" s="21">
        <f>AT202-Baseline!AT202</f>
        <v>21.787633124751103</v>
      </c>
      <c r="AU222" s="21">
        <f>AU202-Baseline!AU202</f>
        <v>21.830909790028706</v>
      </c>
      <c r="AV222" s="21">
        <f>AV202-Baseline!AV202</f>
        <v>21.87614085611807</v>
      </c>
      <c r="AW222" s="21">
        <f>AW202-Baseline!AW202</f>
        <v>21.923400256368136</v>
      </c>
      <c r="AX222" s="21">
        <f>AX202-Baseline!AX202</f>
        <v>21.972762724158692</v>
      </c>
      <c r="AY222" s="21">
        <f>AY202-Baseline!AY202</f>
        <v>22.024303969191379</v>
      </c>
      <c r="AZ222" s="21">
        <f>AZ202-Baseline!AZ202</f>
        <v>22.078100587892834</v>
      </c>
      <c r="BA222" s="21">
        <f>BA202-Baseline!BA202</f>
        <v>22.134229972016616</v>
      </c>
      <c r="BB222" s="21">
        <f>BB202-Baseline!BB202</f>
        <v>22.190554318367873</v>
      </c>
    </row>
    <row r="223" spans="1:54" outlineLevel="2">
      <c r="B223" s="19"/>
      <c r="C223" s="19"/>
      <c r="D223" s="19"/>
      <c r="E223" s="15"/>
    </row>
    <row r="224" spans="1:54" outlineLevel="2">
      <c r="A224" s="473" t="s">
        <v>503</v>
      </c>
      <c r="B224" s="150" t="s">
        <v>500</v>
      </c>
      <c r="C224" s="19"/>
      <c r="D224" s="135" t="s">
        <v>391</v>
      </c>
      <c r="E224" s="21">
        <f>E204-Baseline!E204</f>
        <v>21.891060792645</v>
      </c>
      <c r="F224" s="21">
        <f>F204-Baseline!F204</f>
        <v>43.676761276680132</v>
      </c>
      <c r="G224" s="21">
        <f>G204-Baseline!G204</f>
        <v>65.340117285637916</v>
      </c>
      <c r="H224" s="21">
        <f>H204-Baseline!H204</f>
        <v>86.882472186253437</v>
      </c>
      <c r="I224" s="21">
        <f>I204-Baseline!I204</f>
        <v>108.32200745899107</v>
      </c>
      <c r="J224" s="21">
        <f>J204-Baseline!J204</f>
        <v>129.65943036031044</v>
      </c>
      <c r="K224" s="21">
        <f>K204-Baseline!K204</f>
        <v>150.87939058099715</v>
      </c>
      <c r="L224" s="21">
        <f>L204-Baseline!L204</f>
        <v>171.9991517056709</v>
      </c>
      <c r="M224" s="21">
        <f>M204-Baseline!M204</f>
        <v>193.01957447420151</v>
      </c>
      <c r="N224" s="21">
        <f>N204-Baseline!N204</f>
        <v>213.92643487650051</v>
      </c>
      <c r="O224" s="21">
        <f>O204-Baseline!O204</f>
        <v>234.7361393791937</v>
      </c>
      <c r="P224" s="21">
        <f>P204-Baseline!P204</f>
        <v>255.44968870924723</v>
      </c>
      <c r="Q224" s="21">
        <f>Q204-Baseline!Q204</f>
        <v>276.06812998183938</v>
      </c>
      <c r="R224" s="21">
        <f>R204-Baseline!R204</f>
        <v>296.6064923593857</v>
      </c>
      <c r="S224" s="21">
        <f>S204-Baseline!S204</f>
        <v>317.05169280811543</v>
      </c>
      <c r="T224" s="21">
        <f>T204-Baseline!T204</f>
        <v>337.40491658237625</v>
      </c>
      <c r="U224" s="21">
        <f>U204-Baseline!U204</f>
        <v>357.66739023110671</v>
      </c>
      <c r="V224" s="21">
        <f>V204-Baseline!V204</f>
        <v>377.85322927027863</v>
      </c>
      <c r="W224" s="21">
        <f>W204-Baseline!W204</f>
        <v>397.95063487421066</v>
      </c>
      <c r="X224" s="21">
        <f>X204-Baseline!X204</f>
        <v>417.97330020635997</v>
      </c>
      <c r="Y224" s="21">
        <f>Y204-Baseline!Y204</f>
        <v>437.91002614844876</v>
      </c>
      <c r="Z224" s="21">
        <f>Z204-Baseline!Z204</f>
        <v>457.77410331275121</v>
      </c>
      <c r="AA224" s="21">
        <f>AA204-Baseline!AA204</f>
        <v>477.56653226022547</v>
      </c>
      <c r="AB224" s="21">
        <f>AB204-Baseline!AB204</f>
        <v>497.28836508721469</v>
      </c>
      <c r="AC224" s="21">
        <f>AC204-Baseline!AC204</f>
        <v>516.93814881281037</v>
      </c>
      <c r="AD224" s="21">
        <f>AD204-Baseline!AD204</f>
        <v>536.51771570917208</v>
      </c>
      <c r="AE224" s="21">
        <f>AE204-Baseline!AE204</f>
        <v>556.02939446049891</v>
      </c>
      <c r="AF224" s="21">
        <f>AF204-Baseline!AF204</f>
        <v>575.47411807454091</v>
      </c>
      <c r="AG224" s="21">
        <f>AG204-Baseline!AG204</f>
        <v>594.85300662304678</v>
      </c>
      <c r="AH224" s="21">
        <f>AH204-Baseline!AH204</f>
        <v>614.1673898693947</v>
      </c>
      <c r="AI224" s="21">
        <f>AI204-Baseline!AI204</f>
        <v>633.41886065188794</v>
      </c>
      <c r="AJ224" s="21">
        <f>AJ204-Baseline!AJ204</f>
        <v>652.7000349638663</v>
      </c>
      <c r="AK224" s="21">
        <f>AK204-Baseline!AK204</f>
        <v>672.01212324199025</v>
      </c>
      <c r="AL224" s="21">
        <f>AL204-Baseline!AL204</f>
        <v>691.35645604338788</v>
      </c>
      <c r="AM224" s="21">
        <f>AM204-Baseline!AM204</f>
        <v>710.7344443798994</v>
      </c>
      <c r="AN224" s="21">
        <f>AN204-Baseline!AN204</f>
        <v>730.14755093076872</v>
      </c>
      <c r="AO224" s="21">
        <f>AO204-Baseline!AO204</f>
        <v>749.5972782458615</v>
      </c>
      <c r="AP224" s="21">
        <f>AP204-Baseline!AP204</f>
        <v>769.08519113866407</v>
      </c>
      <c r="AQ224" s="21">
        <f>AQ204-Baseline!AQ204</f>
        <v>788.61292195943724</v>
      </c>
      <c r="AR224" s="21">
        <f>AR204-Baseline!AR204</f>
        <v>808.1821620936114</v>
      </c>
      <c r="AS224" s="21">
        <f>AS204-Baseline!AS204</f>
        <v>827.79466121887901</v>
      </c>
      <c r="AT224" s="21">
        <f>AT204-Baseline!AT204</f>
        <v>847.45223006243111</v>
      </c>
      <c r="AU224" s="21">
        <f>AU204-Baseline!AU204</f>
        <v>867.1567428470878</v>
      </c>
      <c r="AV224" s="21">
        <f>AV204-Baseline!AV204</f>
        <v>886.91013711111043</v>
      </c>
      <c r="AW224" s="21">
        <f>AW204-Baseline!AW204</f>
        <v>906.71441379253724</v>
      </c>
      <c r="AX224" s="21">
        <f>AX204-Baseline!AX204</f>
        <v>926.57163852658334</v>
      </c>
      <c r="AY224" s="21">
        <f>AY204-Baseline!AY204</f>
        <v>946.4839428791596</v>
      </c>
      <c r="AZ224" s="21">
        <f>AZ204-Baseline!AZ204</f>
        <v>966.45352533426069</v>
      </c>
      <c r="BA224" s="21">
        <f>BA204-Baseline!BA204</f>
        <v>986.48265222597115</v>
      </c>
      <c r="BB224" s="21">
        <f>BB204-Baseline!BB204</f>
        <v>1006.571738565219</v>
      </c>
    </row>
    <row r="225" spans="1:54" outlineLevel="2">
      <c r="A225" s="474"/>
      <c r="B225" s="150" t="s">
        <v>501</v>
      </c>
      <c r="C225" s="19"/>
      <c r="D225" s="135" t="s">
        <v>391</v>
      </c>
      <c r="E225" s="21">
        <f>E205-Baseline!E205</f>
        <v>19.324868602423116</v>
      </c>
      <c r="F225" s="21">
        <f>F205-Baseline!F205</f>
        <v>38.547307221069488</v>
      </c>
      <c r="G225" s="21">
        <f>G205-Baseline!G205</f>
        <v>57.669300888686244</v>
      </c>
      <c r="H225" s="21">
        <f>H205-Baseline!H205</f>
        <v>76.692821858810106</v>
      </c>
      <c r="I225" s="21">
        <f>I205-Baseline!I205</f>
        <v>95.61983049190971</v>
      </c>
      <c r="J225" s="21">
        <f>J205-Baseline!J205</f>
        <v>114.45227591617476</v>
      </c>
      <c r="K225" s="21">
        <f>K205-Baseline!K205</f>
        <v>133.1920968738136</v>
      </c>
      <c r="L225" s="21">
        <f>L205-Baseline!L205</f>
        <v>151.84122249924366</v>
      </c>
      <c r="M225" s="21">
        <f>M205-Baseline!M205</f>
        <v>170.40157300856819</v>
      </c>
      <c r="N225" s="21">
        <f>N205-Baseline!N205</f>
        <v>188.87506053943213</v>
      </c>
      <c r="O225" s="21">
        <f>O205-Baseline!O205</f>
        <v>207.26358987669801</v>
      </c>
      <c r="P225" s="21">
        <f>P205-Baseline!P205</f>
        <v>225.56905920102062</v>
      </c>
      <c r="Q225" s="21">
        <f>Q205-Baseline!Q205</f>
        <v>243.7933608550961</v>
      </c>
      <c r="R225" s="21">
        <f>R205-Baseline!R205</f>
        <v>261.93838209818529</v>
      </c>
      <c r="S225" s="21">
        <f>S205-Baseline!S205</f>
        <v>280.00547162781731</v>
      </c>
      <c r="T225" s="21">
        <f>T205-Baseline!T205</f>
        <v>297.99651452542429</v>
      </c>
      <c r="U225" s="21">
        <f>U205-Baseline!U205</f>
        <v>315.9133928906121</v>
      </c>
      <c r="V225" s="21">
        <f>V205-Baseline!V205</f>
        <v>333.75798658971155</v>
      </c>
      <c r="W225" s="21">
        <f>W205-Baseline!W205</f>
        <v>351.53217400152863</v>
      </c>
      <c r="X225" s="21">
        <f>X205-Baseline!X205</f>
        <v>369.23783281469696</v>
      </c>
      <c r="Y225" s="21">
        <f>Y205-Baseline!Y205</f>
        <v>386.87684079535529</v>
      </c>
      <c r="Z225" s="21">
        <f>Z205-Baseline!Z205</f>
        <v>404.45107653105907</v>
      </c>
      <c r="AA225" s="21">
        <f>AA205-Baseline!AA205</f>
        <v>421.96242020897654</v>
      </c>
      <c r="AB225" s="21">
        <f>AB205-Baseline!AB205</f>
        <v>439.41275441840941</v>
      </c>
      <c r="AC225" s="21">
        <f>AC205-Baseline!AC205</f>
        <v>456.80251444650696</v>
      </c>
      <c r="AD225" s="21">
        <f>AD205-Baseline!AD205</f>
        <v>474.13342155676293</v>
      </c>
      <c r="AE225" s="21">
        <f>AE205-Baseline!AE205</f>
        <v>491.40706138253353</v>
      </c>
      <c r="AF225" s="21">
        <f>AF205-Baseline!AF205</f>
        <v>508.62493422505213</v>
      </c>
      <c r="AG225" s="21">
        <f>AG205-Baseline!AG205</f>
        <v>525.78850602622379</v>
      </c>
      <c r="AH225" s="21">
        <f>AH205-Baseline!AH205</f>
        <v>542.89927185474926</v>
      </c>
      <c r="AI225" s="21">
        <f>AI205-Baseline!AI205</f>
        <v>559.95884199528905</v>
      </c>
      <c r="AJ225" s="21">
        <f>AJ205-Baseline!AJ205</f>
        <v>577.04934909008409</v>
      </c>
      <c r="AK225" s="21">
        <f>AK205-Baseline!AK205</f>
        <v>594.17222776863707</v>
      </c>
      <c r="AL225" s="21">
        <f>AL205-Baseline!AL205</f>
        <v>611.32895921797308</v>
      </c>
      <c r="AM225" s="21">
        <f>AM205-Baseline!AM205</f>
        <v>628.52107501233638</v>
      </c>
      <c r="AN225" s="21">
        <f>AN205-Baseline!AN205</f>
        <v>645.75015223886305</v>
      </c>
      <c r="AO225" s="21">
        <f>AO205-Baseline!AO205</f>
        <v>663.01780709231934</v>
      </c>
      <c r="AP225" s="21">
        <f>AP205-Baseline!AP205</f>
        <v>680.32570190265665</v>
      </c>
      <c r="AQ225" s="21">
        <f>AQ205-Baseline!AQ205</f>
        <v>697.67554664120962</v>
      </c>
      <c r="AR225" s="21">
        <f>AR205-Baseline!AR205</f>
        <v>715.06909874767052</v>
      </c>
      <c r="AS225" s="21">
        <f>AS205-Baseline!AS205</f>
        <v>732.50816327492134</v>
      </c>
      <c r="AT225" s="21">
        <f>AT205-Baseline!AT205</f>
        <v>749.99459406332392</v>
      </c>
      <c r="AU225" s="21">
        <f>AU205-Baseline!AU205</f>
        <v>767.53029533075949</v>
      </c>
      <c r="AV225" s="21">
        <f>AV205-Baseline!AV205</f>
        <v>785.11722251554272</v>
      </c>
      <c r="AW225" s="21">
        <f>AW205-Baseline!AW205</f>
        <v>802.7573832124084</v>
      </c>
      <c r="AX225" s="21">
        <f>AX205-Baseline!AX205</f>
        <v>820.4528383597127</v>
      </c>
      <c r="AY225" s="21">
        <f>AY205-Baseline!AY205</f>
        <v>838.20570348046704</v>
      </c>
      <c r="AZ225" s="21">
        <f>AZ205-Baseline!AZ205</f>
        <v>856.01814994445158</v>
      </c>
      <c r="BA225" s="21">
        <f>BA205-Baseline!BA205</f>
        <v>873.89240621573606</v>
      </c>
      <c r="BB225" s="21">
        <f>BB205-Baseline!BB205</f>
        <v>891.82914185844095</v>
      </c>
    </row>
    <row r="226" spans="1:54" outlineLevel="2">
      <c r="A226" s="475"/>
      <c r="B226" s="150" t="s">
        <v>502</v>
      </c>
      <c r="C226" s="19"/>
      <c r="D226" s="135" t="s">
        <v>391</v>
      </c>
      <c r="E226" s="21">
        <f>E206-Baseline!E206</f>
        <v>24.473524120657366</v>
      </c>
      <c r="F226" s="21">
        <f>F206-Baseline!F206</f>
        <v>48.812840507809526</v>
      </c>
      <c r="G226" s="21">
        <f>G206-Baseline!G206</f>
        <v>73.02043086190956</v>
      </c>
      <c r="H226" s="21">
        <f>H206-Baseline!H206</f>
        <v>97.098763190156248</v>
      </c>
      <c r="I226" s="21">
        <f>I206-Baseline!I206</f>
        <v>121.05029280448011</v>
      </c>
      <c r="J226" s="21">
        <f>J206-Baseline!J206</f>
        <v>144.87746307031691</v>
      </c>
      <c r="K226" s="21">
        <f>K206-Baseline!K206</f>
        <v>168.5827063680581</v>
      </c>
      <c r="L226" s="21">
        <f>L206-Baseline!L206</f>
        <v>192.16844496691093</v>
      </c>
      <c r="M226" s="21">
        <f>M206-Baseline!M206</f>
        <v>215.6370918138299</v>
      </c>
      <c r="N226" s="21">
        <f>N206-Baseline!N206</f>
        <v>238.99105149970927</v>
      </c>
      <c r="O226" s="21">
        <f>O206-Baseline!O206</f>
        <v>262.2327210806364</v>
      </c>
      <c r="P226" s="21">
        <f>P206-Baseline!P206</f>
        <v>285.36449094054933</v>
      </c>
      <c r="Q226" s="21">
        <f>Q206-Baseline!Q206</f>
        <v>308.38874567236655</v>
      </c>
      <c r="R226" s="21">
        <f>R206-Baseline!R206</f>
        <v>331.30786495084561</v>
      </c>
      <c r="S226" s="21">
        <f>S206-Baseline!S206</f>
        <v>354.12262170835982</v>
      </c>
      <c r="T226" s="21">
        <f>T206-Baseline!T206</f>
        <v>376.83540555413526</v>
      </c>
      <c r="U226" s="21">
        <f>U206-Baseline!U206</f>
        <v>399.44860330920619</v>
      </c>
      <c r="V226" s="21">
        <f>V206-Baseline!V206</f>
        <v>421.96459986957234</v>
      </c>
      <c r="W226" s="21">
        <f>W206-Baseline!W206</f>
        <v>444.38577909025156</v>
      </c>
      <c r="X226" s="21">
        <f>X206-Baseline!X206</f>
        <v>466.71452470497883</v>
      </c>
      <c r="Y226" s="21">
        <f>Y206-Baseline!Y206</f>
        <v>488.95322123257682</v>
      </c>
      <c r="Z226" s="21">
        <f>Z206-Baseline!Z206</f>
        <v>511.10425484968101</v>
      </c>
      <c r="AA226" s="21">
        <f>AA206-Baseline!AA206</f>
        <v>533.17001431349502</v>
      </c>
      <c r="AB226" s="21">
        <f>AB206-Baseline!AB206</f>
        <v>555.15289190275894</v>
      </c>
      <c r="AC226" s="21">
        <f>AC206-Baseline!AC206</f>
        <v>577.05093291674393</v>
      </c>
      <c r="AD226" s="21">
        <f>AD206-Baseline!AD206</f>
        <v>598.86603406081065</v>
      </c>
      <c r="AE226" s="21">
        <f>AE206-Baseline!AE206</f>
        <v>620.59967715646485</v>
      </c>
      <c r="AF226" s="21">
        <f>AF206-Baseline!AF206</f>
        <v>642.25307858845213</v>
      </c>
      <c r="AG226" s="21">
        <f>AG206-Baseline!AG206</f>
        <v>663.82734078190742</v>
      </c>
      <c r="AH226" s="21">
        <f>AH206-Baseline!AH206</f>
        <v>685.32364108138836</v>
      </c>
      <c r="AI226" s="21">
        <f>AI206-Baseline!AI206</f>
        <v>706.7434885986512</v>
      </c>
      <c r="AJ226" s="21">
        <f>AJ206-Baseline!AJ206</f>
        <v>728.18990252965705</v>
      </c>
      <c r="AK226" s="21">
        <f>AK206-Baseline!AK206</f>
        <v>749.66402311441766</v>
      </c>
      <c r="AL226" s="21">
        <f>AL206-Baseline!AL206</f>
        <v>771.16707320785213</v>
      </c>
      <c r="AM226" s="21">
        <f>AM206-Baseline!AM206</f>
        <v>792.70036778632459</v>
      </c>
      <c r="AN226" s="21">
        <f>AN206-Baseline!AN206</f>
        <v>814.26529716826894</v>
      </c>
      <c r="AO226" s="21">
        <f>AO206-Baseline!AO206</f>
        <v>835.86330573538748</v>
      </c>
      <c r="AP226" s="21">
        <f>AP206-Baseline!AP206</f>
        <v>857.49591078332014</v>
      </c>
      <c r="AQ226" s="21">
        <f>AQ206-Baseline!AQ206</f>
        <v>879.16470483007072</v>
      </c>
      <c r="AR226" s="21">
        <f>AR206-Baseline!AR206</f>
        <v>900.87135274673449</v>
      </c>
      <c r="AS226" s="21">
        <f>AS206-Baseline!AS206</f>
        <v>922.61758984212918</v>
      </c>
      <c r="AT226" s="21">
        <f>AT206-Baseline!AT206</f>
        <v>944.40522296688027</v>
      </c>
      <c r="AU226" s="21">
        <f>AU206-Baseline!AU206</f>
        <v>966.236132756909</v>
      </c>
      <c r="AV226" s="21">
        <f>AV206-Baseline!AV206</f>
        <v>988.11227361302713</v>
      </c>
      <c r="AW226" s="21">
        <f>AW206-Baseline!AW206</f>
        <v>1010.0356738693953</v>
      </c>
      <c r="AX226" s="21">
        <f>AX206-Baseline!AX206</f>
        <v>1032.0084365935541</v>
      </c>
      <c r="AY226" s="21">
        <f>AY206-Baseline!AY206</f>
        <v>1054.0327405627454</v>
      </c>
      <c r="AZ226" s="21">
        <f>AZ206-Baseline!AZ206</f>
        <v>1076.1108411506382</v>
      </c>
      <c r="BA226" s="21">
        <f>BA206-Baseline!BA206</f>
        <v>1098.2450711226547</v>
      </c>
      <c r="BB226" s="21">
        <f>BB206-Baseline!BB206</f>
        <v>1120.4356254410227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509</v>
      </c>
    </row>
    <row r="2" spans="1:19">
      <c r="A2" s="472" t="s">
        <v>510</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512</v>
      </c>
    </row>
    <row r="20" spans="1:19">
      <c r="A20" s="472" t="s">
        <v>513</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494</v>
      </c>
      <c r="B23" s="406"/>
      <c r="C23" s="406"/>
      <c r="D23" s="406"/>
      <c r="E23" s="406"/>
      <c r="F23" s="406"/>
      <c r="G23" s="406"/>
      <c r="H23" s="406"/>
      <c r="I23" s="406"/>
      <c r="J23" s="406"/>
      <c r="K23" s="406"/>
      <c r="L23" s="406"/>
      <c r="M23" s="406"/>
      <c r="N23" s="406"/>
      <c r="O23" s="406"/>
      <c r="P23" s="406"/>
      <c r="Q23" s="406"/>
      <c r="R23" s="406"/>
      <c r="S23" s="406"/>
    </row>
    <row r="24" spans="1:19">
      <c r="A24" s="158" t="s">
        <v>495</v>
      </c>
      <c r="B24" s="406"/>
      <c r="C24" s="406"/>
      <c r="D24" s="406"/>
      <c r="E24" s="406"/>
      <c r="F24" s="406"/>
      <c r="G24" s="406"/>
      <c r="H24" s="406"/>
      <c r="I24" s="406"/>
      <c r="J24" s="406"/>
      <c r="K24" s="406"/>
      <c r="L24" s="406"/>
      <c r="M24" s="406"/>
      <c r="N24" s="406"/>
      <c r="O24" s="406"/>
      <c r="P24" s="406"/>
      <c r="Q24" s="406"/>
      <c r="R24" s="406"/>
      <c r="S24" s="406"/>
    </row>
    <row r="25" spans="1:19">
      <c r="A25" s="159" t="s">
        <v>397</v>
      </c>
      <c r="B25" s="406"/>
      <c r="C25" s="406"/>
      <c r="D25" s="406"/>
      <c r="E25" s="406"/>
      <c r="F25" s="406"/>
      <c r="G25" s="406"/>
      <c r="H25" s="406"/>
      <c r="I25" s="406"/>
      <c r="J25" s="406"/>
      <c r="K25" s="406"/>
      <c r="L25" s="406"/>
      <c r="M25" s="406"/>
      <c r="N25" s="406"/>
      <c r="O25" s="406"/>
      <c r="P25" s="406"/>
      <c r="Q25" s="406"/>
      <c r="R25" s="406"/>
      <c r="S25" s="406"/>
    </row>
    <row r="26" spans="1:19">
      <c r="A26" s="159" t="s">
        <v>473</v>
      </c>
      <c r="B26" s="406"/>
      <c r="C26" s="406"/>
      <c r="D26" s="406"/>
      <c r="E26" s="406"/>
      <c r="F26" s="406"/>
      <c r="G26" s="406"/>
      <c r="H26" s="406"/>
      <c r="I26" s="406"/>
      <c r="J26" s="406"/>
      <c r="K26" s="406"/>
      <c r="L26" s="406"/>
      <c r="M26" s="406"/>
      <c r="N26" s="406"/>
      <c r="O26" s="406"/>
      <c r="P26" s="406"/>
      <c r="Q26" s="406"/>
      <c r="R26" s="406"/>
      <c r="S26" s="406"/>
    </row>
    <row r="27" spans="1:19">
      <c r="A27" s="159" t="s">
        <v>474</v>
      </c>
      <c r="B27" s="406"/>
      <c r="C27" s="406"/>
      <c r="D27" s="406"/>
      <c r="E27" s="406"/>
      <c r="F27" s="406"/>
      <c r="G27" s="406"/>
      <c r="H27" s="406"/>
      <c r="I27" s="406"/>
      <c r="J27" s="406"/>
      <c r="K27" s="406"/>
      <c r="L27" s="406"/>
      <c r="M27" s="406"/>
      <c r="N27" s="406"/>
      <c r="O27" s="406"/>
      <c r="P27" s="406"/>
      <c r="Q27" s="406"/>
      <c r="R27" s="406"/>
      <c r="S27" s="406"/>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344</v>
      </c>
      <c r="J2" s="438"/>
      <c r="K2" s="438"/>
      <c r="L2" s="438"/>
      <c r="M2" s="438"/>
      <c r="N2" s="438"/>
      <c r="O2" s="438"/>
      <c r="P2" s="438"/>
      <c r="Q2" s="438"/>
      <c r="R2" s="438"/>
      <c r="S2" s="438"/>
      <c r="T2" s="438"/>
      <c r="U2" s="439"/>
    </row>
    <row r="3" spans="1:21" ht="13.5" customHeight="1" outlineLevel="1" thickBot="1">
      <c r="A3" s="3"/>
      <c r="B3" s="7"/>
      <c r="F3" s="24"/>
      <c r="G3" s="10"/>
      <c r="I3" s="440" t="s">
        <v>345</v>
      </c>
      <c r="J3" s="441"/>
      <c r="K3" s="441"/>
      <c r="L3" s="441"/>
      <c r="M3" s="441"/>
      <c r="N3" s="442"/>
      <c r="O3" s="1"/>
      <c r="P3" s="446" t="s">
        <v>346</v>
      </c>
      <c r="Q3" s="447"/>
      <c r="R3" s="447"/>
      <c r="S3" s="447"/>
      <c r="T3" s="447"/>
      <c r="U3" s="448"/>
    </row>
    <row r="4" spans="1:21" ht="56.25" customHeight="1" outlineLevel="1">
      <c r="A4" s="31" t="s">
        <v>163</v>
      </c>
      <c r="B4" s="86"/>
      <c r="E4" s="53" t="s">
        <v>347</v>
      </c>
      <c r="F4" s="91"/>
      <c r="G4" s="28"/>
      <c r="H4" s="10"/>
      <c r="I4" s="443"/>
      <c r="J4" s="444"/>
      <c r="K4" s="444"/>
      <c r="L4" s="444"/>
      <c r="M4" s="444"/>
      <c r="N4" s="445"/>
      <c r="P4" s="449"/>
      <c r="Q4" s="450"/>
      <c r="R4" s="450"/>
      <c r="S4" s="450"/>
      <c r="T4" s="450"/>
      <c r="U4" s="451"/>
    </row>
    <row r="5" spans="1:21" outlineLevel="1">
      <c r="A5" s="13" t="s">
        <v>348</v>
      </c>
      <c r="B5" s="88"/>
      <c r="E5" s="14"/>
      <c r="H5" s="10"/>
      <c r="I5" s="477"/>
      <c r="J5" s="464"/>
      <c r="K5" s="464"/>
      <c r="L5" s="464"/>
      <c r="M5" s="464"/>
      <c r="N5" s="465"/>
      <c r="P5" s="477"/>
      <c r="Q5" s="464"/>
      <c r="R5" s="464"/>
      <c r="S5" s="464"/>
      <c r="T5" s="464"/>
      <c r="U5" s="465"/>
    </row>
    <row r="6" spans="1:21" outlineLevel="1">
      <c r="A6" s="13" t="s">
        <v>351</v>
      </c>
      <c r="B6" s="88"/>
      <c r="E6" s="53" t="s">
        <v>353</v>
      </c>
      <c r="F6" s="90"/>
      <c r="H6" s="10"/>
      <c r="I6" s="466"/>
      <c r="J6" s="467"/>
      <c r="K6" s="467"/>
      <c r="L6" s="467"/>
      <c r="M6" s="467"/>
      <c r="N6" s="468"/>
      <c r="P6" s="466"/>
      <c r="Q6" s="467"/>
      <c r="R6" s="467"/>
      <c r="S6" s="467"/>
      <c r="T6" s="467"/>
      <c r="U6" s="468"/>
    </row>
    <row r="7" spans="1:21" outlineLevel="1">
      <c r="A7" s="13" t="s">
        <v>355</v>
      </c>
      <c r="B7" s="88"/>
      <c r="E7" s="14"/>
      <c r="H7" s="10"/>
      <c r="I7" s="466"/>
      <c r="J7" s="467"/>
      <c r="K7" s="467"/>
      <c r="L7" s="467"/>
      <c r="M7" s="467"/>
      <c r="N7" s="468"/>
      <c r="P7" s="466"/>
      <c r="Q7" s="467"/>
      <c r="R7" s="467"/>
      <c r="S7" s="467"/>
      <c r="T7" s="467"/>
      <c r="U7" s="468"/>
    </row>
    <row r="8" spans="1:21" ht="41" outlineLevel="1" thickBot="1">
      <c r="A8" s="34" t="s">
        <v>357</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359</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360</v>
      </c>
      <c r="B12" s="26" t="s">
        <v>361</v>
      </c>
      <c r="C12" s="26" t="s">
        <v>362</v>
      </c>
      <c r="D12" s="26" t="s">
        <v>363</v>
      </c>
      <c r="E12" s="26" t="s">
        <v>364</v>
      </c>
      <c r="F12" s="26" t="s">
        <v>365</v>
      </c>
      <c r="G12" s="26" t="s">
        <v>366</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193.01957447420151</v>
      </c>
      <c r="D13" s="21">
        <f t="shared" ref="D13:D18" si="1">INDEX($E$205:$AW$205,1,MATCH($A13,$E$53:$BB$53,0))</f>
        <v>0</v>
      </c>
      <c r="E13" s="21">
        <f>D13-Baseline!D13</f>
        <v>170.40157300856819</v>
      </c>
      <c r="F13" s="21">
        <f t="shared" ref="F13:F18" si="2">INDEX($E$206:$AW$206,1,MATCH($A13,$E$53:$BB$53,0))</f>
        <v>0</v>
      </c>
      <c r="G13" s="21">
        <f>F13-Baseline!F13</f>
        <v>215.6370918138299</v>
      </c>
      <c r="I13" s="466"/>
      <c r="J13" s="467"/>
      <c r="K13" s="467"/>
      <c r="L13" s="467"/>
      <c r="M13" s="467"/>
      <c r="N13" s="468"/>
      <c r="P13" s="466"/>
      <c r="Q13" s="467"/>
      <c r="R13" s="467"/>
      <c r="S13" s="467"/>
      <c r="T13" s="467"/>
      <c r="U13" s="468"/>
    </row>
    <row r="14" spans="1:21" outlineLevel="1">
      <c r="A14" s="58">
        <v>2040</v>
      </c>
      <c r="B14" s="21">
        <f t="shared" si="0"/>
        <v>0</v>
      </c>
      <c r="C14" s="21">
        <f>B14-Baseline!B14</f>
        <v>296.6064923593857</v>
      </c>
      <c r="D14" s="21">
        <f t="shared" si="1"/>
        <v>0</v>
      </c>
      <c r="E14" s="21">
        <f>D14-Baseline!D14</f>
        <v>261.93838209818529</v>
      </c>
      <c r="F14" s="21">
        <f t="shared" si="2"/>
        <v>0</v>
      </c>
      <c r="G14" s="21">
        <f>F14-Baseline!F14</f>
        <v>331.30786495084561</v>
      </c>
      <c r="I14" s="466"/>
      <c r="J14" s="467"/>
      <c r="K14" s="467"/>
      <c r="L14" s="467"/>
      <c r="M14" s="467"/>
      <c r="N14" s="468"/>
      <c r="P14" s="466"/>
      <c r="Q14" s="467"/>
      <c r="R14" s="467"/>
      <c r="S14" s="467"/>
      <c r="T14" s="467"/>
      <c r="U14" s="468"/>
    </row>
    <row r="15" spans="1:21" outlineLevel="1">
      <c r="A15" s="58">
        <v>2045</v>
      </c>
      <c r="B15" s="21">
        <f t="shared" si="0"/>
        <v>0</v>
      </c>
      <c r="C15" s="21">
        <f>B15-Baseline!B15</f>
        <v>397.95063487421066</v>
      </c>
      <c r="D15" s="21">
        <f t="shared" si="1"/>
        <v>0</v>
      </c>
      <c r="E15" s="21">
        <f>D15-Baseline!D15</f>
        <v>351.53217400152863</v>
      </c>
      <c r="F15" s="21">
        <f t="shared" si="2"/>
        <v>0</v>
      </c>
      <c r="G15" s="21">
        <f>F15-Baseline!F15</f>
        <v>444.38577909025156</v>
      </c>
      <c r="I15" s="466"/>
      <c r="J15" s="467"/>
      <c r="K15" s="467"/>
      <c r="L15" s="467"/>
      <c r="M15" s="467"/>
      <c r="N15" s="468"/>
      <c r="P15" s="466"/>
      <c r="Q15" s="467"/>
      <c r="R15" s="467"/>
      <c r="S15" s="467"/>
      <c r="T15" s="467"/>
      <c r="U15" s="468"/>
    </row>
    <row r="16" spans="1:21" outlineLevel="1">
      <c r="A16" s="58">
        <v>2050</v>
      </c>
      <c r="B16" s="21">
        <f t="shared" si="0"/>
        <v>0</v>
      </c>
      <c r="C16" s="21">
        <f>B16-Baseline!B16</f>
        <v>497.28836508721469</v>
      </c>
      <c r="D16" s="21">
        <f t="shared" si="1"/>
        <v>0</v>
      </c>
      <c r="E16" s="21">
        <f>D16-Baseline!D16</f>
        <v>439.41275441840941</v>
      </c>
      <c r="F16" s="21">
        <f t="shared" si="2"/>
        <v>0</v>
      </c>
      <c r="G16" s="21">
        <f>F16-Baseline!F16</f>
        <v>555.15289190275894</v>
      </c>
      <c r="I16" s="466"/>
      <c r="J16" s="467"/>
      <c r="K16" s="467"/>
      <c r="L16" s="467"/>
      <c r="M16" s="467"/>
      <c r="N16" s="468"/>
      <c r="P16" s="466"/>
      <c r="Q16" s="467"/>
      <c r="R16" s="467"/>
      <c r="S16" s="467"/>
      <c r="T16" s="467"/>
      <c r="U16" s="468"/>
    </row>
    <row r="17" spans="1:21" outlineLevel="1">
      <c r="A17" s="58">
        <v>2060</v>
      </c>
      <c r="B17" s="21">
        <f t="shared" si="0"/>
        <v>0</v>
      </c>
      <c r="C17" s="21">
        <f>B17-Baseline!B17</f>
        <v>691.35645604338788</v>
      </c>
      <c r="D17" s="21">
        <f t="shared" si="1"/>
        <v>0</v>
      </c>
      <c r="E17" s="21">
        <f>D17-Baseline!D17</f>
        <v>611.32895921797308</v>
      </c>
      <c r="F17" s="21">
        <f t="shared" si="2"/>
        <v>0</v>
      </c>
      <c r="G17" s="21">
        <f>F17-Baseline!F17</f>
        <v>771.16707320785213</v>
      </c>
      <c r="I17" s="466"/>
      <c r="J17" s="467"/>
      <c r="K17" s="467"/>
      <c r="L17" s="467"/>
      <c r="M17" s="467"/>
      <c r="N17" s="468"/>
      <c r="P17" s="466"/>
      <c r="Q17" s="467"/>
      <c r="R17" s="467"/>
      <c r="S17" s="467"/>
      <c r="T17" s="467"/>
      <c r="U17" s="468"/>
    </row>
    <row r="18" spans="1:21" outlineLevel="1">
      <c r="A18" s="58">
        <v>2070</v>
      </c>
      <c r="B18" s="21">
        <f t="shared" si="0"/>
        <v>0</v>
      </c>
      <c r="C18" s="21">
        <f>B18-Baseline!B18</f>
        <v>886.91013711111043</v>
      </c>
      <c r="D18" s="21">
        <f t="shared" si="1"/>
        <v>0</v>
      </c>
      <c r="E18" s="21">
        <f>D18-Baseline!D18</f>
        <v>785.11722251554272</v>
      </c>
      <c r="F18" s="21">
        <f t="shared" si="2"/>
        <v>0</v>
      </c>
      <c r="G18" s="21">
        <f>F18-Baseline!F18</f>
        <v>988.11227361302713</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367</v>
      </c>
      <c r="B20" s="55">
        <f>Baseline!B20</f>
        <v>1</v>
      </c>
      <c r="E20" s="154"/>
      <c r="I20" s="461" t="s">
        <v>368</v>
      </c>
      <c r="J20" s="462"/>
      <c r="K20" s="462"/>
      <c r="L20" s="462"/>
      <c r="M20" s="462"/>
      <c r="N20" s="463"/>
      <c r="P20" s="461" t="s">
        <v>369</v>
      </c>
      <c r="Q20" s="462"/>
      <c r="R20" s="462"/>
      <c r="S20" s="462"/>
      <c r="T20" s="462"/>
      <c r="U20" s="463"/>
    </row>
    <row r="21" spans="1:21" ht="12.75" customHeight="1" outlineLevel="1">
      <c r="A21" s="154"/>
      <c r="B21" s="155"/>
      <c r="I21" s="477"/>
      <c r="J21" s="464"/>
      <c r="K21" s="464"/>
      <c r="L21" s="464"/>
      <c r="M21" s="464"/>
      <c r="N21" s="465"/>
      <c r="P21" s="477"/>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371</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372</v>
      </c>
      <c r="I24" s="466"/>
      <c r="J24" s="467"/>
      <c r="K24" s="467"/>
      <c r="L24" s="467"/>
      <c r="M24" s="467"/>
      <c r="N24" s="468"/>
      <c r="P24" s="466"/>
      <c r="Q24" s="467"/>
      <c r="R24" s="467"/>
      <c r="S24" s="467"/>
      <c r="T24" s="467"/>
      <c r="U24" s="468"/>
    </row>
    <row r="25" spans="1:21" ht="14" outlineLevel="1" thickBot="1">
      <c r="B25" s="30" t="s">
        <v>373</v>
      </c>
      <c r="C25" s="30" t="s">
        <v>373</v>
      </c>
      <c r="D25" s="30" t="s">
        <v>373</v>
      </c>
      <c r="E25" s="30" t="s">
        <v>373</v>
      </c>
      <c r="F25" s="30" t="s">
        <v>373</v>
      </c>
      <c r="G25" s="30" t="s">
        <v>373</v>
      </c>
      <c r="I25" s="466"/>
      <c r="J25" s="467"/>
      <c r="K25" s="467"/>
      <c r="L25" s="467"/>
      <c r="M25" s="467"/>
      <c r="N25" s="468"/>
      <c r="P25" s="466"/>
      <c r="Q25" s="467"/>
      <c r="R25" s="467"/>
      <c r="S25" s="467"/>
      <c r="T25" s="467"/>
      <c r="U25" s="468"/>
    </row>
    <row r="26" spans="1:21" outlineLevel="1">
      <c r="A26" s="54" t="s">
        <v>374</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375</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4" outlineLevel="1" thickBot="1">
      <c r="A29" s="154"/>
      <c r="B29" s="248"/>
      <c r="C29" s="248"/>
      <c r="D29" s="248"/>
      <c r="E29" s="248"/>
      <c r="F29" s="248"/>
      <c r="G29" s="248"/>
      <c r="I29" s="466"/>
      <c r="J29" s="467"/>
      <c r="K29" s="467"/>
      <c r="L29" s="467"/>
      <c r="M29" s="467"/>
      <c r="N29" s="468"/>
      <c r="P29" s="466"/>
      <c r="Q29" s="467"/>
      <c r="R29" s="467"/>
      <c r="S29" s="467"/>
      <c r="T29" s="467"/>
      <c r="U29" s="468"/>
    </row>
    <row r="30" spans="1:21" ht="14" outlineLevel="1" thickBot="1">
      <c r="A30" s="308"/>
      <c r="B30" s="309" t="s">
        <v>376</v>
      </c>
      <c r="C30" s="310" t="s">
        <v>377</v>
      </c>
      <c r="D30" s="413" t="s">
        <v>330</v>
      </c>
      <c r="E30" s="414"/>
      <c r="F30" s="414"/>
      <c r="G30" s="415"/>
      <c r="I30" s="466"/>
      <c r="J30" s="467"/>
      <c r="K30" s="467"/>
      <c r="L30" s="467"/>
      <c r="M30" s="467"/>
      <c r="N30" s="468"/>
      <c r="P30" s="466"/>
      <c r="Q30" s="467"/>
      <c r="R30" s="467"/>
      <c r="S30" s="467"/>
      <c r="T30" s="467"/>
      <c r="U30" s="468"/>
    </row>
    <row r="31" spans="1:21" outlineLevel="1">
      <c r="A31" s="433" t="s">
        <v>378</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4"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0" t="s">
        <v>277</v>
      </c>
      <c r="F51" s="408"/>
      <c r="G51" s="408"/>
      <c r="H51" s="408"/>
      <c r="I51" s="408"/>
      <c r="J51" s="408" t="s">
        <v>278</v>
      </c>
      <c r="K51" s="408"/>
      <c r="L51" s="408"/>
      <c r="M51" s="408"/>
      <c r="N51" s="408"/>
      <c r="O51" s="408" t="s">
        <v>279</v>
      </c>
      <c r="P51" s="408"/>
      <c r="Q51" s="408"/>
      <c r="R51" s="408"/>
      <c r="S51" s="408"/>
      <c r="T51" s="408" t="s">
        <v>280</v>
      </c>
      <c r="U51" s="408"/>
      <c r="V51" s="408"/>
      <c r="W51" s="408"/>
      <c r="X51" s="408"/>
      <c r="Y51" s="408" t="s">
        <v>383</v>
      </c>
      <c r="Z51" s="408"/>
      <c r="AA51" s="408"/>
      <c r="AB51" s="408"/>
      <c r="AC51" s="408"/>
      <c r="AD51" s="408" t="s">
        <v>384</v>
      </c>
      <c r="AE51" s="408"/>
      <c r="AF51" s="408"/>
      <c r="AG51" s="408"/>
      <c r="AH51" s="408"/>
      <c r="AI51" s="408" t="s">
        <v>385</v>
      </c>
      <c r="AJ51" s="408"/>
      <c r="AK51" s="408"/>
      <c r="AL51" s="408"/>
      <c r="AM51" s="408"/>
      <c r="AN51" s="408" t="s">
        <v>386</v>
      </c>
      <c r="AO51" s="408"/>
      <c r="AP51" s="408"/>
      <c r="AQ51" s="408"/>
      <c r="AR51" s="408"/>
      <c r="AS51" s="408" t="s">
        <v>387</v>
      </c>
      <c r="AT51" s="408"/>
      <c r="AU51" s="408"/>
      <c r="AV51" s="408"/>
      <c r="AW51" s="408"/>
      <c r="AX51" s="408" t="s">
        <v>388</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396</v>
      </c>
      <c r="B75" s="127" t="s">
        <v>397</v>
      </c>
      <c r="C75" s="274"/>
      <c r="D75" s="124" t="s">
        <v>391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398</v>
      </c>
      <c r="C77" s="271"/>
      <c r="D77" s="123" t="s">
        <v>391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472</v>
      </c>
      <c r="B143" s="135" t="s">
        <v>289</v>
      </c>
      <c r="C143" s="135" t="s">
        <v>397</v>
      </c>
      <c r="D143" s="135" t="s">
        <v>391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292</v>
      </c>
      <c r="C146" s="135" t="s">
        <v>473</v>
      </c>
      <c r="D146" s="135" t="s">
        <v>391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292</v>
      </c>
      <c r="C147" s="135" t="s">
        <v>474</v>
      </c>
      <c r="D147" s="135" t="s">
        <v>391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295</v>
      </c>
      <c r="C150" s="315" t="s">
        <v>475</v>
      </c>
      <c r="D150" s="135" t="s">
        <v>391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295</v>
      </c>
      <c r="C151" s="315" t="s">
        <v>476</v>
      </c>
      <c r="D151" s="135" t="s">
        <v>391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295</v>
      </c>
      <c r="C152" s="315" t="s">
        <v>477</v>
      </c>
      <c r="D152" s="135" t="s">
        <v>391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479</v>
      </c>
      <c r="B158" s="135" t="s">
        <v>289</v>
      </c>
      <c r="C158" s="315" t="s">
        <v>397</v>
      </c>
      <c r="D158" s="135" t="s">
        <v>480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292</v>
      </c>
      <c r="C161" s="315" t="s">
        <v>473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292</v>
      </c>
      <c r="C162" s="315" t="s">
        <v>474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484</v>
      </c>
      <c r="B172" s="135" t="s">
        <v>289</v>
      </c>
      <c r="C172" s="135" t="s">
        <v>397</v>
      </c>
      <c r="D172" s="135" t="s">
        <v>391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485</v>
      </c>
      <c r="B176" s="135" t="s">
        <v>289</v>
      </c>
      <c r="C176" s="135" t="s">
        <v>397</v>
      </c>
      <c r="D176" s="135" t="s">
        <v>391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563</v>
      </c>
      <c r="C192" s="19"/>
      <c r="D192" s="135" t="s">
        <v>391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496</v>
      </c>
      <c r="C193" s="19"/>
      <c r="D193" s="135" t="s">
        <v>391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497</v>
      </c>
      <c r="C194" s="19"/>
      <c r="D194" s="135" t="s">
        <v>391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498</v>
      </c>
      <c r="C195" s="19"/>
      <c r="D195" s="135" t="s">
        <v>391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292</v>
      </c>
      <c r="C196" s="19"/>
      <c r="D196" s="135" t="s">
        <v>391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295</v>
      </c>
      <c r="C197" s="19"/>
      <c r="D197" s="135" t="s">
        <v>391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499</v>
      </c>
      <c r="B200" s="150" t="s">
        <v>500</v>
      </c>
      <c r="C200" s="19"/>
      <c r="D200" s="135" t="s">
        <v>391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501</v>
      </c>
      <c r="C201" s="19"/>
      <c r="D201" s="135" t="s">
        <v>391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502</v>
      </c>
      <c r="C202" s="19"/>
      <c r="D202" s="135" t="s">
        <v>391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503</v>
      </c>
      <c r="B204" s="150" t="s">
        <v>504</v>
      </c>
      <c r="C204" s="19"/>
      <c r="D204" s="135" t="s">
        <v>391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505</v>
      </c>
      <c r="C205" s="19"/>
      <c r="D205" s="135" t="s">
        <v>391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506</v>
      </c>
      <c r="C206" s="19"/>
      <c r="D206" s="135" t="s">
        <v>391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493</v>
      </c>
      <c r="B210" s="150" t="s">
        <v>565</v>
      </c>
      <c r="C210" s="19"/>
      <c r="D210" s="135" t="s">
        <v>391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4"/>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563</v>
      </c>
      <c r="C212" s="19"/>
      <c r="D212" s="135" t="s">
        <v>391</v>
      </c>
      <c r="E212" s="21">
        <f>E192-Baseline!E192</f>
        <v>0.86212766566576804</v>
      </c>
      <c r="F212" s="21">
        <f>F77*F186-Baseline!F77*Baseline!F186</f>
        <v>0.84395447365653109</v>
      </c>
      <c r="G212" s="21">
        <f>G77*G186-Baseline!G77*Baseline!G186</f>
        <v>0.82621318781480724</v>
      </c>
      <c r="H212" s="21">
        <f>H77*H186-Baseline!H77*Baseline!H186</f>
        <v>0.80889358370196185</v>
      </c>
      <c r="I212" s="21">
        <f>I77*I186-Baseline!I77*Baseline!I186</f>
        <v>0.79198568612904607</v>
      </c>
      <c r="J212" s="21">
        <f>J77*J186-Baseline!J77*Baseline!J186</f>
        <v>0.77547975951201531</v>
      </c>
      <c r="K212" s="21">
        <f>K77*K186-Baseline!K77*Baseline!K186</f>
        <v>0.75936630621072754</v>
      </c>
      <c r="L212" s="21">
        <f>L77*L186-Baseline!L77*Baseline!L186</f>
        <v>0.74363605807863964</v>
      </c>
      <c r="M212" s="21">
        <f>M77*M186-Baseline!M77*Baseline!M186</f>
        <v>0.72827997017081403</v>
      </c>
      <c r="N212" s="21">
        <f>N77*N186-Baseline!N77*Baseline!N186</f>
        <v>0.71328921949041202</v>
      </c>
      <c r="O212" s="21">
        <f>O77*O186-Baseline!O77*Baseline!O186</f>
        <v>0.69865519536925458</v>
      </c>
      <c r="P212" s="21">
        <f>P77*P186-Baseline!P77*Baseline!P186</f>
        <v>0.68436949624790278</v>
      </c>
      <c r="Q212" s="21">
        <f>Q77*Q186-Baseline!Q77*Baseline!Q186</f>
        <v>0.67042392499517711</v>
      </c>
      <c r="R212" s="21">
        <f>R77*R186-Baseline!R77*Baseline!R186</f>
        <v>0.65681048308541778</v>
      </c>
      <c r="S212" s="21">
        <f>S77*S186-Baseline!S77*Baseline!S186</f>
        <v>0.64352136716011754</v>
      </c>
      <c r="T212" s="21">
        <f>T77*T186-Baseline!T77*Baseline!T186</f>
        <v>0.63054896161638907</v>
      </c>
      <c r="U212" s="21">
        <f>U77*U186-Baseline!U77*Baseline!U186</f>
        <v>0.61788583767724281</v>
      </c>
      <c r="V212" s="21">
        <f>V77*V186-Baseline!V77*Baseline!V186</f>
        <v>0.60552474618497898</v>
      </c>
      <c r="W212" s="21">
        <f>W77*W186-Baseline!W77*Baseline!W186</f>
        <v>0.59345861483439488</v>
      </c>
      <c r="X212" s="21">
        <f>X77*X186-Baseline!X77*Baseline!X186</f>
        <v>0.58168054300928129</v>
      </c>
      <c r="Y212" s="21">
        <f>Y77*Y186-Baseline!Y77*Baseline!Y186</f>
        <v>0.57018379854034362</v>
      </c>
      <c r="Z212" s="21">
        <f>Z77*Z186-Baseline!Z77*Baseline!Z186</f>
        <v>0.55896181267898393</v>
      </c>
      <c r="AA212" s="21">
        <f>AA77*AA186-Baseline!AA77*Baseline!AA186</f>
        <v>0.54800817687080416</v>
      </c>
      <c r="AB212" s="21">
        <f>AB77*AB186-Baseline!AB77*Baseline!AB186</f>
        <v>0.53731663923287831</v>
      </c>
      <c r="AC212" s="21">
        <f>AC77*AC186-Baseline!AC77*Baseline!AC186</f>
        <v>0.52688109948140094</v>
      </c>
      <c r="AD212" s="21">
        <f>AD77*AD186-Baseline!AD77*Baseline!AD186</f>
        <v>0.51669560680970839</v>
      </c>
      <c r="AE212" s="21">
        <f>AE77*AE186-Baseline!AE77*Baseline!AE186</f>
        <v>0.50675435544985337</v>
      </c>
      <c r="AF212" s="21">
        <f>AF77*AF186-Baseline!AF77*Baseline!AF186</f>
        <v>0.49705168170183456</v>
      </c>
      <c r="AG212" s="21">
        <f>AG77*AG186-Baseline!AG77*Baseline!AG186</f>
        <v>0.48758206010243527</v>
      </c>
      <c r="AH212" s="21">
        <f>AH77*AH186-Baseline!AH77*Baseline!AH186</f>
        <v>0.47834010003934702</v>
      </c>
      <c r="AI212" s="21">
        <f>AI77*AI186-Baseline!AI77*Baseline!AI186</f>
        <v>0.46932054352346703</v>
      </c>
      <c r="AJ212" s="21">
        <f>AJ77*AJ186-Baseline!AJ77*Baseline!AJ186</f>
        <v>0.46275378628606895</v>
      </c>
      <c r="AK212" s="21">
        <f>AK77*AK186-Baseline!AK77*Baseline!AK186</f>
        <v>0.45632655047503345</v>
      </c>
      <c r="AL212" s="21">
        <f>AL77*AL186-Baseline!AL77*Baseline!AL186</f>
        <v>0.45003643294839063</v>
      </c>
      <c r="AM212" s="21">
        <f>AM77*AM186-Baseline!AM77*Baseline!AM186</f>
        <v>0.44388108358615685</v>
      </c>
      <c r="AN212" s="21">
        <f>AN77*AN186-Baseline!AN77*Baseline!AN186</f>
        <v>0.4378582035073631</v>
      </c>
      <c r="AO212" s="21">
        <f>AO77*AO186-Baseline!AO77*Baseline!AO186</f>
        <v>0.43196554471390264</v>
      </c>
      <c r="AP212" s="21">
        <f>AP77*AP186-Baseline!AP77*Baseline!AP186</f>
        <v>0.42620090913394998</v>
      </c>
      <c r="AQ212" s="21">
        <f>AQ77*AQ186-Baseline!AQ77*Baseline!AQ186</f>
        <v>0.4205621473787764</v>
      </c>
      <c r="AR212" s="21">
        <f>AR77*AR186-Baseline!AR77*Baseline!AR186</f>
        <v>0.41504715890292354</v>
      </c>
      <c r="AS212" s="21">
        <f>AS77*AS186-Baseline!AS77*Baseline!AS186</f>
        <v>0.40965388969218236</v>
      </c>
      <c r="AT212" s="21">
        <f>AT77*AT186-Baseline!AT77*Baseline!AT186</f>
        <v>0.40438033317525435</v>
      </c>
      <c r="AU212" s="21">
        <f>AU77*AU186-Baseline!AU77*Baseline!AU186</f>
        <v>0.399224528083929</v>
      </c>
      <c r="AV212" s="21">
        <f>AV77*AV186-Baseline!AV77*Baseline!AV186</f>
        <v>0.39418455876310265</v>
      </c>
      <c r="AW212" s="21">
        <f>AW77*AW186-Baseline!AW77*Baseline!AW186</f>
        <v>0.38925855337198528</v>
      </c>
      <c r="AX212" s="21">
        <f>AX77*AX186-Baseline!AX77*Baseline!AX186</f>
        <v>0.38444468398268428</v>
      </c>
      <c r="AY212" s="21">
        <f>AY77*AY186-Baseline!AY77*Baseline!AY186</f>
        <v>0.37974116585909257</v>
      </c>
      <c r="AZ212" s="21">
        <f>AZ77*AZ186-Baseline!AZ77*Baseline!AZ186</f>
        <v>0.37514625637911619</v>
      </c>
      <c r="BA212" s="21">
        <f>BA77*BA186-Baseline!BA77*Baseline!BA186</f>
        <v>0.37065825444495237</v>
      </c>
      <c r="BB212" s="21">
        <f>BB77*BB186-Baseline!BB77*Baseline!BB186</f>
        <v>0.3662239440004903</v>
      </c>
    </row>
    <row r="213" spans="1:54" outlineLevel="2">
      <c r="A213" s="474"/>
      <c r="B213" s="150" t="s">
        <v>496</v>
      </c>
      <c r="C213" s="19"/>
      <c r="D213" s="135" t="s">
        <v>391</v>
      </c>
      <c r="E213" s="21">
        <f>E193-Baseline!E193</f>
        <v>5.1405199502536956</v>
      </c>
      <c r="F213" s="21">
        <f>F193-Baseline!F193</f>
        <v>5.1217007505370606</v>
      </c>
      <c r="G213" s="21">
        <f>G193-Baseline!G193</f>
        <v>5.0841606845826677</v>
      </c>
      <c r="H213" s="21">
        <f>H193-Baseline!H193</f>
        <v>5.0462396095530746</v>
      </c>
      <c r="I213" s="21">
        <f>I193-Baseline!I193</f>
        <v>5.0247871302501412</v>
      </c>
      <c r="J213" s="21">
        <f>J193-Baseline!J193</f>
        <v>5.0023398986629752</v>
      </c>
      <c r="K213" s="21">
        <f>K193-Baseline!K193</f>
        <v>4.9628504330990486</v>
      </c>
      <c r="L213" s="21">
        <f>L193-Baseline!L193</f>
        <v>4.9389419859550614</v>
      </c>
      <c r="M213" s="21">
        <f>M193-Baseline!M193</f>
        <v>4.9142204287759608</v>
      </c>
      <c r="N213" s="21">
        <f>N193-Baseline!N193</f>
        <v>4.8736089496995811</v>
      </c>
      <c r="O213" s="21">
        <f>O193-Baseline!O193</f>
        <v>4.8477452872579434</v>
      </c>
      <c r="P213" s="21">
        <f>P193-Baseline!P193</f>
        <v>4.821230272800002</v>
      </c>
      <c r="Q213" s="21">
        <f>Q193-Baseline!Q193</f>
        <v>4.7941161573875437</v>
      </c>
      <c r="R213" s="21">
        <f>R193-Baseline!R193</f>
        <v>4.7803901521520995</v>
      </c>
      <c r="S213" s="21">
        <f>S193-Baseline!S193</f>
        <v>4.7519445337215505</v>
      </c>
      <c r="T213" s="21">
        <f>T193-Baseline!T193</f>
        <v>4.7230513514070624</v>
      </c>
      <c r="U213" s="21">
        <f>U193-Baseline!U193</f>
        <v>4.6937549778286956</v>
      </c>
      <c r="V213" s="21">
        <f>V193-Baseline!V193</f>
        <v>4.6769467713482626</v>
      </c>
      <c r="W213" s="21">
        <f>W193-Baseline!W193</f>
        <v>4.6467140965459715</v>
      </c>
      <c r="X213" s="21">
        <f>X193-Baseline!X193</f>
        <v>4.6285499197604869</v>
      </c>
      <c r="Y213" s="21">
        <f>Y193-Baseline!Y193</f>
        <v>4.597562234900245</v>
      </c>
      <c r="Z213" s="21">
        <f>Z193-Baseline!Z193</f>
        <v>4.5782403698919101</v>
      </c>
      <c r="AA213" s="21">
        <f>AA193-Baseline!AA193</f>
        <v>4.558293161923638</v>
      </c>
      <c r="AB213" s="21">
        <f>AB193-Baseline!AB193</f>
        <v>4.5377703074718685</v>
      </c>
      <c r="AC213" s="21">
        <f>AC193-Baseline!AC193</f>
        <v>4.5141641904098693</v>
      </c>
      <c r="AD213" s="21">
        <f>AD193-Baseline!AD193</f>
        <v>4.4907568029440306</v>
      </c>
      <c r="AE213" s="21">
        <f>AE193-Baseline!AE193</f>
        <v>4.4680405603894622</v>
      </c>
      <c r="AF213" s="21">
        <f>AF193-Baseline!AF193</f>
        <v>4.4446150660994661</v>
      </c>
      <c r="AG213" s="21">
        <f>AG193-Baseline!AG193</f>
        <v>4.4206619433626173</v>
      </c>
      <c r="AH213" s="21">
        <f>AH193-Baseline!AH193</f>
        <v>4.3963846531612569</v>
      </c>
      <c r="AI213" s="21">
        <f>AI193-Baseline!AI193</f>
        <v>4.3720393301577545</v>
      </c>
      <c r="AJ213" s="21">
        <f>AJ193-Baseline!AJ193</f>
        <v>4.3686206351182912</v>
      </c>
      <c r="AK213" s="21">
        <f>AK193-Baseline!AK193</f>
        <v>4.3648305524952962</v>
      </c>
      <c r="AL213" s="21">
        <f>AL193-Baseline!AL193</f>
        <v>4.3607606739230862</v>
      </c>
      <c r="AM213" s="21">
        <f>AM193-Baseline!AM193</f>
        <v>4.3564619340016177</v>
      </c>
      <c r="AN213" s="21">
        <f>AN193-Baseline!AN193</f>
        <v>4.351955401839362</v>
      </c>
      <c r="AO213" s="21">
        <f>AO193-Baseline!AO193</f>
        <v>4.3472493182458489</v>
      </c>
      <c r="AP213" s="21">
        <f>AP193-Baseline!AP193</f>
        <v>4.3423732010314398</v>
      </c>
      <c r="AQ213" s="21">
        <f>AQ193-Baseline!AQ193</f>
        <v>4.3373607360777697</v>
      </c>
      <c r="AR213" s="21">
        <f>AR193-Baseline!AR193</f>
        <v>4.3322359325637763</v>
      </c>
      <c r="AS213" s="21">
        <f>AS193-Baseline!AS193</f>
        <v>4.3270208818286875</v>
      </c>
      <c r="AT213" s="21">
        <f>AT193-Baseline!AT193</f>
        <v>4.3217392230548715</v>
      </c>
      <c r="AU213" s="21">
        <f>AU193-Baseline!AU193</f>
        <v>4.3164157782401862</v>
      </c>
      <c r="AV213" s="21">
        <f>AV193-Baseline!AV193</f>
        <v>4.3110739146208745</v>
      </c>
      <c r="AW213" s="21">
        <f>AW193-Baseline!AW193</f>
        <v>4.3057357640181193</v>
      </c>
      <c r="AX213" s="21">
        <f>AX193-Baseline!AX193</f>
        <v>4.3004233748667904</v>
      </c>
      <c r="AY213" s="21">
        <f>AY193-Baseline!AY193</f>
        <v>4.2951586557303916</v>
      </c>
      <c r="AZ213" s="21">
        <f>AZ193-Baseline!AZ193</f>
        <v>4.2899630527530679</v>
      </c>
      <c r="BA213" s="21">
        <f>BA193-Baseline!BA193</f>
        <v>4.2848574704670028</v>
      </c>
      <c r="BB213" s="21">
        <f>BB193-Baseline!BB193</f>
        <v>4.2792600340421325</v>
      </c>
    </row>
    <row r="214" spans="1:54" outlineLevel="2">
      <c r="A214" s="474"/>
      <c r="B214" s="150" t="s">
        <v>497</v>
      </c>
      <c r="C214" s="19"/>
      <c r="D214" s="135" t="s">
        <v>391</v>
      </c>
      <c r="E214" s="21">
        <f>E194-Baseline!E194</f>
        <v>2.5743277600318097</v>
      </c>
      <c r="F214" s="21">
        <f>F194-Baseline!F194</f>
        <v>2.5584388851482962</v>
      </c>
      <c r="G214" s="21">
        <f>G194-Baseline!G194</f>
        <v>2.5427983432416399</v>
      </c>
      <c r="H214" s="21">
        <f>H194-Baseline!H194</f>
        <v>2.5274056790614128</v>
      </c>
      <c r="I214" s="21">
        <f>I194-Baseline!I194</f>
        <v>2.5122604906121291</v>
      </c>
      <c r="J214" s="21">
        <f>J194-Baseline!J194</f>
        <v>2.4973624216086332</v>
      </c>
      <c r="K214" s="21">
        <f>K194-Baseline!K194</f>
        <v>2.482711170051179</v>
      </c>
      <c r="L214" s="21">
        <f>L194-Baseline!L194</f>
        <v>2.4683064867113842</v>
      </c>
      <c r="M214" s="21">
        <f>M194-Baseline!M194</f>
        <v>2.4541481695698879</v>
      </c>
      <c r="N214" s="21">
        <f>N194-Baseline!N194</f>
        <v>2.4402360782644927</v>
      </c>
      <c r="O214" s="21">
        <f>O194-Baseline!O194</f>
        <v>2.426570121830621</v>
      </c>
      <c r="P214" s="21">
        <f>P194-Baseline!P194</f>
        <v>2.413150267069085</v>
      </c>
      <c r="Q214" s="21">
        <f>Q194-Baseline!Q194</f>
        <v>2.39997653887088</v>
      </c>
      <c r="R214" s="21">
        <f>R194-Baseline!R194</f>
        <v>2.3870490176949337</v>
      </c>
      <c r="S214" s="21">
        <f>S194-Baseline!S194</f>
        <v>2.3738336146238361</v>
      </c>
      <c r="T214" s="21">
        <f>T194-Baseline!T194</f>
        <v>2.3608704747532259</v>
      </c>
      <c r="U214" s="21">
        <f>U194-Baseline!U194</f>
        <v>2.3481596942860263</v>
      </c>
      <c r="V214" s="21">
        <f>V194-Baseline!V194</f>
        <v>2.3357014312757798</v>
      </c>
      <c r="W214" s="21">
        <f>W194-Baseline!W194</f>
        <v>2.3234959044310566</v>
      </c>
      <c r="X214" s="21">
        <f>X194-Baseline!X194</f>
        <v>2.3115434007794775</v>
      </c>
      <c r="Y214" s="21">
        <f>Y194-Baseline!Y194</f>
        <v>2.2998442734698235</v>
      </c>
      <c r="Z214" s="21">
        <f>Z194-Baseline!Z194</f>
        <v>2.288398941293238</v>
      </c>
      <c r="AA214" s="21">
        <f>AA194-Baseline!AA194</f>
        <v>2.2772078923668575</v>
      </c>
      <c r="AB214" s="21">
        <f>AB194-Baseline!AB194</f>
        <v>2.2662716899155133</v>
      </c>
      <c r="AC214" s="21">
        <f>AC194-Baseline!AC194</f>
        <v>2.2541404929117923</v>
      </c>
      <c r="AD214" s="21">
        <f>AD194-Baseline!AD194</f>
        <v>2.242097016838255</v>
      </c>
      <c r="AE214" s="21">
        <f>AE194-Baseline!AE194</f>
        <v>2.2300016348331866</v>
      </c>
      <c r="AF214" s="21">
        <f>AF194-Baseline!AF194</f>
        <v>2.2177642945760394</v>
      </c>
      <c r="AG214" s="21">
        <f>AG194-Baseline!AG194</f>
        <v>2.2053451960284014</v>
      </c>
      <c r="AH214" s="21">
        <f>AH194-Baseline!AH194</f>
        <v>2.192767235338807</v>
      </c>
      <c r="AI214" s="21">
        <f>AI194-Baseline!AI194</f>
        <v>2.1801386882042899</v>
      </c>
      <c r="AJ214" s="21">
        <f>AJ194-Baseline!AJ194</f>
        <v>2.1779534179349227</v>
      </c>
      <c r="AK214" s="21">
        <f>AK194-Baseline!AK194</f>
        <v>2.175620952924278</v>
      </c>
      <c r="AL214" s="21">
        <f>AL194-Baseline!AL194</f>
        <v>2.1731593218615153</v>
      </c>
      <c r="AM214" s="21">
        <f>AM194-Baseline!AM194</f>
        <v>2.1705893918533978</v>
      </c>
      <c r="AN214" s="21">
        <f>AN194-Baseline!AN194</f>
        <v>2.1679260774967646</v>
      </c>
      <c r="AO214" s="21">
        <f>AO194-Baseline!AO194</f>
        <v>2.1651768566092886</v>
      </c>
      <c r="AP214" s="21">
        <f>AP194-Baseline!AP194</f>
        <v>2.162355118566198</v>
      </c>
      <c r="AQ214" s="21">
        <f>AQ194-Baseline!AQ194</f>
        <v>2.1594746538575875</v>
      </c>
      <c r="AR214" s="21">
        <f>AR194-Baseline!AR194</f>
        <v>2.156547904850544</v>
      </c>
      <c r="AS214" s="21">
        <f>AS194-Baseline!AS194</f>
        <v>2.1535862838119253</v>
      </c>
      <c r="AT214" s="21">
        <f>AT194-Baseline!AT194</f>
        <v>2.150601167905422</v>
      </c>
      <c r="AU214" s="21">
        <f>AU194-Baseline!AU194</f>
        <v>2.1476042610190569</v>
      </c>
      <c r="AV214" s="21">
        <f>AV194-Baseline!AV194</f>
        <v>2.1446068353814365</v>
      </c>
      <c r="AW214" s="21">
        <f>AW194-Baseline!AW194</f>
        <v>2.1416197794569953</v>
      </c>
      <c r="AX214" s="21">
        <f>AX194-Baseline!AX194</f>
        <v>2.1386537881249721</v>
      </c>
      <c r="AY214" s="21">
        <f>AY194-Baseline!AY194</f>
        <v>2.1357194239085082</v>
      </c>
      <c r="AZ214" s="21">
        <f>AZ194-Baseline!AZ194</f>
        <v>2.1328270616365068</v>
      </c>
      <c r="BA214" s="21">
        <f>BA194-Baseline!BA194</f>
        <v>2.1299868500409906</v>
      </c>
      <c r="BB214" s="21">
        <f>BB194-Baseline!BB194</f>
        <v>2.1269093374992019</v>
      </c>
    </row>
    <row r="215" spans="1:54" outlineLevel="2">
      <c r="A215" s="474"/>
      <c r="B215" s="150" t="s">
        <v>498</v>
      </c>
      <c r="C215" s="19"/>
      <c r="D215" s="135" t="s">
        <v>391</v>
      </c>
      <c r="E215" s="21">
        <f>E195-Baseline!E195</f>
        <v>7.7229832782660628</v>
      </c>
      <c r="F215" s="21">
        <f>F195-Baseline!F195</f>
        <v>7.6753166536540842</v>
      </c>
      <c r="G215" s="21">
        <f>G195-Baseline!G195</f>
        <v>7.6283950297249215</v>
      </c>
      <c r="H215" s="21">
        <f>H195-Baseline!H195</f>
        <v>7.5822170371842379</v>
      </c>
      <c r="I215" s="21">
        <f>I195-Baseline!I195</f>
        <v>7.5367814718363855</v>
      </c>
      <c r="J215" s="21">
        <f>J195-Baseline!J195</f>
        <v>7.4920872631803928</v>
      </c>
      <c r="K215" s="21">
        <f>K195-Baseline!K195</f>
        <v>7.4481335101535384</v>
      </c>
      <c r="L215" s="21">
        <f>L195-Baseline!L195</f>
        <v>7.4049194601341499</v>
      </c>
      <c r="M215" s="21">
        <f>M195-Baseline!M195</f>
        <v>7.3624445071643114</v>
      </c>
      <c r="N215" s="21">
        <f>N195-Baseline!N195</f>
        <v>7.3207082332799338</v>
      </c>
      <c r="O215" s="21">
        <f>O195-Baseline!O195</f>
        <v>7.279710365491864</v>
      </c>
      <c r="P215" s="21">
        <f>P195-Baseline!P195</f>
        <v>7.2394508026594311</v>
      </c>
      <c r="Q215" s="21">
        <f>Q195-Baseline!Q195</f>
        <v>7.1999296166126401</v>
      </c>
      <c r="R215" s="21">
        <f>R195-Baseline!R195</f>
        <v>7.1611470530848003</v>
      </c>
      <c r="S215" s="21">
        <f>S195-Baseline!S195</f>
        <v>7.1215008425060065</v>
      </c>
      <c r="T215" s="21">
        <f>T195-Baseline!T195</f>
        <v>7.0826114229217012</v>
      </c>
      <c r="U215" s="21">
        <f>U195-Baseline!U195</f>
        <v>7.0444790841691818</v>
      </c>
      <c r="V215" s="21">
        <f>V195-Baseline!V195</f>
        <v>7.0071042925424649</v>
      </c>
      <c r="W215" s="21">
        <f>W195-Baseline!W195</f>
        <v>6.9704877132931715</v>
      </c>
      <c r="X215" s="21">
        <f>X195-Baseline!X195</f>
        <v>6.9346302023384325</v>
      </c>
      <c r="Y215" s="21">
        <f>Y195-Baseline!Y195</f>
        <v>6.8995328204094699</v>
      </c>
      <c r="Z215" s="21">
        <f>Z195-Baseline!Z195</f>
        <v>6.8651968226936413</v>
      </c>
      <c r="AA215" s="21">
        <f>AA195-Baseline!AA195</f>
        <v>6.8316236782634023</v>
      </c>
      <c r="AB215" s="21">
        <f>AB195-Baseline!AB195</f>
        <v>6.7988150697465404</v>
      </c>
      <c r="AC215" s="21">
        <f>AC195-Baseline!AC195</f>
        <v>6.7624214787992631</v>
      </c>
      <c r="AD215" s="21">
        <f>AD195-Baseline!AD195</f>
        <v>6.7262910506490163</v>
      </c>
      <c r="AE215" s="21">
        <f>AE195-Baseline!AE195</f>
        <v>6.6900049047167505</v>
      </c>
      <c r="AF215" s="21">
        <f>AF195-Baseline!AF195</f>
        <v>6.653292884044645</v>
      </c>
      <c r="AG215" s="21">
        <f>AG195-Baseline!AG195</f>
        <v>6.6160355883120969</v>
      </c>
      <c r="AH215" s="21">
        <f>AH195-Baseline!AH195</f>
        <v>6.5783017062942557</v>
      </c>
      <c r="AI215" s="21">
        <f>AI195-Baseline!AI195</f>
        <v>6.5404160649273342</v>
      </c>
      <c r="AJ215" s="21">
        <f>AJ195-Baseline!AJ195</f>
        <v>6.5338602541457238</v>
      </c>
      <c r="AK215" s="21">
        <f>AK195-Baseline!AK195</f>
        <v>6.5268628591319526</v>
      </c>
      <c r="AL215" s="21">
        <f>AL195-Baseline!AL195</f>
        <v>6.5194779659599869</v>
      </c>
      <c r="AM215" s="21">
        <f>AM195-Baseline!AM195</f>
        <v>6.5117681759625805</v>
      </c>
      <c r="AN215" s="21">
        <f>AN195-Baseline!AN195</f>
        <v>6.5037782329143843</v>
      </c>
      <c r="AO215" s="21">
        <f>AO195-Baseline!AO195</f>
        <v>6.4955305702715354</v>
      </c>
      <c r="AP215" s="21">
        <f>AP195-Baseline!AP195</f>
        <v>6.4870653561615326</v>
      </c>
      <c r="AQ215" s="21">
        <f>AQ195-Baseline!AQ195</f>
        <v>6.4784239620552517</v>
      </c>
      <c r="AR215" s="21">
        <f>AR195-Baseline!AR195</f>
        <v>6.4696437150534383</v>
      </c>
      <c r="AS215" s="21">
        <f>AS195-Baseline!AS195</f>
        <v>6.4607588519557329</v>
      </c>
      <c r="AT215" s="21">
        <f>AT195-Baseline!AT195</f>
        <v>6.4518035042539106</v>
      </c>
      <c r="AU215" s="21">
        <f>AU195-Baseline!AU195</f>
        <v>6.4428127836121787</v>
      </c>
      <c r="AV215" s="21">
        <f>AV195-Baseline!AV195</f>
        <v>6.4338205067162662</v>
      </c>
      <c r="AW215" s="21">
        <f>AW195-Baseline!AW195</f>
        <v>6.4248593389594024</v>
      </c>
      <c r="AX215" s="21">
        <f>AX195-Baseline!AX195</f>
        <v>6.4159613649793297</v>
      </c>
      <c r="AY215" s="21">
        <f>AY195-Baseline!AY195</f>
        <v>6.4071582723455638</v>
      </c>
      <c r="AZ215" s="21">
        <f>AZ195-Baseline!AZ195</f>
        <v>6.3984811855448065</v>
      </c>
      <c r="BA215" s="21">
        <f>BA195-Baseline!BA195</f>
        <v>6.3899605507731323</v>
      </c>
      <c r="BB215" s="21">
        <f>BB195-Baseline!BB195</f>
        <v>6.3807280131621846</v>
      </c>
    </row>
    <row r="216" spans="1:54" outlineLevel="2">
      <c r="A216" s="474"/>
      <c r="B216" s="150" t="s">
        <v>292</v>
      </c>
      <c r="C216" s="19"/>
      <c r="D216" s="135" t="s">
        <v>391</v>
      </c>
      <c r="E216" s="21">
        <f>E196-Baseline!E196</f>
        <v>0.40373904286553491</v>
      </c>
      <c r="F216" s="21">
        <f>F196-Baseline!F196</f>
        <v>0.41105493300096191</v>
      </c>
      <c r="G216" s="21">
        <f>G196-Baseline!G196</f>
        <v>0.41854553769452607</v>
      </c>
      <c r="H216" s="21">
        <f>H196-Baseline!H196</f>
        <v>0.42621584489975878</v>
      </c>
      <c r="I216" s="21">
        <f>I196-Baseline!I196</f>
        <v>0.43407110302863083</v>
      </c>
      <c r="J216" s="21">
        <f>J196-Baseline!J196</f>
        <v>0.442116617767426</v>
      </c>
      <c r="K216" s="21">
        <f>K196-Baseline!K196</f>
        <v>0.45035793379058003</v>
      </c>
      <c r="L216" s="21">
        <f>L196-Baseline!L196</f>
        <v>0.45880079796318968</v>
      </c>
      <c r="M216" s="21">
        <f>M196-Baseline!M196</f>
        <v>0.46745106512112444</v>
      </c>
      <c r="N216" s="21">
        <f>N196-Baseline!N196</f>
        <v>0.47631484532707702</v>
      </c>
      <c r="O216" s="21">
        <f>O196-Baseline!O196</f>
        <v>0.48539844569762292</v>
      </c>
      <c r="P216" s="21">
        <f>P196-Baseline!P196</f>
        <v>0.49470833321738306</v>
      </c>
      <c r="Q216" s="21">
        <f>Q196-Baseline!Q196</f>
        <v>0.50425123228831903</v>
      </c>
      <c r="R216" s="21">
        <f>R196-Baseline!R196</f>
        <v>0.51403406408382835</v>
      </c>
      <c r="S216" s="21">
        <f>S196-Baseline!S196</f>
        <v>0.52406398075316507</v>
      </c>
      <c r="T216" s="21">
        <f>T196-Baseline!T196</f>
        <v>0.53434839603207651</v>
      </c>
      <c r="U216" s="21">
        <f>U196-Baseline!U196</f>
        <v>0.5448949402811365</v>
      </c>
      <c r="V216" s="21">
        <f>V196-Baseline!V196</f>
        <v>0.55571148801173043</v>
      </c>
      <c r="W216" s="21">
        <f>W196-Baseline!W196</f>
        <v>0.56680618213593226</v>
      </c>
      <c r="X216" s="21">
        <f>X196-Baseline!X196</f>
        <v>0.57818745284068185</v>
      </c>
      <c r="Y216" s="21">
        <f>Y196-Baseline!Y196</f>
        <v>0.58986400247239423</v>
      </c>
      <c r="Z216" s="21">
        <f>Z196-Baseline!Z196</f>
        <v>0.60184480390343076</v>
      </c>
      <c r="AA216" s="21">
        <f>AA196-Baseline!AA196</f>
        <v>0.6141391480710241</v>
      </c>
      <c r="AB216" s="21">
        <f>AB196-Baseline!AB196</f>
        <v>0.62675662025986179</v>
      </c>
      <c r="AC216" s="21">
        <f>AC196-Baseline!AC196</f>
        <v>0.63970714033857368</v>
      </c>
      <c r="AD216" s="21">
        <f>AD196-Baseline!AD196</f>
        <v>0.65300093562665418</v>
      </c>
      <c r="AE216" s="21">
        <f>AE196-Baseline!AE196</f>
        <v>0.66664860533548009</v>
      </c>
      <c r="AF216" s="21">
        <f>AF196-Baseline!AF196</f>
        <v>0.68066108784380375</v>
      </c>
      <c r="AG216" s="21">
        <f>AG196-Baseline!AG196</f>
        <v>0.69504965783078032</v>
      </c>
      <c r="AH216" s="21">
        <f>AH196-Baseline!AH196</f>
        <v>0.70982603822745938</v>
      </c>
      <c r="AI216" s="21">
        <f>AI196-Baseline!AI196</f>
        <v>0.72500227110057525</v>
      </c>
      <c r="AJ216" s="21">
        <f>AJ196-Baseline!AJ196</f>
        <v>0.7421555788373092</v>
      </c>
      <c r="AK216" s="21">
        <f>AK196-Baseline!AK196</f>
        <v>0.75980518086573279</v>
      </c>
      <c r="AL216" s="21">
        <f>AL196-Baseline!AL196</f>
        <v>0.77796741382262091</v>
      </c>
      <c r="AM216" s="21">
        <f>AM196-Baseline!AM196</f>
        <v>0.79665917743712122</v>
      </c>
      <c r="AN216" s="21">
        <f>AN196-Baseline!AN196</f>
        <v>0.81589800861686157</v>
      </c>
      <c r="AO216" s="21">
        <f>AO196-Baseline!AO196</f>
        <v>0.83570202932462967</v>
      </c>
      <c r="AP216" s="21">
        <f>AP196-Baseline!AP196</f>
        <v>0.85609002621597041</v>
      </c>
      <c r="AQ216" s="21">
        <f>AQ196-Baseline!AQ196</f>
        <v>0.87708144480701122</v>
      </c>
      <c r="AR216" s="21">
        <f>AR196-Baseline!AR196</f>
        <v>0.89869643206725147</v>
      </c>
      <c r="AS216" s="21">
        <f>AS196-Baseline!AS196</f>
        <v>0.92095584842758937</v>
      </c>
      <c r="AT216" s="21">
        <f>AT196-Baseline!AT196</f>
        <v>0.94388128906601221</v>
      </c>
      <c r="AU216" s="21">
        <f>AU196-Baseline!AU196</f>
        <v>0.96749513630245509</v>
      </c>
      <c r="AV216" s="21">
        <f>AV196-Baseline!AV196</f>
        <v>0.99182055857167106</v>
      </c>
      <c r="AW216" s="21">
        <f>AW196-Baseline!AW196</f>
        <v>1.0168815523910057</v>
      </c>
      <c r="AX216" s="21">
        <f>AX196-Baseline!AX196</f>
        <v>1.0427029917483051</v>
      </c>
      <c r="AY216" s="21">
        <f>AY196-Baseline!AY196</f>
        <v>1.0693106223180435</v>
      </c>
      <c r="AZ216" s="21">
        <f>AZ196-Baseline!AZ196</f>
        <v>1.0967311232823267</v>
      </c>
      <c r="BA216" s="21">
        <f>BA196-Baseline!BA196</f>
        <v>1.124992125820919</v>
      </c>
      <c r="BB216" s="21">
        <f>BB196-Baseline!BB196</f>
        <v>1.1539813690809892</v>
      </c>
    </row>
    <row r="217" spans="1:54" outlineLevel="2">
      <c r="A217" s="474"/>
      <c r="B217" s="150" t="s">
        <v>295</v>
      </c>
      <c r="C217" s="19"/>
      <c r="D217" s="135"/>
      <c r="E217" s="21">
        <f>E197-Baseline!E197</f>
        <v>15.484674133860002</v>
      </c>
      <c r="F217" s="21">
        <f>F197-Baseline!F197</f>
        <v>15.408990326840581</v>
      </c>
      <c r="G217" s="21">
        <f>G197-Baseline!G197</f>
        <v>15.334436598865784</v>
      </c>
      <c r="H217" s="21">
        <f>H197-Baseline!H197</f>
        <v>15.261005862460731</v>
      </c>
      <c r="I217" s="21">
        <f>I197-Baseline!I197</f>
        <v>15.188691353329801</v>
      </c>
      <c r="J217" s="21">
        <f>J197-Baseline!J197</f>
        <v>15.117486625376966</v>
      </c>
      <c r="K217" s="21">
        <f>K197-Baseline!K197</f>
        <v>15.047385547586353</v>
      </c>
      <c r="L217" s="21">
        <f>L197-Baseline!L197</f>
        <v>14.978382282676847</v>
      </c>
      <c r="M217" s="21">
        <f>M197-Baseline!M197</f>
        <v>14.910471304462714</v>
      </c>
      <c r="N217" s="21">
        <f>N197-Baseline!N197</f>
        <v>14.843647387781944</v>
      </c>
      <c r="O217" s="21">
        <f>O197-Baseline!O197</f>
        <v>14.777905574368383</v>
      </c>
      <c r="P217" s="21">
        <f>P197-Baseline!P197</f>
        <v>14.713241227788247</v>
      </c>
      <c r="Q217" s="21">
        <f>Q197-Baseline!Q197</f>
        <v>14.649649957921101</v>
      </c>
      <c r="R217" s="21">
        <f>R197-Baseline!R197</f>
        <v>14.58712767822499</v>
      </c>
      <c r="S217" s="21">
        <f>S197-Baseline!S197</f>
        <v>14.525670567094901</v>
      </c>
      <c r="T217" s="21">
        <f>T197-Baseline!T197</f>
        <v>14.465275065205264</v>
      </c>
      <c r="U217" s="21">
        <f>U197-Baseline!U197</f>
        <v>14.405937892943383</v>
      </c>
      <c r="V217" s="21">
        <f>V197-Baseline!V197</f>
        <v>14.347656033626947</v>
      </c>
      <c r="W217" s="21">
        <f>W197-Baseline!W197</f>
        <v>14.290426710415723</v>
      </c>
      <c r="X217" s="21">
        <f>X197-Baseline!X197</f>
        <v>14.234247416538876</v>
      </c>
      <c r="Y217" s="21">
        <f>Y197-Baseline!Y197</f>
        <v>14.179115906175799</v>
      </c>
      <c r="Z217" s="21">
        <f>Z197-Baseline!Z197</f>
        <v>14.125030177828126</v>
      </c>
      <c r="AA217" s="21">
        <f>AA197-Baseline!AA197</f>
        <v>14.071988460608795</v>
      </c>
      <c r="AB217" s="21">
        <f>AB197-Baseline!AB197</f>
        <v>14.019989260024619</v>
      </c>
      <c r="AC217" s="21">
        <f>AC197-Baseline!AC197</f>
        <v>13.969031295365784</v>
      </c>
      <c r="AD217" s="21">
        <f>AD197-Baseline!AD197</f>
        <v>13.919113550981326</v>
      </c>
      <c r="AE217" s="21">
        <f>AE197-Baseline!AE197</f>
        <v>13.870235230152071</v>
      </c>
      <c r="AF217" s="21">
        <f>AF197-Baseline!AF197</f>
        <v>13.822395778396951</v>
      </c>
      <c r="AG217" s="21">
        <f>AG197-Baseline!AG197</f>
        <v>13.775594887210005</v>
      </c>
      <c r="AH217" s="21">
        <f>AH197-Baseline!AH197</f>
        <v>13.729832454919901</v>
      </c>
      <c r="AI217" s="21">
        <f>AI197-Baseline!AI197</f>
        <v>13.685108637711435</v>
      </c>
      <c r="AJ217" s="21">
        <f>AJ197-Baseline!AJ197</f>
        <v>13.707644311736733</v>
      </c>
      <c r="AK217" s="21">
        <f>AK197-Baseline!AK197</f>
        <v>13.731125994287918</v>
      </c>
      <c r="AL217" s="21">
        <f>AL197-Baseline!AL197</f>
        <v>13.755568280703526</v>
      </c>
      <c r="AM217" s="21">
        <f>AM197-Baseline!AM197</f>
        <v>13.780986141486606</v>
      </c>
      <c r="AN217" s="21">
        <f>AN197-Baseline!AN197</f>
        <v>13.807394936905725</v>
      </c>
      <c r="AO217" s="21">
        <f>AO197-Baseline!AO197</f>
        <v>13.834810422808459</v>
      </c>
      <c r="AP217" s="21">
        <f>AP197-Baseline!AP197</f>
        <v>13.863248756421168</v>
      </c>
      <c r="AQ217" s="21">
        <f>AQ197-Baseline!AQ197</f>
        <v>13.892726492509585</v>
      </c>
      <c r="AR217" s="21">
        <f>AR197-Baseline!AR197</f>
        <v>13.923260610640174</v>
      </c>
      <c r="AS217" s="21">
        <f>AS197-Baseline!AS197</f>
        <v>13.954868505319137</v>
      </c>
      <c r="AT217" s="21">
        <f>AT197-Baseline!AT197</f>
        <v>13.987567998255926</v>
      </c>
      <c r="AU217" s="21">
        <f>AU197-Baseline!AU197</f>
        <v>14.021377342030144</v>
      </c>
      <c r="AV217" s="21">
        <f>AV197-Baseline!AV197</f>
        <v>14.05631523206703</v>
      </c>
      <c r="AW217" s="21">
        <f>AW197-Baseline!AW197</f>
        <v>14.092400811645742</v>
      </c>
      <c r="AX217" s="21">
        <f>AX197-Baseline!AX197</f>
        <v>14.129653683448371</v>
      </c>
      <c r="AY217" s="21">
        <f>AY197-Baseline!AY197</f>
        <v>14.168093908668679</v>
      </c>
      <c r="AZ217" s="21">
        <f>AZ197-Baseline!AZ197</f>
        <v>14.207742022686583</v>
      </c>
      <c r="BA217" s="21">
        <f>BA197-Baseline!BA197</f>
        <v>14.248619040977612</v>
      </c>
      <c r="BB217" s="21">
        <f>BB197-Baseline!BB197</f>
        <v>14.289620992124208</v>
      </c>
    </row>
    <row r="218" spans="1:54" outlineLevel="2">
      <c r="A218" s="475"/>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499</v>
      </c>
      <c r="B220" s="150" t="s">
        <v>500</v>
      </c>
      <c r="C220" s="19"/>
      <c r="D220" s="135" t="s">
        <v>391</v>
      </c>
      <c r="E220" s="21">
        <f>E200-Baseline!E200</f>
        <v>21.891060792645</v>
      </c>
      <c r="F220" s="21">
        <f>F200-Baseline!F200</f>
        <v>21.785700484035132</v>
      </c>
      <c r="G220" s="21">
        <f>G200-Baseline!G200</f>
        <v>21.663356008957784</v>
      </c>
      <c r="H220" s="21">
        <f>H200-Baseline!H200</f>
        <v>21.542354900615528</v>
      </c>
      <c r="I220" s="21">
        <f>I200-Baseline!I200</f>
        <v>21.439535272737622</v>
      </c>
      <c r="J220" s="21">
        <f>J200-Baseline!J200</f>
        <v>21.337422901319382</v>
      </c>
      <c r="K220" s="21">
        <f>K200-Baseline!K200</f>
        <v>21.219960220686708</v>
      </c>
      <c r="L220" s="21">
        <f>L200-Baseline!L200</f>
        <v>21.119761124673737</v>
      </c>
      <c r="M220" s="21">
        <f>M200-Baseline!M200</f>
        <v>21.020422768530612</v>
      </c>
      <c r="N220" s="21">
        <f>N200-Baseline!N200</f>
        <v>20.906860402299014</v>
      </c>
      <c r="O220" s="21">
        <f>O200-Baseline!O200</f>
        <v>20.809704502693204</v>
      </c>
      <c r="P220" s="21">
        <f>P200-Baseline!P200</f>
        <v>20.713549330053535</v>
      </c>
      <c r="Q220" s="21">
        <f>Q200-Baseline!Q200</f>
        <v>20.61844127259214</v>
      </c>
      <c r="R220" s="21">
        <f>R200-Baseline!R200</f>
        <v>20.538362377546335</v>
      </c>
      <c r="S220" s="21">
        <f>S200-Baseline!S200</f>
        <v>20.445200448729732</v>
      </c>
      <c r="T220" s="21">
        <f>T200-Baseline!T200</f>
        <v>20.35322377426079</v>
      </c>
      <c r="U220" s="21">
        <f>U200-Baseline!U200</f>
        <v>20.262473648730456</v>
      </c>
      <c r="V220" s="21">
        <f>V200-Baseline!V200</f>
        <v>20.185839039171917</v>
      </c>
      <c r="W220" s="21">
        <f>W200-Baseline!W200</f>
        <v>20.097405603932021</v>
      </c>
      <c r="X220" s="21">
        <f>X200-Baseline!X200</f>
        <v>20.022665332149327</v>
      </c>
      <c r="Y220" s="21">
        <f>Y200-Baseline!Y200</f>
        <v>19.936725942088781</v>
      </c>
      <c r="Z220" s="21">
        <f>Z200-Baseline!Z200</f>
        <v>19.864077164302451</v>
      </c>
      <c r="AA220" s="21">
        <f>AA200-Baseline!AA200</f>
        <v>19.792428947474264</v>
      </c>
      <c r="AB220" s="21">
        <f>AB200-Baseline!AB200</f>
        <v>19.721832826989228</v>
      </c>
      <c r="AC220" s="21">
        <f>AC200-Baseline!AC200</f>
        <v>19.649783725595629</v>
      </c>
      <c r="AD220" s="21">
        <f>AD200-Baseline!AD200</f>
        <v>19.579566896361719</v>
      </c>
      <c r="AE220" s="21">
        <f>AE200-Baseline!AE200</f>
        <v>19.511678751326865</v>
      </c>
      <c r="AF220" s="21">
        <f>AF200-Baseline!AF200</f>
        <v>19.444723614042054</v>
      </c>
      <c r="AG220" s="21">
        <f>AG200-Baseline!AG200</f>
        <v>19.378888548505838</v>
      </c>
      <c r="AH220" s="21">
        <f>AH200-Baseline!AH200</f>
        <v>19.314383246347965</v>
      </c>
      <c r="AI220" s="21">
        <f>AI200-Baseline!AI200</f>
        <v>19.251470782493232</v>
      </c>
      <c r="AJ220" s="21">
        <f>AJ200-Baseline!AJ200</f>
        <v>19.281174311978404</v>
      </c>
      <c r="AK220" s="21">
        <f>AK200-Baseline!AK200</f>
        <v>19.31208827812398</v>
      </c>
      <c r="AL220" s="21">
        <f>AL200-Baseline!AL200</f>
        <v>19.344332801397623</v>
      </c>
      <c r="AM220" s="21">
        <f>AM200-Baseline!AM200</f>
        <v>19.3779883365115</v>
      </c>
      <c r="AN220" s="21">
        <f>AN200-Baseline!AN200</f>
        <v>19.413106550869312</v>
      </c>
      <c r="AO220" s="21">
        <f>AO200-Baseline!AO200</f>
        <v>19.44972731509284</v>
      </c>
      <c r="AP220" s="21">
        <f>AP200-Baseline!AP200</f>
        <v>19.487912892802527</v>
      </c>
      <c r="AQ220" s="21">
        <f>AQ200-Baseline!AQ200</f>
        <v>19.527730820773144</v>
      </c>
      <c r="AR220" s="21">
        <f>AR200-Baseline!AR200</f>
        <v>19.569240134174123</v>
      </c>
      <c r="AS220" s="21">
        <f>AS200-Baseline!AS200</f>
        <v>19.612499125267597</v>
      </c>
      <c r="AT220" s="21">
        <f>AT200-Baseline!AT200</f>
        <v>19.657568843552063</v>
      </c>
      <c r="AU220" s="21">
        <f>AU200-Baseline!AU200</f>
        <v>19.704512784656714</v>
      </c>
      <c r="AV220" s="21">
        <f>AV200-Baseline!AV200</f>
        <v>19.753394264022678</v>
      </c>
      <c r="AW220" s="21">
        <f>AW200-Baseline!AW200</f>
        <v>19.804276681426852</v>
      </c>
      <c r="AX220" s="21">
        <f>AX200-Baseline!AX200</f>
        <v>19.857224734046149</v>
      </c>
      <c r="AY220" s="21">
        <f>AY200-Baseline!AY200</f>
        <v>19.912304352576207</v>
      </c>
      <c r="AZ220" s="21">
        <f>AZ200-Baseline!AZ200</f>
        <v>19.969582455101094</v>
      </c>
      <c r="BA220" s="21">
        <f>BA200-Baseline!BA200</f>
        <v>20.029126891710487</v>
      </c>
      <c r="BB220" s="21">
        <f>BB200-Baseline!BB200</f>
        <v>20.089086339247821</v>
      </c>
    </row>
    <row r="221" spans="1:54" outlineLevel="2">
      <c r="A221" s="474"/>
      <c r="B221" s="150" t="s">
        <v>501</v>
      </c>
      <c r="C221" s="19"/>
      <c r="D221" s="135" t="s">
        <v>391</v>
      </c>
      <c r="E221" s="21">
        <f>E201-Baseline!E201</f>
        <v>19.324868602423116</v>
      </c>
      <c r="F221" s="21">
        <f>F201-Baseline!F201</f>
        <v>19.222438618646368</v>
      </c>
      <c r="G221" s="21">
        <f>G201-Baseline!G201</f>
        <v>19.121993667616756</v>
      </c>
      <c r="H221" s="21">
        <f>H201-Baseline!H201</f>
        <v>19.023520970123865</v>
      </c>
      <c r="I221" s="21">
        <f>I201-Baseline!I201</f>
        <v>18.927008633099607</v>
      </c>
      <c r="J221" s="21">
        <f>J201-Baseline!J201</f>
        <v>18.832445424265039</v>
      </c>
      <c r="K221" s="21">
        <f>K201-Baseline!K201</f>
        <v>18.739820957638841</v>
      </c>
      <c r="L221" s="21">
        <f>L201-Baseline!L201</f>
        <v>18.649125625430059</v>
      </c>
      <c r="M221" s="21">
        <f>M201-Baseline!M201</f>
        <v>18.56035050932454</v>
      </c>
      <c r="N221" s="21">
        <f>N201-Baseline!N201</f>
        <v>18.473487530863927</v>
      </c>
      <c r="O221" s="21">
        <f>O201-Baseline!O201</f>
        <v>18.388529337265879</v>
      </c>
      <c r="P221" s="21">
        <f>P201-Baseline!P201</f>
        <v>18.305469324322619</v>
      </c>
      <c r="Q221" s="21">
        <f>Q201-Baseline!Q201</f>
        <v>18.224301654075475</v>
      </c>
      <c r="R221" s="21">
        <f>R201-Baseline!R201</f>
        <v>18.145021243089168</v>
      </c>
      <c r="S221" s="21">
        <f>S201-Baseline!S201</f>
        <v>18.067089529632021</v>
      </c>
      <c r="T221" s="21">
        <f>T201-Baseline!T201</f>
        <v>17.991042897606956</v>
      </c>
      <c r="U221" s="21">
        <f>U201-Baseline!U201</f>
        <v>17.916878365187788</v>
      </c>
      <c r="V221" s="21">
        <f>V201-Baseline!V201</f>
        <v>17.844593699099438</v>
      </c>
      <c r="W221" s="21">
        <f>W201-Baseline!W201</f>
        <v>17.774187411817106</v>
      </c>
      <c r="X221" s="21">
        <f>X201-Baseline!X201</f>
        <v>17.705658813168316</v>
      </c>
      <c r="Y221" s="21">
        <f>Y201-Baseline!Y201</f>
        <v>17.639007980658359</v>
      </c>
      <c r="Z221" s="21">
        <f>Z201-Baseline!Z201</f>
        <v>17.57423573570378</v>
      </c>
      <c r="AA221" s="21">
        <f>AA201-Baseline!AA201</f>
        <v>17.51134367791748</v>
      </c>
      <c r="AB221" s="21">
        <f>AB201-Baseline!AB201</f>
        <v>17.450334209432874</v>
      </c>
      <c r="AC221" s="21">
        <f>AC201-Baseline!AC201</f>
        <v>17.389760028097552</v>
      </c>
      <c r="AD221" s="21">
        <f>AD201-Baseline!AD201</f>
        <v>17.330907110255943</v>
      </c>
      <c r="AE221" s="21">
        <f>AE201-Baseline!AE201</f>
        <v>17.273639825770591</v>
      </c>
      <c r="AF221" s="21">
        <f>AF201-Baseline!AF201</f>
        <v>17.217872842518627</v>
      </c>
      <c r="AG221" s="21">
        <f>AG201-Baseline!AG201</f>
        <v>17.163571801171621</v>
      </c>
      <c r="AH221" s="21">
        <f>AH201-Baseline!AH201</f>
        <v>17.110765828525516</v>
      </c>
      <c r="AI221" s="21">
        <f>AI201-Baseline!AI201</f>
        <v>17.059570140539769</v>
      </c>
      <c r="AJ221" s="21">
        <f>AJ201-Baseline!AJ201</f>
        <v>17.090507094795033</v>
      </c>
      <c r="AK221" s="21">
        <f>AK201-Baseline!AK201</f>
        <v>17.122878678552961</v>
      </c>
      <c r="AL221" s="21">
        <f>AL201-Baseline!AL201</f>
        <v>17.156731449336053</v>
      </c>
      <c r="AM221" s="21">
        <f>AM201-Baseline!AM201</f>
        <v>17.192115794363282</v>
      </c>
      <c r="AN221" s="21">
        <f>AN201-Baseline!AN201</f>
        <v>17.229077226526716</v>
      </c>
      <c r="AO221" s="21">
        <f>AO201-Baseline!AO201</f>
        <v>17.267654853456282</v>
      </c>
      <c r="AP221" s="21">
        <f>AP201-Baseline!AP201</f>
        <v>17.307894810337288</v>
      </c>
      <c r="AQ221" s="21">
        <f>AQ201-Baseline!AQ201</f>
        <v>17.34984473855296</v>
      </c>
      <c r="AR221" s="21">
        <f>AR201-Baseline!AR201</f>
        <v>17.393552106460895</v>
      </c>
      <c r="AS221" s="21">
        <f>AS201-Baseline!AS201</f>
        <v>17.439064527250835</v>
      </c>
      <c r="AT221" s="21">
        <f>AT201-Baseline!AT201</f>
        <v>17.486430788402615</v>
      </c>
      <c r="AU221" s="21">
        <f>AU201-Baseline!AU201</f>
        <v>17.535701267435584</v>
      </c>
      <c r="AV221" s="21">
        <f>AV201-Baseline!AV201</f>
        <v>17.586927184783242</v>
      </c>
      <c r="AW221" s="21">
        <f>AW201-Baseline!AW201</f>
        <v>17.640160696865728</v>
      </c>
      <c r="AX221" s="21">
        <f>AX201-Baseline!AX201</f>
        <v>17.695455147304333</v>
      </c>
      <c r="AY221" s="21">
        <f>AY201-Baseline!AY201</f>
        <v>17.752865120754322</v>
      </c>
      <c r="AZ221" s="21">
        <f>AZ201-Baseline!AZ201</f>
        <v>17.812446463984532</v>
      </c>
      <c r="BA221" s="21">
        <f>BA201-Baseline!BA201</f>
        <v>17.874256271284473</v>
      </c>
      <c r="BB221" s="21">
        <f>BB201-Baseline!BB201</f>
        <v>17.936735642704889</v>
      </c>
    </row>
    <row r="222" spans="1:54" outlineLevel="2">
      <c r="A222" s="475"/>
      <c r="B222" s="150" t="s">
        <v>502</v>
      </c>
      <c r="C222" s="19"/>
      <c r="D222" s="135" t="s">
        <v>391</v>
      </c>
      <c r="E222" s="21">
        <f>E202-Baseline!E202</f>
        <v>24.473524120657366</v>
      </c>
      <c r="F222" s="21">
        <f>F202-Baseline!F202</f>
        <v>24.339316387152159</v>
      </c>
      <c r="G222" s="21">
        <f>G202-Baseline!G202</f>
        <v>24.207590354100038</v>
      </c>
      <c r="H222" s="21">
        <f>H202-Baseline!H202</f>
        <v>24.078332328246688</v>
      </c>
      <c r="I222" s="21">
        <f>I202-Baseline!I202</f>
        <v>23.951529614323864</v>
      </c>
      <c r="J222" s="21">
        <f>J202-Baseline!J202</f>
        <v>23.827170265836799</v>
      </c>
      <c r="K222" s="21">
        <f>K202-Baseline!K202</f>
        <v>23.705243297741198</v>
      </c>
      <c r="L222" s="21">
        <f>L202-Baseline!L202</f>
        <v>23.585738598852828</v>
      </c>
      <c r="M222" s="21">
        <f>M202-Baseline!M202</f>
        <v>23.468646846918965</v>
      </c>
      <c r="N222" s="21">
        <f>N202-Baseline!N202</f>
        <v>23.353959685879367</v>
      </c>
      <c r="O222" s="21">
        <f>O202-Baseline!O202</f>
        <v>23.241669580927123</v>
      </c>
      <c r="P222" s="21">
        <f>P202-Baseline!P202</f>
        <v>23.131769859912964</v>
      </c>
      <c r="Q222" s="21">
        <f>Q202-Baseline!Q202</f>
        <v>23.024254731817237</v>
      </c>
      <c r="R222" s="21">
        <f>R202-Baseline!R202</f>
        <v>22.919119278479037</v>
      </c>
      <c r="S222" s="21">
        <f>S202-Baseline!S202</f>
        <v>22.814756757514189</v>
      </c>
      <c r="T222" s="21">
        <f>T202-Baseline!T202</f>
        <v>22.71278384577543</v>
      </c>
      <c r="U222" s="21">
        <f>U202-Baseline!U202</f>
        <v>22.613197755070942</v>
      </c>
      <c r="V222" s="21">
        <f>V202-Baseline!V202</f>
        <v>22.515996560366119</v>
      </c>
      <c r="W222" s="21">
        <f>W202-Baseline!W202</f>
        <v>22.421179220679221</v>
      </c>
      <c r="X222" s="21">
        <f>X202-Baseline!X202</f>
        <v>22.328745614727271</v>
      </c>
      <c r="Y222" s="21">
        <f>Y202-Baseline!Y202</f>
        <v>22.238696527598005</v>
      </c>
      <c r="Z222" s="21">
        <f>Z202-Baseline!Z202</f>
        <v>22.151033617104183</v>
      </c>
      <c r="AA222" s="21">
        <f>AA202-Baseline!AA202</f>
        <v>22.065759463814025</v>
      </c>
      <c r="AB222" s="21">
        <f>AB202-Baseline!AB202</f>
        <v>21.9828775892639</v>
      </c>
      <c r="AC222" s="21">
        <f>AC202-Baseline!AC202</f>
        <v>21.898041013985022</v>
      </c>
      <c r="AD222" s="21">
        <f>AD202-Baseline!AD202</f>
        <v>21.815101144066706</v>
      </c>
      <c r="AE222" s="21">
        <f>AE202-Baseline!AE202</f>
        <v>21.733643095654156</v>
      </c>
      <c r="AF222" s="21">
        <f>AF202-Baseline!AF202</f>
        <v>21.653401431987234</v>
      </c>
      <c r="AG222" s="21">
        <f>AG202-Baseline!AG202</f>
        <v>21.574262193455318</v>
      </c>
      <c r="AH222" s="21">
        <f>AH202-Baseline!AH202</f>
        <v>21.496300299480964</v>
      </c>
      <c r="AI222" s="21">
        <f>AI202-Baseline!AI202</f>
        <v>21.419847517262809</v>
      </c>
      <c r="AJ222" s="21">
        <f>AJ202-Baseline!AJ202</f>
        <v>21.446413931005836</v>
      </c>
      <c r="AK222" s="21">
        <f>AK202-Baseline!AK202</f>
        <v>21.474120584760637</v>
      </c>
      <c r="AL222" s="21">
        <f>AL202-Baseline!AL202</f>
        <v>21.503050093434524</v>
      </c>
      <c r="AM222" s="21">
        <f>AM202-Baseline!AM202</f>
        <v>21.533294578472464</v>
      </c>
      <c r="AN222" s="21">
        <f>AN202-Baseline!AN202</f>
        <v>21.564929381944335</v>
      </c>
      <c r="AO222" s="21">
        <f>AO202-Baseline!AO202</f>
        <v>21.598008567118526</v>
      </c>
      <c r="AP222" s="21">
        <f>AP202-Baseline!AP202</f>
        <v>21.632605047932621</v>
      </c>
      <c r="AQ222" s="21">
        <f>AQ202-Baseline!AQ202</f>
        <v>21.668794046750623</v>
      </c>
      <c r="AR222" s="21">
        <f>AR202-Baseline!AR202</f>
        <v>21.706647916663787</v>
      </c>
      <c r="AS222" s="21">
        <f>AS202-Baseline!AS202</f>
        <v>21.74623709539464</v>
      </c>
      <c r="AT222" s="21">
        <f>AT202-Baseline!AT202</f>
        <v>21.787633124751103</v>
      </c>
      <c r="AU222" s="21">
        <f>AU202-Baseline!AU202</f>
        <v>21.830909790028706</v>
      </c>
      <c r="AV222" s="21">
        <f>AV202-Baseline!AV202</f>
        <v>21.87614085611807</v>
      </c>
      <c r="AW222" s="21">
        <f>AW202-Baseline!AW202</f>
        <v>21.923400256368136</v>
      </c>
      <c r="AX222" s="21">
        <f>AX202-Baseline!AX202</f>
        <v>21.972762724158692</v>
      </c>
      <c r="AY222" s="21">
        <f>AY202-Baseline!AY202</f>
        <v>22.024303969191379</v>
      </c>
      <c r="AZ222" s="21">
        <f>AZ202-Baseline!AZ202</f>
        <v>22.078100587892834</v>
      </c>
      <c r="BA222" s="21">
        <f>BA202-Baseline!BA202</f>
        <v>22.134229972016616</v>
      </c>
      <c r="BB222" s="21">
        <f>BB202-Baseline!BB202</f>
        <v>22.190554318367873</v>
      </c>
    </row>
    <row r="223" spans="1:54" outlineLevel="2">
      <c r="B223" s="19"/>
      <c r="C223" s="19"/>
      <c r="D223" s="19"/>
      <c r="E223" s="15"/>
    </row>
    <row r="224" spans="1:54" outlineLevel="2">
      <c r="A224" s="473" t="s">
        <v>503</v>
      </c>
      <c r="B224" s="150" t="s">
        <v>500</v>
      </c>
      <c r="C224" s="19"/>
      <c r="D224" s="135" t="s">
        <v>391</v>
      </c>
      <c r="E224" s="21">
        <f>E204-Baseline!E204</f>
        <v>21.891060792645</v>
      </c>
      <c r="F224" s="21">
        <f>F204-Baseline!F204</f>
        <v>43.676761276680132</v>
      </c>
      <c r="G224" s="21">
        <f>G204-Baseline!G204</f>
        <v>65.340117285637916</v>
      </c>
      <c r="H224" s="21">
        <f>H204-Baseline!H204</f>
        <v>86.882472186253437</v>
      </c>
      <c r="I224" s="21">
        <f>I204-Baseline!I204</f>
        <v>108.32200745899107</v>
      </c>
      <c r="J224" s="21">
        <f>J204-Baseline!J204</f>
        <v>129.65943036031044</v>
      </c>
      <c r="K224" s="21">
        <f>K204-Baseline!K204</f>
        <v>150.87939058099715</v>
      </c>
      <c r="L224" s="21">
        <f>L204-Baseline!L204</f>
        <v>171.9991517056709</v>
      </c>
      <c r="M224" s="21">
        <f>M204-Baseline!M204</f>
        <v>193.01957447420151</v>
      </c>
      <c r="N224" s="21">
        <f>N204-Baseline!N204</f>
        <v>213.92643487650051</v>
      </c>
      <c r="O224" s="21">
        <f>O204-Baseline!O204</f>
        <v>234.7361393791937</v>
      </c>
      <c r="P224" s="21">
        <f>P204-Baseline!P204</f>
        <v>255.44968870924723</v>
      </c>
      <c r="Q224" s="21">
        <f>Q204-Baseline!Q204</f>
        <v>276.06812998183938</v>
      </c>
      <c r="R224" s="21">
        <f>R204-Baseline!R204</f>
        <v>296.6064923593857</v>
      </c>
      <c r="S224" s="21">
        <f>S204-Baseline!S204</f>
        <v>317.05169280811543</v>
      </c>
      <c r="T224" s="21">
        <f>T204-Baseline!T204</f>
        <v>337.40491658237625</v>
      </c>
      <c r="U224" s="21">
        <f>U204-Baseline!U204</f>
        <v>357.66739023110671</v>
      </c>
      <c r="V224" s="21">
        <f>V204-Baseline!V204</f>
        <v>377.85322927027863</v>
      </c>
      <c r="W224" s="21">
        <f>W204-Baseline!W204</f>
        <v>397.95063487421066</v>
      </c>
      <c r="X224" s="21">
        <f>X204-Baseline!X204</f>
        <v>417.97330020635997</v>
      </c>
      <c r="Y224" s="21">
        <f>Y204-Baseline!Y204</f>
        <v>437.91002614844876</v>
      </c>
      <c r="Z224" s="21">
        <f>Z204-Baseline!Z204</f>
        <v>457.77410331275121</v>
      </c>
      <c r="AA224" s="21">
        <f>AA204-Baseline!AA204</f>
        <v>477.56653226022547</v>
      </c>
      <c r="AB224" s="21">
        <f>AB204-Baseline!AB204</f>
        <v>497.28836508721469</v>
      </c>
      <c r="AC224" s="21">
        <f>AC204-Baseline!AC204</f>
        <v>516.93814881281037</v>
      </c>
      <c r="AD224" s="21">
        <f>AD204-Baseline!AD204</f>
        <v>536.51771570917208</v>
      </c>
      <c r="AE224" s="21">
        <f>AE204-Baseline!AE204</f>
        <v>556.02939446049891</v>
      </c>
      <c r="AF224" s="21">
        <f>AF204-Baseline!AF204</f>
        <v>575.47411807454091</v>
      </c>
      <c r="AG224" s="21">
        <f>AG204-Baseline!AG204</f>
        <v>594.85300662304678</v>
      </c>
      <c r="AH224" s="21">
        <f>AH204-Baseline!AH204</f>
        <v>614.1673898693947</v>
      </c>
      <c r="AI224" s="21">
        <f>AI204-Baseline!AI204</f>
        <v>633.41886065188794</v>
      </c>
      <c r="AJ224" s="21">
        <f>AJ204-Baseline!AJ204</f>
        <v>652.7000349638663</v>
      </c>
      <c r="AK224" s="21">
        <f>AK204-Baseline!AK204</f>
        <v>672.01212324199025</v>
      </c>
      <c r="AL224" s="21">
        <f>AL204-Baseline!AL204</f>
        <v>691.35645604338788</v>
      </c>
      <c r="AM224" s="21">
        <f>AM204-Baseline!AM204</f>
        <v>710.7344443798994</v>
      </c>
      <c r="AN224" s="21">
        <f>AN204-Baseline!AN204</f>
        <v>730.14755093076872</v>
      </c>
      <c r="AO224" s="21">
        <f>AO204-Baseline!AO204</f>
        <v>749.5972782458615</v>
      </c>
      <c r="AP224" s="21">
        <f>AP204-Baseline!AP204</f>
        <v>769.08519113866407</v>
      </c>
      <c r="AQ224" s="21">
        <f>AQ204-Baseline!AQ204</f>
        <v>788.61292195943724</v>
      </c>
      <c r="AR224" s="21">
        <f>AR204-Baseline!AR204</f>
        <v>808.1821620936114</v>
      </c>
      <c r="AS224" s="21">
        <f>AS204-Baseline!AS204</f>
        <v>827.79466121887901</v>
      </c>
      <c r="AT224" s="21">
        <f>AT204-Baseline!AT204</f>
        <v>847.45223006243111</v>
      </c>
      <c r="AU224" s="21">
        <f>AU204-Baseline!AU204</f>
        <v>867.1567428470878</v>
      </c>
      <c r="AV224" s="21">
        <f>AV204-Baseline!AV204</f>
        <v>886.91013711111043</v>
      </c>
      <c r="AW224" s="21">
        <f>AW204-Baseline!AW204</f>
        <v>906.71441379253724</v>
      </c>
      <c r="AX224" s="21">
        <f>AX204-Baseline!AX204</f>
        <v>926.57163852658334</v>
      </c>
      <c r="AY224" s="21">
        <f>AY204-Baseline!AY204</f>
        <v>946.4839428791596</v>
      </c>
      <c r="AZ224" s="21">
        <f>AZ204-Baseline!AZ204</f>
        <v>966.45352533426069</v>
      </c>
      <c r="BA224" s="21">
        <f>BA204-Baseline!BA204</f>
        <v>986.48265222597115</v>
      </c>
      <c r="BB224" s="21">
        <f>BB204-Baseline!BB204</f>
        <v>1006.571738565219</v>
      </c>
    </row>
    <row r="225" spans="1:54" outlineLevel="2">
      <c r="A225" s="474"/>
      <c r="B225" s="150" t="s">
        <v>501</v>
      </c>
      <c r="C225" s="19"/>
      <c r="D225" s="135" t="s">
        <v>391</v>
      </c>
      <c r="E225" s="21">
        <f>E205-Baseline!E205</f>
        <v>19.324868602423116</v>
      </c>
      <c r="F225" s="21">
        <f>F205-Baseline!F205</f>
        <v>38.547307221069488</v>
      </c>
      <c r="G225" s="21">
        <f>G205-Baseline!G205</f>
        <v>57.669300888686244</v>
      </c>
      <c r="H225" s="21">
        <f>H205-Baseline!H205</f>
        <v>76.692821858810106</v>
      </c>
      <c r="I225" s="21">
        <f>I205-Baseline!I205</f>
        <v>95.61983049190971</v>
      </c>
      <c r="J225" s="21">
        <f>J205-Baseline!J205</f>
        <v>114.45227591617476</v>
      </c>
      <c r="K225" s="21">
        <f>K205-Baseline!K205</f>
        <v>133.1920968738136</v>
      </c>
      <c r="L225" s="21">
        <f>L205-Baseline!L205</f>
        <v>151.84122249924366</v>
      </c>
      <c r="M225" s="21">
        <f>M205-Baseline!M205</f>
        <v>170.40157300856819</v>
      </c>
      <c r="N225" s="21">
        <f>N205-Baseline!N205</f>
        <v>188.87506053943213</v>
      </c>
      <c r="O225" s="21">
        <f>O205-Baseline!O205</f>
        <v>207.26358987669801</v>
      </c>
      <c r="P225" s="21">
        <f>P205-Baseline!P205</f>
        <v>225.56905920102062</v>
      </c>
      <c r="Q225" s="21">
        <f>Q205-Baseline!Q205</f>
        <v>243.7933608550961</v>
      </c>
      <c r="R225" s="21">
        <f>R205-Baseline!R205</f>
        <v>261.93838209818529</v>
      </c>
      <c r="S225" s="21">
        <f>S205-Baseline!S205</f>
        <v>280.00547162781731</v>
      </c>
      <c r="T225" s="21">
        <f>T205-Baseline!T205</f>
        <v>297.99651452542429</v>
      </c>
      <c r="U225" s="21">
        <f>U205-Baseline!U205</f>
        <v>315.9133928906121</v>
      </c>
      <c r="V225" s="21">
        <f>V205-Baseline!V205</f>
        <v>333.75798658971155</v>
      </c>
      <c r="W225" s="21">
        <f>W205-Baseline!W205</f>
        <v>351.53217400152863</v>
      </c>
      <c r="X225" s="21">
        <f>X205-Baseline!X205</f>
        <v>369.23783281469696</v>
      </c>
      <c r="Y225" s="21">
        <f>Y205-Baseline!Y205</f>
        <v>386.87684079535529</v>
      </c>
      <c r="Z225" s="21">
        <f>Z205-Baseline!Z205</f>
        <v>404.45107653105907</v>
      </c>
      <c r="AA225" s="21">
        <f>AA205-Baseline!AA205</f>
        <v>421.96242020897654</v>
      </c>
      <c r="AB225" s="21">
        <f>AB205-Baseline!AB205</f>
        <v>439.41275441840941</v>
      </c>
      <c r="AC225" s="21">
        <f>AC205-Baseline!AC205</f>
        <v>456.80251444650696</v>
      </c>
      <c r="AD225" s="21">
        <f>AD205-Baseline!AD205</f>
        <v>474.13342155676293</v>
      </c>
      <c r="AE225" s="21">
        <f>AE205-Baseline!AE205</f>
        <v>491.40706138253353</v>
      </c>
      <c r="AF225" s="21">
        <f>AF205-Baseline!AF205</f>
        <v>508.62493422505213</v>
      </c>
      <c r="AG225" s="21">
        <f>AG205-Baseline!AG205</f>
        <v>525.78850602622379</v>
      </c>
      <c r="AH225" s="21">
        <f>AH205-Baseline!AH205</f>
        <v>542.89927185474926</v>
      </c>
      <c r="AI225" s="21">
        <f>AI205-Baseline!AI205</f>
        <v>559.95884199528905</v>
      </c>
      <c r="AJ225" s="21">
        <f>AJ205-Baseline!AJ205</f>
        <v>577.04934909008409</v>
      </c>
      <c r="AK225" s="21">
        <f>AK205-Baseline!AK205</f>
        <v>594.17222776863707</v>
      </c>
      <c r="AL225" s="21">
        <f>AL205-Baseline!AL205</f>
        <v>611.32895921797308</v>
      </c>
      <c r="AM225" s="21">
        <f>AM205-Baseline!AM205</f>
        <v>628.52107501233638</v>
      </c>
      <c r="AN225" s="21">
        <f>AN205-Baseline!AN205</f>
        <v>645.75015223886305</v>
      </c>
      <c r="AO225" s="21">
        <f>AO205-Baseline!AO205</f>
        <v>663.01780709231934</v>
      </c>
      <c r="AP225" s="21">
        <f>AP205-Baseline!AP205</f>
        <v>680.32570190265665</v>
      </c>
      <c r="AQ225" s="21">
        <f>AQ205-Baseline!AQ205</f>
        <v>697.67554664120962</v>
      </c>
      <c r="AR225" s="21">
        <f>AR205-Baseline!AR205</f>
        <v>715.06909874767052</v>
      </c>
      <c r="AS225" s="21">
        <f>AS205-Baseline!AS205</f>
        <v>732.50816327492134</v>
      </c>
      <c r="AT225" s="21">
        <f>AT205-Baseline!AT205</f>
        <v>749.99459406332392</v>
      </c>
      <c r="AU225" s="21">
        <f>AU205-Baseline!AU205</f>
        <v>767.53029533075949</v>
      </c>
      <c r="AV225" s="21">
        <f>AV205-Baseline!AV205</f>
        <v>785.11722251554272</v>
      </c>
      <c r="AW225" s="21">
        <f>AW205-Baseline!AW205</f>
        <v>802.7573832124084</v>
      </c>
      <c r="AX225" s="21">
        <f>AX205-Baseline!AX205</f>
        <v>820.4528383597127</v>
      </c>
      <c r="AY225" s="21">
        <f>AY205-Baseline!AY205</f>
        <v>838.20570348046704</v>
      </c>
      <c r="AZ225" s="21">
        <f>AZ205-Baseline!AZ205</f>
        <v>856.01814994445158</v>
      </c>
      <c r="BA225" s="21">
        <f>BA205-Baseline!BA205</f>
        <v>873.89240621573606</v>
      </c>
      <c r="BB225" s="21">
        <f>BB205-Baseline!BB205</f>
        <v>891.82914185844095</v>
      </c>
    </row>
    <row r="226" spans="1:54" outlineLevel="2">
      <c r="A226" s="475"/>
      <c r="B226" s="150" t="s">
        <v>502</v>
      </c>
      <c r="C226" s="19"/>
      <c r="D226" s="135" t="s">
        <v>391</v>
      </c>
      <c r="E226" s="21">
        <f>E206-Baseline!E206</f>
        <v>24.473524120657366</v>
      </c>
      <c r="F226" s="21">
        <f>F206-Baseline!F206</f>
        <v>48.812840507809526</v>
      </c>
      <c r="G226" s="21">
        <f>G206-Baseline!G206</f>
        <v>73.02043086190956</v>
      </c>
      <c r="H226" s="21">
        <f>H206-Baseline!H206</f>
        <v>97.098763190156248</v>
      </c>
      <c r="I226" s="21">
        <f>I206-Baseline!I206</f>
        <v>121.05029280448011</v>
      </c>
      <c r="J226" s="21">
        <f>J206-Baseline!J206</f>
        <v>144.87746307031691</v>
      </c>
      <c r="K226" s="21">
        <f>K206-Baseline!K206</f>
        <v>168.5827063680581</v>
      </c>
      <c r="L226" s="21">
        <f>L206-Baseline!L206</f>
        <v>192.16844496691093</v>
      </c>
      <c r="M226" s="21">
        <f>M206-Baseline!M206</f>
        <v>215.6370918138299</v>
      </c>
      <c r="N226" s="21">
        <f>N206-Baseline!N206</f>
        <v>238.99105149970927</v>
      </c>
      <c r="O226" s="21">
        <f>O206-Baseline!O206</f>
        <v>262.2327210806364</v>
      </c>
      <c r="P226" s="21">
        <f>P206-Baseline!P206</f>
        <v>285.36449094054933</v>
      </c>
      <c r="Q226" s="21">
        <f>Q206-Baseline!Q206</f>
        <v>308.38874567236655</v>
      </c>
      <c r="R226" s="21">
        <f>R206-Baseline!R206</f>
        <v>331.30786495084561</v>
      </c>
      <c r="S226" s="21">
        <f>S206-Baseline!S206</f>
        <v>354.12262170835982</v>
      </c>
      <c r="T226" s="21">
        <f>T206-Baseline!T206</f>
        <v>376.83540555413526</v>
      </c>
      <c r="U226" s="21">
        <f>U206-Baseline!U206</f>
        <v>399.44860330920619</v>
      </c>
      <c r="V226" s="21">
        <f>V206-Baseline!V206</f>
        <v>421.96459986957234</v>
      </c>
      <c r="W226" s="21">
        <f>W206-Baseline!W206</f>
        <v>444.38577909025156</v>
      </c>
      <c r="X226" s="21">
        <f>X206-Baseline!X206</f>
        <v>466.71452470497883</v>
      </c>
      <c r="Y226" s="21">
        <f>Y206-Baseline!Y206</f>
        <v>488.95322123257682</v>
      </c>
      <c r="Z226" s="21">
        <f>Z206-Baseline!Z206</f>
        <v>511.10425484968101</v>
      </c>
      <c r="AA226" s="21">
        <f>AA206-Baseline!AA206</f>
        <v>533.17001431349502</v>
      </c>
      <c r="AB226" s="21">
        <f>AB206-Baseline!AB206</f>
        <v>555.15289190275894</v>
      </c>
      <c r="AC226" s="21">
        <f>AC206-Baseline!AC206</f>
        <v>577.05093291674393</v>
      </c>
      <c r="AD226" s="21">
        <f>AD206-Baseline!AD206</f>
        <v>598.86603406081065</v>
      </c>
      <c r="AE226" s="21">
        <f>AE206-Baseline!AE206</f>
        <v>620.59967715646485</v>
      </c>
      <c r="AF226" s="21">
        <f>AF206-Baseline!AF206</f>
        <v>642.25307858845213</v>
      </c>
      <c r="AG226" s="21">
        <f>AG206-Baseline!AG206</f>
        <v>663.82734078190742</v>
      </c>
      <c r="AH226" s="21">
        <f>AH206-Baseline!AH206</f>
        <v>685.32364108138836</v>
      </c>
      <c r="AI226" s="21">
        <f>AI206-Baseline!AI206</f>
        <v>706.7434885986512</v>
      </c>
      <c r="AJ226" s="21">
        <f>AJ206-Baseline!AJ206</f>
        <v>728.18990252965705</v>
      </c>
      <c r="AK226" s="21">
        <f>AK206-Baseline!AK206</f>
        <v>749.66402311441766</v>
      </c>
      <c r="AL226" s="21">
        <f>AL206-Baseline!AL206</f>
        <v>771.16707320785213</v>
      </c>
      <c r="AM226" s="21">
        <f>AM206-Baseline!AM206</f>
        <v>792.70036778632459</v>
      </c>
      <c r="AN226" s="21">
        <f>AN206-Baseline!AN206</f>
        <v>814.26529716826894</v>
      </c>
      <c r="AO226" s="21">
        <f>AO206-Baseline!AO206</f>
        <v>835.86330573538748</v>
      </c>
      <c r="AP226" s="21">
        <f>AP206-Baseline!AP206</f>
        <v>857.49591078332014</v>
      </c>
      <c r="AQ226" s="21">
        <f>AQ206-Baseline!AQ206</f>
        <v>879.16470483007072</v>
      </c>
      <c r="AR226" s="21">
        <f>AR206-Baseline!AR206</f>
        <v>900.87135274673449</v>
      </c>
      <c r="AS226" s="21">
        <f>AS206-Baseline!AS206</f>
        <v>922.61758984212918</v>
      </c>
      <c r="AT226" s="21">
        <f>AT206-Baseline!AT206</f>
        <v>944.40522296688027</v>
      </c>
      <c r="AU226" s="21">
        <f>AU206-Baseline!AU206</f>
        <v>966.236132756909</v>
      </c>
      <c r="AV226" s="21">
        <f>AV206-Baseline!AV206</f>
        <v>988.11227361302713</v>
      </c>
      <c r="AW226" s="21">
        <f>AW206-Baseline!AW206</f>
        <v>1010.0356738693953</v>
      </c>
      <c r="AX226" s="21">
        <f>AX206-Baseline!AX206</f>
        <v>1032.0084365935541</v>
      </c>
      <c r="AY226" s="21">
        <f>AY206-Baseline!AY206</f>
        <v>1054.0327405627454</v>
      </c>
      <c r="AZ226" s="21">
        <f>AZ206-Baseline!AZ206</f>
        <v>1076.1108411506382</v>
      </c>
      <c r="BA226" s="21">
        <f>BA206-Baseline!BA206</f>
        <v>1098.2450711226547</v>
      </c>
      <c r="BB226" s="21">
        <f>BB206-Baseline!BB206</f>
        <v>1120.4356254410227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509</v>
      </c>
    </row>
    <row r="2" spans="1:19">
      <c r="A2" s="472" t="s">
        <v>510</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512</v>
      </c>
    </row>
    <row r="20" spans="1:19">
      <c r="A20" s="472" t="s">
        <v>513</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494</v>
      </c>
      <c r="B23" s="406"/>
      <c r="C23" s="406"/>
      <c r="D23" s="406"/>
      <c r="E23" s="406"/>
      <c r="F23" s="406"/>
      <c r="G23" s="406"/>
      <c r="H23" s="406"/>
      <c r="I23" s="406"/>
      <c r="J23" s="406"/>
      <c r="K23" s="406"/>
      <c r="L23" s="406"/>
      <c r="M23" s="406"/>
      <c r="N23" s="406"/>
      <c r="O23" s="406"/>
      <c r="P23" s="406"/>
      <c r="Q23" s="406"/>
      <c r="R23" s="406"/>
      <c r="S23" s="406"/>
    </row>
    <row r="24" spans="1:19">
      <c r="A24" s="158" t="s">
        <v>495</v>
      </c>
      <c r="B24" s="406"/>
      <c r="C24" s="406"/>
      <c r="D24" s="406"/>
      <c r="E24" s="406"/>
      <c r="F24" s="406"/>
      <c r="G24" s="406"/>
      <c r="H24" s="406"/>
      <c r="I24" s="406"/>
      <c r="J24" s="406"/>
      <c r="K24" s="406"/>
      <c r="L24" s="406"/>
      <c r="M24" s="406"/>
      <c r="N24" s="406"/>
      <c r="O24" s="406"/>
      <c r="P24" s="406"/>
      <c r="Q24" s="406"/>
      <c r="R24" s="406"/>
      <c r="S24" s="406"/>
    </row>
    <row r="25" spans="1:19">
      <c r="A25" s="159" t="s">
        <v>397</v>
      </c>
      <c r="B25" s="406"/>
      <c r="C25" s="406"/>
      <c r="D25" s="406"/>
      <c r="E25" s="406"/>
      <c r="F25" s="406"/>
      <c r="G25" s="406"/>
      <c r="H25" s="406"/>
      <c r="I25" s="406"/>
      <c r="J25" s="406"/>
      <c r="K25" s="406"/>
      <c r="L25" s="406"/>
      <c r="M25" s="406"/>
      <c r="N25" s="406"/>
      <c r="O25" s="406"/>
      <c r="P25" s="406"/>
      <c r="Q25" s="406"/>
      <c r="R25" s="406"/>
      <c r="S25" s="406"/>
    </row>
    <row r="26" spans="1:19">
      <c r="A26" s="159" t="s">
        <v>473</v>
      </c>
      <c r="B26" s="406"/>
      <c r="C26" s="406"/>
      <c r="D26" s="406"/>
      <c r="E26" s="406"/>
      <c r="F26" s="406"/>
      <c r="G26" s="406"/>
      <c r="H26" s="406"/>
      <c r="I26" s="406"/>
      <c r="J26" s="406"/>
      <c r="K26" s="406"/>
      <c r="L26" s="406"/>
      <c r="M26" s="406"/>
      <c r="N26" s="406"/>
      <c r="O26" s="406"/>
      <c r="P26" s="406"/>
      <c r="Q26" s="406"/>
      <c r="R26" s="406"/>
      <c r="S26" s="406"/>
    </row>
    <row r="27" spans="1:19">
      <c r="A27" s="159" t="s">
        <v>474</v>
      </c>
      <c r="B27" s="406"/>
      <c r="C27" s="406"/>
      <c r="D27" s="406"/>
      <c r="E27" s="406"/>
      <c r="F27" s="406"/>
      <c r="G27" s="406"/>
      <c r="H27" s="406"/>
      <c r="I27" s="406"/>
      <c r="J27" s="406"/>
      <c r="K27" s="406"/>
      <c r="L27" s="406"/>
      <c r="M27" s="406"/>
      <c r="N27" s="406"/>
      <c r="O27" s="406"/>
      <c r="P27" s="406"/>
      <c r="Q27" s="406"/>
      <c r="R27" s="406"/>
      <c r="S27" s="406"/>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344</v>
      </c>
      <c r="J2" s="438"/>
      <c r="K2" s="438"/>
      <c r="L2" s="438"/>
      <c r="M2" s="438"/>
      <c r="N2" s="438"/>
      <c r="O2" s="438"/>
      <c r="P2" s="438"/>
      <c r="Q2" s="438"/>
      <c r="R2" s="438"/>
      <c r="S2" s="438"/>
      <c r="T2" s="438"/>
      <c r="U2" s="439"/>
    </row>
    <row r="3" spans="1:21" ht="13.5" customHeight="1" outlineLevel="1" thickBot="1">
      <c r="A3" s="3"/>
      <c r="B3" s="7"/>
      <c r="F3" s="24"/>
      <c r="G3" s="10"/>
      <c r="I3" s="440" t="s">
        <v>345</v>
      </c>
      <c r="J3" s="441"/>
      <c r="K3" s="441"/>
      <c r="L3" s="441"/>
      <c r="M3" s="441"/>
      <c r="N3" s="442"/>
      <c r="O3" s="1"/>
      <c r="P3" s="446" t="s">
        <v>346</v>
      </c>
      <c r="Q3" s="447"/>
      <c r="R3" s="447"/>
      <c r="S3" s="447"/>
      <c r="T3" s="447"/>
      <c r="U3" s="448"/>
    </row>
    <row r="4" spans="1:21" ht="56.25" customHeight="1" outlineLevel="1">
      <c r="A4" s="31" t="s">
        <v>163</v>
      </c>
      <c r="B4" s="86"/>
      <c r="E4" s="53" t="s">
        <v>347</v>
      </c>
      <c r="F4" s="91"/>
      <c r="G4" s="28"/>
      <c r="H4" s="10"/>
      <c r="I4" s="443"/>
      <c r="J4" s="444"/>
      <c r="K4" s="444"/>
      <c r="L4" s="444"/>
      <c r="M4" s="444"/>
      <c r="N4" s="445"/>
      <c r="P4" s="449"/>
      <c r="Q4" s="450"/>
      <c r="R4" s="450"/>
      <c r="S4" s="450"/>
      <c r="T4" s="450"/>
      <c r="U4" s="451"/>
    </row>
    <row r="5" spans="1:21" outlineLevel="1">
      <c r="A5" s="13" t="s">
        <v>348</v>
      </c>
      <c r="B5" s="88"/>
      <c r="E5" s="14"/>
      <c r="H5" s="10"/>
      <c r="I5" s="477"/>
      <c r="J5" s="464"/>
      <c r="K5" s="464"/>
      <c r="L5" s="464"/>
      <c r="M5" s="464"/>
      <c r="N5" s="465"/>
      <c r="P5" s="477"/>
      <c r="Q5" s="464"/>
      <c r="R5" s="464"/>
      <c r="S5" s="464"/>
      <c r="T5" s="464"/>
      <c r="U5" s="465"/>
    </row>
    <row r="6" spans="1:21" outlineLevel="1">
      <c r="A6" s="13" t="s">
        <v>351</v>
      </c>
      <c r="B6" s="88"/>
      <c r="E6" s="53" t="s">
        <v>353</v>
      </c>
      <c r="F6" s="90"/>
      <c r="H6" s="10"/>
      <c r="I6" s="466"/>
      <c r="J6" s="467"/>
      <c r="K6" s="467"/>
      <c r="L6" s="467"/>
      <c r="M6" s="467"/>
      <c r="N6" s="468"/>
      <c r="P6" s="466"/>
      <c r="Q6" s="467"/>
      <c r="R6" s="467"/>
      <c r="S6" s="467"/>
      <c r="T6" s="467"/>
      <c r="U6" s="468"/>
    </row>
    <row r="7" spans="1:21" outlineLevel="1">
      <c r="A7" s="13" t="s">
        <v>355</v>
      </c>
      <c r="B7" s="88"/>
      <c r="E7" s="14"/>
      <c r="H7" s="10"/>
      <c r="I7" s="466"/>
      <c r="J7" s="467"/>
      <c r="K7" s="467"/>
      <c r="L7" s="467"/>
      <c r="M7" s="467"/>
      <c r="N7" s="468"/>
      <c r="P7" s="466"/>
      <c r="Q7" s="467"/>
      <c r="R7" s="467"/>
      <c r="S7" s="467"/>
      <c r="T7" s="467"/>
      <c r="U7" s="468"/>
    </row>
    <row r="8" spans="1:21" ht="41" outlineLevel="1" thickBot="1">
      <c r="A8" s="34" t="s">
        <v>357</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359</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360</v>
      </c>
      <c r="B12" s="26" t="s">
        <v>361</v>
      </c>
      <c r="C12" s="26" t="s">
        <v>362</v>
      </c>
      <c r="D12" s="26" t="s">
        <v>363</v>
      </c>
      <c r="E12" s="26" t="s">
        <v>364</v>
      </c>
      <c r="F12" s="26" t="s">
        <v>365</v>
      </c>
      <c r="G12" s="26" t="s">
        <v>366</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193.01957447420151</v>
      </c>
      <c r="D13" s="21">
        <f t="shared" ref="D13:D18" si="1">INDEX($E$205:$AW$205,1,MATCH($A13,$E$53:$BB$53,0))</f>
        <v>0</v>
      </c>
      <c r="E13" s="21">
        <f>D13-Baseline!D13</f>
        <v>170.40157300856819</v>
      </c>
      <c r="F13" s="21">
        <f t="shared" ref="F13:F18" si="2">INDEX($E$206:$AW$206,1,MATCH($A13,$E$53:$BB$53,0))</f>
        <v>0</v>
      </c>
      <c r="G13" s="21">
        <f>F13-Baseline!F13</f>
        <v>215.6370918138299</v>
      </c>
      <c r="I13" s="466"/>
      <c r="J13" s="467"/>
      <c r="K13" s="467"/>
      <c r="L13" s="467"/>
      <c r="M13" s="467"/>
      <c r="N13" s="468"/>
      <c r="P13" s="466"/>
      <c r="Q13" s="467"/>
      <c r="R13" s="467"/>
      <c r="S13" s="467"/>
      <c r="T13" s="467"/>
      <c r="U13" s="468"/>
    </row>
    <row r="14" spans="1:21" outlineLevel="1">
      <c r="A14" s="58">
        <v>2040</v>
      </c>
      <c r="B14" s="21">
        <f t="shared" si="0"/>
        <v>0</v>
      </c>
      <c r="C14" s="21">
        <f>B14-Baseline!B14</f>
        <v>296.6064923593857</v>
      </c>
      <c r="D14" s="21">
        <f t="shared" si="1"/>
        <v>0</v>
      </c>
      <c r="E14" s="21">
        <f>D14-Baseline!D14</f>
        <v>261.93838209818529</v>
      </c>
      <c r="F14" s="21">
        <f t="shared" si="2"/>
        <v>0</v>
      </c>
      <c r="G14" s="21">
        <f>F14-Baseline!F14</f>
        <v>331.30786495084561</v>
      </c>
      <c r="I14" s="466"/>
      <c r="J14" s="467"/>
      <c r="K14" s="467"/>
      <c r="L14" s="467"/>
      <c r="M14" s="467"/>
      <c r="N14" s="468"/>
      <c r="P14" s="466"/>
      <c r="Q14" s="467"/>
      <c r="R14" s="467"/>
      <c r="S14" s="467"/>
      <c r="T14" s="467"/>
      <c r="U14" s="468"/>
    </row>
    <row r="15" spans="1:21" outlineLevel="1">
      <c r="A15" s="58">
        <v>2045</v>
      </c>
      <c r="B15" s="21">
        <f t="shared" si="0"/>
        <v>0</v>
      </c>
      <c r="C15" s="21">
        <f>B15-Baseline!B15</f>
        <v>397.95063487421066</v>
      </c>
      <c r="D15" s="21">
        <f t="shared" si="1"/>
        <v>0</v>
      </c>
      <c r="E15" s="21">
        <f>D15-Baseline!D15</f>
        <v>351.53217400152863</v>
      </c>
      <c r="F15" s="21">
        <f t="shared" si="2"/>
        <v>0</v>
      </c>
      <c r="G15" s="21">
        <f>F15-Baseline!F15</f>
        <v>444.38577909025156</v>
      </c>
      <c r="I15" s="466"/>
      <c r="J15" s="467"/>
      <c r="K15" s="467"/>
      <c r="L15" s="467"/>
      <c r="M15" s="467"/>
      <c r="N15" s="468"/>
      <c r="P15" s="466"/>
      <c r="Q15" s="467"/>
      <c r="R15" s="467"/>
      <c r="S15" s="467"/>
      <c r="T15" s="467"/>
      <c r="U15" s="468"/>
    </row>
    <row r="16" spans="1:21" outlineLevel="1">
      <c r="A16" s="58">
        <v>2050</v>
      </c>
      <c r="B16" s="21">
        <f t="shared" si="0"/>
        <v>0</v>
      </c>
      <c r="C16" s="21">
        <f>B16-Baseline!B16</f>
        <v>497.28836508721469</v>
      </c>
      <c r="D16" s="21">
        <f t="shared" si="1"/>
        <v>0</v>
      </c>
      <c r="E16" s="21">
        <f>D16-Baseline!D16</f>
        <v>439.41275441840941</v>
      </c>
      <c r="F16" s="21">
        <f t="shared" si="2"/>
        <v>0</v>
      </c>
      <c r="G16" s="21">
        <f>F16-Baseline!F16</f>
        <v>555.15289190275894</v>
      </c>
      <c r="I16" s="466"/>
      <c r="J16" s="467"/>
      <c r="K16" s="467"/>
      <c r="L16" s="467"/>
      <c r="M16" s="467"/>
      <c r="N16" s="468"/>
      <c r="P16" s="466"/>
      <c r="Q16" s="467"/>
      <c r="R16" s="467"/>
      <c r="S16" s="467"/>
      <c r="T16" s="467"/>
      <c r="U16" s="468"/>
    </row>
    <row r="17" spans="1:21" outlineLevel="1">
      <c r="A17" s="58">
        <v>2060</v>
      </c>
      <c r="B17" s="21">
        <f t="shared" si="0"/>
        <v>0</v>
      </c>
      <c r="C17" s="21">
        <f>B17-Baseline!B17</f>
        <v>691.35645604338788</v>
      </c>
      <c r="D17" s="21">
        <f t="shared" si="1"/>
        <v>0</v>
      </c>
      <c r="E17" s="21">
        <f>D17-Baseline!D17</f>
        <v>611.32895921797308</v>
      </c>
      <c r="F17" s="21">
        <f t="shared" si="2"/>
        <v>0</v>
      </c>
      <c r="G17" s="21">
        <f>F17-Baseline!F17</f>
        <v>771.16707320785213</v>
      </c>
      <c r="I17" s="466"/>
      <c r="J17" s="467"/>
      <c r="K17" s="467"/>
      <c r="L17" s="467"/>
      <c r="M17" s="467"/>
      <c r="N17" s="468"/>
      <c r="P17" s="466"/>
      <c r="Q17" s="467"/>
      <c r="R17" s="467"/>
      <c r="S17" s="467"/>
      <c r="T17" s="467"/>
      <c r="U17" s="468"/>
    </row>
    <row r="18" spans="1:21" outlineLevel="1">
      <c r="A18" s="58">
        <v>2070</v>
      </c>
      <c r="B18" s="21">
        <f t="shared" si="0"/>
        <v>0</v>
      </c>
      <c r="C18" s="21">
        <f>B18-Baseline!B18</f>
        <v>886.91013711111043</v>
      </c>
      <c r="D18" s="21">
        <f t="shared" si="1"/>
        <v>0</v>
      </c>
      <c r="E18" s="21">
        <f>D18-Baseline!D18</f>
        <v>785.11722251554272</v>
      </c>
      <c r="F18" s="21">
        <f t="shared" si="2"/>
        <v>0</v>
      </c>
      <c r="G18" s="21">
        <f>F18-Baseline!F18</f>
        <v>988.11227361302713</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367</v>
      </c>
      <c r="B20" s="55">
        <f>Baseline!B20</f>
        <v>1</v>
      </c>
      <c r="E20" s="154"/>
      <c r="I20" s="461" t="s">
        <v>368</v>
      </c>
      <c r="J20" s="462"/>
      <c r="K20" s="462"/>
      <c r="L20" s="462"/>
      <c r="M20" s="462"/>
      <c r="N20" s="463"/>
      <c r="P20" s="461" t="s">
        <v>369</v>
      </c>
      <c r="Q20" s="462"/>
      <c r="R20" s="462"/>
      <c r="S20" s="462"/>
      <c r="T20" s="462"/>
      <c r="U20" s="463"/>
    </row>
    <row r="21" spans="1:21" ht="12.75" customHeight="1" outlineLevel="1">
      <c r="A21" s="154"/>
      <c r="B21" s="155"/>
      <c r="I21" s="477"/>
      <c r="J21" s="464"/>
      <c r="K21" s="464"/>
      <c r="L21" s="464"/>
      <c r="M21" s="464"/>
      <c r="N21" s="465"/>
      <c r="P21" s="477"/>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371</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372</v>
      </c>
      <c r="I24" s="466"/>
      <c r="J24" s="467"/>
      <c r="K24" s="467"/>
      <c r="L24" s="467"/>
      <c r="M24" s="467"/>
      <c r="N24" s="468"/>
      <c r="P24" s="466"/>
      <c r="Q24" s="467"/>
      <c r="R24" s="467"/>
      <c r="S24" s="467"/>
      <c r="T24" s="467"/>
      <c r="U24" s="468"/>
    </row>
    <row r="25" spans="1:21" ht="14" outlineLevel="1" thickBot="1">
      <c r="B25" s="30" t="s">
        <v>373</v>
      </c>
      <c r="C25" s="30" t="s">
        <v>373</v>
      </c>
      <c r="D25" s="30" t="s">
        <v>373</v>
      </c>
      <c r="E25" s="30" t="s">
        <v>373</v>
      </c>
      <c r="F25" s="30" t="s">
        <v>373</v>
      </c>
      <c r="G25" s="30" t="s">
        <v>373</v>
      </c>
      <c r="I25" s="466"/>
      <c r="J25" s="467"/>
      <c r="K25" s="467"/>
      <c r="L25" s="467"/>
      <c r="M25" s="467"/>
      <c r="N25" s="468"/>
      <c r="P25" s="466"/>
      <c r="Q25" s="467"/>
      <c r="R25" s="467"/>
      <c r="S25" s="467"/>
      <c r="T25" s="467"/>
      <c r="U25" s="468"/>
    </row>
    <row r="26" spans="1:21" outlineLevel="1">
      <c r="A26" s="54" t="s">
        <v>374</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375</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4" outlineLevel="1" thickBot="1">
      <c r="A29" s="154"/>
      <c r="B29" s="248"/>
      <c r="C29" s="248"/>
      <c r="D29" s="248"/>
      <c r="E29" s="248"/>
      <c r="F29" s="248"/>
      <c r="G29" s="248"/>
      <c r="I29" s="466"/>
      <c r="J29" s="467"/>
      <c r="K29" s="467"/>
      <c r="L29" s="467"/>
      <c r="M29" s="467"/>
      <c r="N29" s="468"/>
      <c r="P29" s="466"/>
      <c r="Q29" s="467"/>
      <c r="R29" s="467"/>
      <c r="S29" s="467"/>
      <c r="T29" s="467"/>
      <c r="U29" s="468"/>
    </row>
    <row r="30" spans="1:21" ht="14" outlineLevel="1" thickBot="1">
      <c r="A30" s="308"/>
      <c r="B30" s="309" t="s">
        <v>376</v>
      </c>
      <c r="C30" s="310" t="s">
        <v>377</v>
      </c>
      <c r="D30" s="413" t="s">
        <v>330</v>
      </c>
      <c r="E30" s="414"/>
      <c r="F30" s="414"/>
      <c r="G30" s="415"/>
      <c r="I30" s="466"/>
      <c r="J30" s="467"/>
      <c r="K30" s="467"/>
      <c r="L30" s="467"/>
      <c r="M30" s="467"/>
      <c r="N30" s="468"/>
      <c r="P30" s="466"/>
      <c r="Q30" s="467"/>
      <c r="R30" s="467"/>
      <c r="S30" s="467"/>
      <c r="T30" s="467"/>
      <c r="U30" s="468"/>
    </row>
    <row r="31" spans="1:21" outlineLevel="1">
      <c r="A31" s="433" t="s">
        <v>378</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4"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0" t="s">
        <v>277</v>
      </c>
      <c r="F51" s="408"/>
      <c r="G51" s="408"/>
      <c r="H51" s="408"/>
      <c r="I51" s="408"/>
      <c r="J51" s="408" t="s">
        <v>278</v>
      </c>
      <c r="K51" s="408"/>
      <c r="L51" s="408"/>
      <c r="M51" s="408"/>
      <c r="N51" s="408"/>
      <c r="O51" s="408" t="s">
        <v>279</v>
      </c>
      <c r="P51" s="408"/>
      <c r="Q51" s="408"/>
      <c r="R51" s="408"/>
      <c r="S51" s="408"/>
      <c r="T51" s="408" t="s">
        <v>280</v>
      </c>
      <c r="U51" s="408"/>
      <c r="V51" s="408"/>
      <c r="W51" s="408"/>
      <c r="X51" s="408"/>
      <c r="Y51" s="408" t="s">
        <v>383</v>
      </c>
      <c r="Z51" s="408"/>
      <c r="AA51" s="408"/>
      <c r="AB51" s="408"/>
      <c r="AC51" s="408"/>
      <c r="AD51" s="408" t="s">
        <v>384</v>
      </c>
      <c r="AE51" s="408"/>
      <c r="AF51" s="408"/>
      <c r="AG51" s="408"/>
      <c r="AH51" s="408"/>
      <c r="AI51" s="408" t="s">
        <v>385</v>
      </c>
      <c r="AJ51" s="408"/>
      <c r="AK51" s="408"/>
      <c r="AL51" s="408"/>
      <c r="AM51" s="408"/>
      <c r="AN51" s="408" t="s">
        <v>386</v>
      </c>
      <c r="AO51" s="408"/>
      <c r="AP51" s="408"/>
      <c r="AQ51" s="408"/>
      <c r="AR51" s="408"/>
      <c r="AS51" s="408" t="s">
        <v>387</v>
      </c>
      <c r="AT51" s="408"/>
      <c r="AU51" s="408"/>
      <c r="AV51" s="408"/>
      <c r="AW51" s="408"/>
      <c r="AX51" s="408" t="s">
        <v>388</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396</v>
      </c>
      <c r="B75" s="127" t="s">
        <v>397</v>
      </c>
      <c r="C75" s="274"/>
      <c r="D75" s="124" t="s">
        <v>391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398</v>
      </c>
      <c r="C77" s="271"/>
      <c r="D77" s="123" t="s">
        <v>391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472</v>
      </c>
      <c r="B143" s="135" t="s">
        <v>289</v>
      </c>
      <c r="C143" s="135" t="s">
        <v>397</v>
      </c>
      <c r="D143" s="135" t="s">
        <v>391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292</v>
      </c>
      <c r="C146" s="135" t="s">
        <v>473</v>
      </c>
      <c r="D146" s="135" t="s">
        <v>391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292</v>
      </c>
      <c r="C147" s="135" t="s">
        <v>474</v>
      </c>
      <c r="D147" s="135" t="s">
        <v>391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295</v>
      </c>
      <c r="C150" s="315" t="s">
        <v>475</v>
      </c>
      <c r="D150" s="135" t="s">
        <v>391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295</v>
      </c>
      <c r="C151" s="315" t="s">
        <v>476</v>
      </c>
      <c r="D151" s="135" t="s">
        <v>391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295</v>
      </c>
      <c r="C152" s="315" t="s">
        <v>477</v>
      </c>
      <c r="D152" s="135" t="s">
        <v>391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479</v>
      </c>
      <c r="B158" s="135" t="s">
        <v>289</v>
      </c>
      <c r="C158" s="315" t="s">
        <v>397</v>
      </c>
      <c r="D158" s="135" t="s">
        <v>480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292</v>
      </c>
      <c r="C161" s="315" t="s">
        <v>473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292</v>
      </c>
      <c r="C162" s="315" t="s">
        <v>474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484</v>
      </c>
      <c r="B172" s="135" t="s">
        <v>289</v>
      </c>
      <c r="C172" s="135" t="s">
        <v>397</v>
      </c>
      <c r="D172" s="135" t="s">
        <v>391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485</v>
      </c>
      <c r="B176" s="135" t="s">
        <v>289</v>
      </c>
      <c r="C176" s="135" t="s">
        <v>397</v>
      </c>
      <c r="D176" s="135" t="s">
        <v>391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563</v>
      </c>
      <c r="C192" s="19"/>
      <c r="D192" s="135" t="s">
        <v>391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496</v>
      </c>
      <c r="C193" s="19"/>
      <c r="D193" s="135" t="s">
        <v>391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497</v>
      </c>
      <c r="C194" s="19"/>
      <c r="D194" s="135" t="s">
        <v>391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498</v>
      </c>
      <c r="C195" s="19"/>
      <c r="D195" s="135" t="s">
        <v>391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292</v>
      </c>
      <c r="C196" s="19"/>
      <c r="D196" s="135" t="s">
        <v>391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295</v>
      </c>
      <c r="C197" s="19"/>
      <c r="D197" s="135" t="s">
        <v>391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499</v>
      </c>
      <c r="B200" s="150" t="s">
        <v>500</v>
      </c>
      <c r="C200" s="19"/>
      <c r="D200" s="135" t="s">
        <v>391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501</v>
      </c>
      <c r="C201" s="19"/>
      <c r="D201" s="135" t="s">
        <v>391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502</v>
      </c>
      <c r="C202" s="19"/>
      <c r="D202" s="135" t="s">
        <v>391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503</v>
      </c>
      <c r="B204" s="150" t="s">
        <v>504</v>
      </c>
      <c r="C204" s="19"/>
      <c r="D204" s="135" t="s">
        <v>391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505</v>
      </c>
      <c r="C205" s="19"/>
      <c r="D205" s="135" t="s">
        <v>391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506</v>
      </c>
      <c r="C206" s="19"/>
      <c r="D206" s="135" t="s">
        <v>391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493</v>
      </c>
      <c r="B210" s="150" t="s">
        <v>565</v>
      </c>
      <c r="C210" s="19"/>
      <c r="D210" s="135" t="s">
        <v>391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4"/>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563</v>
      </c>
      <c r="C212" s="19"/>
      <c r="D212" s="135" t="s">
        <v>391</v>
      </c>
      <c r="E212" s="21">
        <f>E192-Baseline!E192</f>
        <v>0.86212766566576804</v>
      </c>
      <c r="F212" s="21">
        <f>F77*F186-Baseline!F77*Baseline!F186</f>
        <v>0.84395447365653109</v>
      </c>
      <c r="G212" s="21">
        <f>G77*G186-Baseline!G77*Baseline!G186</f>
        <v>0.82621318781480724</v>
      </c>
      <c r="H212" s="21">
        <f>H77*H186-Baseline!H77*Baseline!H186</f>
        <v>0.80889358370196185</v>
      </c>
      <c r="I212" s="21">
        <f>I77*I186-Baseline!I77*Baseline!I186</f>
        <v>0.79198568612904607</v>
      </c>
      <c r="J212" s="21">
        <f>J77*J186-Baseline!J77*Baseline!J186</f>
        <v>0.77547975951201531</v>
      </c>
      <c r="K212" s="21">
        <f>K77*K186-Baseline!K77*Baseline!K186</f>
        <v>0.75936630621072754</v>
      </c>
      <c r="L212" s="21">
        <f>L77*L186-Baseline!L77*Baseline!L186</f>
        <v>0.74363605807863964</v>
      </c>
      <c r="M212" s="21">
        <f>M77*M186-Baseline!M77*Baseline!M186</f>
        <v>0.72827997017081403</v>
      </c>
      <c r="N212" s="21">
        <f>N77*N186-Baseline!N77*Baseline!N186</f>
        <v>0.71328921949041202</v>
      </c>
      <c r="O212" s="21">
        <f>O77*O186-Baseline!O77*Baseline!O186</f>
        <v>0.69865519536925458</v>
      </c>
      <c r="P212" s="21">
        <f>P77*P186-Baseline!P77*Baseline!P186</f>
        <v>0.68436949624790278</v>
      </c>
      <c r="Q212" s="21">
        <f>Q77*Q186-Baseline!Q77*Baseline!Q186</f>
        <v>0.67042392499517711</v>
      </c>
      <c r="R212" s="21">
        <f>R77*R186-Baseline!R77*Baseline!R186</f>
        <v>0.65681048308541778</v>
      </c>
      <c r="S212" s="21">
        <f>S77*S186-Baseline!S77*Baseline!S186</f>
        <v>0.64352136716011754</v>
      </c>
      <c r="T212" s="21">
        <f>T77*T186-Baseline!T77*Baseline!T186</f>
        <v>0.63054896161638907</v>
      </c>
      <c r="U212" s="21">
        <f>U77*U186-Baseline!U77*Baseline!U186</f>
        <v>0.61788583767724281</v>
      </c>
      <c r="V212" s="21">
        <f>V77*V186-Baseline!V77*Baseline!V186</f>
        <v>0.60552474618497898</v>
      </c>
      <c r="W212" s="21">
        <f>W77*W186-Baseline!W77*Baseline!W186</f>
        <v>0.59345861483439488</v>
      </c>
      <c r="X212" s="21">
        <f>X77*X186-Baseline!X77*Baseline!X186</f>
        <v>0.58168054300928129</v>
      </c>
      <c r="Y212" s="21">
        <f>Y77*Y186-Baseline!Y77*Baseline!Y186</f>
        <v>0.57018379854034362</v>
      </c>
      <c r="Z212" s="21">
        <f>Z77*Z186-Baseline!Z77*Baseline!Z186</f>
        <v>0.55896181267898393</v>
      </c>
      <c r="AA212" s="21">
        <f>AA77*AA186-Baseline!AA77*Baseline!AA186</f>
        <v>0.54800817687080416</v>
      </c>
      <c r="AB212" s="21">
        <f>AB77*AB186-Baseline!AB77*Baseline!AB186</f>
        <v>0.53731663923287831</v>
      </c>
      <c r="AC212" s="21">
        <f>AC77*AC186-Baseline!AC77*Baseline!AC186</f>
        <v>0.52688109948140094</v>
      </c>
      <c r="AD212" s="21">
        <f>AD77*AD186-Baseline!AD77*Baseline!AD186</f>
        <v>0.51669560680970839</v>
      </c>
      <c r="AE212" s="21">
        <f>AE77*AE186-Baseline!AE77*Baseline!AE186</f>
        <v>0.50675435544985337</v>
      </c>
      <c r="AF212" s="21">
        <f>AF77*AF186-Baseline!AF77*Baseline!AF186</f>
        <v>0.49705168170183456</v>
      </c>
      <c r="AG212" s="21">
        <f>AG77*AG186-Baseline!AG77*Baseline!AG186</f>
        <v>0.48758206010243527</v>
      </c>
      <c r="AH212" s="21">
        <f>AH77*AH186-Baseline!AH77*Baseline!AH186</f>
        <v>0.47834010003934702</v>
      </c>
      <c r="AI212" s="21">
        <f>AI77*AI186-Baseline!AI77*Baseline!AI186</f>
        <v>0.46932054352346703</v>
      </c>
      <c r="AJ212" s="21">
        <f>AJ77*AJ186-Baseline!AJ77*Baseline!AJ186</f>
        <v>0.46275378628606895</v>
      </c>
      <c r="AK212" s="21">
        <f>AK77*AK186-Baseline!AK77*Baseline!AK186</f>
        <v>0.45632655047503345</v>
      </c>
      <c r="AL212" s="21">
        <f>AL77*AL186-Baseline!AL77*Baseline!AL186</f>
        <v>0.45003643294839063</v>
      </c>
      <c r="AM212" s="21">
        <f>AM77*AM186-Baseline!AM77*Baseline!AM186</f>
        <v>0.44388108358615685</v>
      </c>
      <c r="AN212" s="21">
        <f>AN77*AN186-Baseline!AN77*Baseline!AN186</f>
        <v>0.4378582035073631</v>
      </c>
      <c r="AO212" s="21">
        <f>AO77*AO186-Baseline!AO77*Baseline!AO186</f>
        <v>0.43196554471390264</v>
      </c>
      <c r="AP212" s="21">
        <f>AP77*AP186-Baseline!AP77*Baseline!AP186</f>
        <v>0.42620090913394998</v>
      </c>
      <c r="AQ212" s="21">
        <f>AQ77*AQ186-Baseline!AQ77*Baseline!AQ186</f>
        <v>0.4205621473787764</v>
      </c>
      <c r="AR212" s="21">
        <f>AR77*AR186-Baseline!AR77*Baseline!AR186</f>
        <v>0.41504715890292354</v>
      </c>
      <c r="AS212" s="21">
        <f>AS77*AS186-Baseline!AS77*Baseline!AS186</f>
        <v>0.40965388969218236</v>
      </c>
      <c r="AT212" s="21">
        <f>AT77*AT186-Baseline!AT77*Baseline!AT186</f>
        <v>0.40438033317525435</v>
      </c>
      <c r="AU212" s="21">
        <f>AU77*AU186-Baseline!AU77*Baseline!AU186</f>
        <v>0.399224528083929</v>
      </c>
      <c r="AV212" s="21">
        <f>AV77*AV186-Baseline!AV77*Baseline!AV186</f>
        <v>0.39418455876310265</v>
      </c>
      <c r="AW212" s="21">
        <f>AW77*AW186-Baseline!AW77*Baseline!AW186</f>
        <v>0.38925855337198528</v>
      </c>
      <c r="AX212" s="21">
        <f>AX77*AX186-Baseline!AX77*Baseline!AX186</f>
        <v>0.38444468398268428</v>
      </c>
      <c r="AY212" s="21">
        <f>AY77*AY186-Baseline!AY77*Baseline!AY186</f>
        <v>0.37974116585909257</v>
      </c>
      <c r="AZ212" s="21">
        <f>AZ77*AZ186-Baseline!AZ77*Baseline!AZ186</f>
        <v>0.37514625637911619</v>
      </c>
      <c r="BA212" s="21">
        <f>BA77*BA186-Baseline!BA77*Baseline!BA186</f>
        <v>0.37065825444495237</v>
      </c>
      <c r="BB212" s="21">
        <f>BB77*BB186-Baseline!BB77*Baseline!BB186</f>
        <v>0.3662239440004903</v>
      </c>
    </row>
    <row r="213" spans="1:54" outlineLevel="2">
      <c r="A213" s="474"/>
      <c r="B213" s="150" t="s">
        <v>496</v>
      </c>
      <c r="C213" s="19"/>
      <c r="D213" s="135" t="s">
        <v>391</v>
      </c>
      <c r="E213" s="21">
        <f>E193-Baseline!E193</f>
        <v>5.1405199502536956</v>
      </c>
      <c r="F213" s="21">
        <f>F193-Baseline!F193</f>
        <v>5.1217007505370606</v>
      </c>
      <c r="G213" s="21">
        <f>G193-Baseline!G193</f>
        <v>5.0841606845826677</v>
      </c>
      <c r="H213" s="21">
        <f>H193-Baseline!H193</f>
        <v>5.0462396095530746</v>
      </c>
      <c r="I213" s="21">
        <f>I193-Baseline!I193</f>
        <v>5.0247871302501412</v>
      </c>
      <c r="J213" s="21">
        <f>J193-Baseline!J193</f>
        <v>5.0023398986629752</v>
      </c>
      <c r="K213" s="21">
        <f>K193-Baseline!K193</f>
        <v>4.9628504330990486</v>
      </c>
      <c r="L213" s="21">
        <f>L193-Baseline!L193</f>
        <v>4.9389419859550614</v>
      </c>
      <c r="M213" s="21">
        <f>M193-Baseline!M193</f>
        <v>4.9142204287759608</v>
      </c>
      <c r="N213" s="21">
        <f>N193-Baseline!N193</f>
        <v>4.8736089496995811</v>
      </c>
      <c r="O213" s="21">
        <f>O193-Baseline!O193</f>
        <v>4.8477452872579434</v>
      </c>
      <c r="P213" s="21">
        <f>P193-Baseline!P193</f>
        <v>4.821230272800002</v>
      </c>
      <c r="Q213" s="21">
        <f>Q193-Baseline!Q193</f>
        <v>4.7941161573875437</v>
      </c>
      <c r="R213" s="21">
        <f>R193-Baseline!R193</f>
        <v>4.7803901521520995</v>
      </c>
      <c r="S213" s="21">
        <f>S193-Baseline!S193</f>
        <v>4.7519445337215505</v>
      </c>
      <c r="T213" s="21">
        <f>T193-Baseline!T193</f>
        <v>4.7230513514070624</v>
      </c>
      <c r="U213" s="21">
        <f>U193-Baseline!U193</f>
        <v>4.6937549778286956</v>
      </c>
      <c r="V213" s="21">
        <f>V193-Baseline!V193</f>
        <v>4.6769467713482626</v>
      </c>
      <c r="W213" s="21">
        <f>W193-Baseline!W193</f>
        <v>4.6467140965459715</v>
      </c>
      <c r="X213" s="21">
        <f>X193-Baseline!X193</f>
        <v>4.6285499197604869</v>
      </c>
      <c r="Y213" s="21">
        <f>Y193-Baseline!Y193</f>
        <v>4.597562234900245</v>
      </c>
      <c r="Z213" s="21">
        <f>Z193-Baseline!Z193</f>
        <v>4.5782403698919101</v>
      </c>
      <c r="AA213" s="21">
        <f>AA193-Baseline!AA193</f>
        <v>4.558293161923638</v>
      </c>
      <c r="AB213" s="21">
        <f>AB193-Baseline!AB193</f>
        <v>4.5377703074718685</v>
      </c>
      <c r="AC213" s="21">
        <f>AC193-Baseline!AC193</f>
        <v>4.5141641904098693</v>
      </c>
      <c r="AD213" s="21">
        <f>AD193-Baseline!AD193</f>
        <v>4.4907568029440306</v>
      </c>
      <c r="AE213" s="21">
        <f>AE193-Baseline!AE193</f>
        <v>4.4680405603894622</v>
      </c>
      <c r="AF213" s="21">
        <f>AF193-Baseline!AF193</f>
        <v>4.4446150660994661</v>
      </c>
      <c r="AG213" s="21">
        <f>AG193-Baseline!AG193</f>
        <v>4.4206619433626173</v>
      </c>
      <c r="AH213" s="21">
        <f>AH193-Baseline!AH193</f>
        <v>4.3963846531612569</v>
      </c>
      <c r="AI213" s="21">
        <f>AI193-Baseline!AI193</f>
        <v>4.3720393301577545</v>
      </c>
      <c r="AJ213" s="21">
        <f>AJ193-Baseline!AJ193</f>
        <v>4.3686206351182912</v>
      </c>
      <c r="AK213" s="21">
        <f>AK193-Baseline!AK193</f>
        <v>4.3648305524952962</v>
      </c>
      <c r="AL213" s="21">
        <f>AL193-Baseline!AL193</f>
        <v>4.3607606739230862</v>
      </c>
      <c r="AM213" s="21">
        <f>AM193-Baseline!AM193</f>
        <v>4.3564619340016177</v>
      </c>
      <c r="AN213" s="21">
        <f>AN193-Baseline!AN193</f>
        <v>4.351955401839362</v>
      </c>
      <c r="AO213" s="21">
        <f>AO193-Baseline!AO193</f>
        <v>4.3472493182458489</v>
      </c>
      <c r="AP213" s="21">
        <f>AP193-Baseline!AP193</f>
        <v>4.3423732010314398</v>
      </c>
      <c r="AQ213" s="21">
        <f>AQ193-Baseline!AQ193</f>
        <v>4.3373607360777697</v>
      </c>
      <c r="AR213" s="21">
        <f>AR193-Baseline!AR193</f>
        <v>4.3322359325637763</v>
      </c>
      <c r="AS213" s="21">
        <f>AS193-Baseline!AS193</f>
        <v>4.3270208818286875</v>
      </c>
      <c r="AT213" s="21">
        <f>AT193-Baseline!AT193</f>
        <v>4.3217392230548715</v>
      </c>
      <c r="AU213" s="21">
        <f>AU193-Baseline!AU193</f>
        <v>4.3164157782401862</v>
      </c>
      <c r="AV213" s="21">
        <f>AV193-Baseline!AV193</f>
        <v>4.3110739146208745</v>
      </c>
      <c r="AW213" s="21">
        <f>AW193-Baseline!AW193</f>
        <v>4.3057357640181193</v>
      </c>
      <c r="AX213" s="21">
        <f>AX193-Baseline!AX193</f>
        <v>4.3004233748667904</v>
      </c>
      <c r="AY213" s="21">
        <f>AY193-Baseline!AY193</f>
        <v>4.2951586557303916</v>
      </c>
      <c r="AZ213" s="21">
        <f>AZ193-Baseline!AZ193</f>
        <v>4.2899630527530679</v>
      </c>
      <c r="BA213" s="21">
        <f>BA193-Baseline!BA193</f>
        <v>4.2848574704670028</v>
      </c>
      <c r="BB213" s="21">
        <f>BB193-Baseline!BB193</f>
        <v>4.2792600340421325</v>
      </c>
    </row>
    <row r="214" spans="1:54" outlineLevel="2">
      <c r="A214" s="474"/>
      <c r="B214" s="150" t="s">
        <v>497</v>
      </c>
      <c r="C214" s="19"/>
      <c r="D214" s="135" t="s">
        <v>391</v>
      </c>
      <c r="E214" s="21">
        <f>E194-Baseline!E194</f>
        <v>2.5743277600318097</v>
      </c>
      <c r="F214" s="21">
        <f>F194-Baseline!F194</f>
        <v>2.5584388851482962</v>
      </c>
      <c r="G214" s="21">
        <f>G194-Baseline!G194</f>
        <v>2.5427983432416399</v>
      </c>
      <c r="H214" s="21">
        <f>H194-Baseline!H194</f>
        <v>2.5274056790614128</v>
      </c>
      <c r="I214" s="21">
        <f>I194-Baseline!I194</f>
        <v>2.5122604906121291</v>
      </c>
      <c r="J214" s="21">
        <f>J194-Baseline!J194</f>
        <v>2.4973624216086332</v>
      </c>
      <c r="K214" s="21">
        <f>K194-Baseline!K194</f>
        <v>2.482711170051179</v>
      </c>
      <c r="L214" s="21">
        <f>L194-Baseline!L194</f>
        <v>2.4683064867113842</v>
      </c>
      <c r="M214" s="21">
        <f>M194-Baseline!M194</f>
        <v>2.4541481695698879</v>
      </c>
      <c r="N214" s="21">
        <f>N194-Baseline!N194</f>
        <v>2.4402360782644927</v>
      </c>
      <c r="O214" s="21">
        <f>O194-Baseline!O194</f>
        <v>2.426570121830621</v>
      </c>
      <c r="P214" s="21">
        <f>P194-Baseline!P194</f>
        <v>2.413150267069085</v>
      </c>
      <c r="Q214" s="21">
        <f>Q194-Baseline!Q194</f>
        <v>2.39997653887088</v>
      </c>
      <c r="R214" s="21">
        <f>R194-Baseline!R194</f>
        <v>2.3870490176949337</v>
      </c>
      <c r="S214" s="21">
        <f>S194-Baseline!S194</f>
        <v>2.3738336146238361</v>
      </c>
      <c r="T214" s="21">
        <f>T194-Baseline!T194</f>
        <v>2.3608704747532259</v>
      </c>
      <c r="U214" s="21">
        <f>U194-Baseline!U194</f>
        <v>2.3481596942860263</v>
      </c>
      <c r="V214" s="21">
        <f>V194-Baseline!V194</f>
        <v>2.3357014312757798</v>
      </c>
      <c r="W214" s="21">
        <f>W194-Baseline!W194</f>
        <v>2.3234959044310566</v>
      </c>
      <c r="X214" s="21">
        <f>X194-Baseline!X194</f>
        <v>2.3115434007794775</v>
      </c>
      <c r="Y214" s="21">
        <f>Y194-Baseline!Y194</f>
        <v>2.2998442734698235</v>
      </c>
      <c r="Z214" s="21">
        <f>Z194-Baseline!Z194</f>
        <v>2.288398941293238</v>
      </c>
      <c r="AA214" s="21">
        <f>AA194-Baseline!AA194</f>
        <v>2.2772078923668575</v>
      </c>
      <c r="AB214" s="21">
        <f>AB194-Baseline!AB194</f>
        <v>2.2662716899155133</v>
      </c>
      <c r="AC214" s="21">
        <f>AC194-Baseline!AC194</f>
        <v>2.2541404929117923</v>
      </c>
      <c r="AD214" s="21">
        <f>AD194-Baseline!AD194</f>
        <v>2.242097016838255</v>
      </c>
      <c r="AE214" s="21">
        <f>AE194-Baseline!AE194</f>
        <v>2.2300016348331866</v>
      </c>
      <c r="AF214" s="21">
        <f>AF194-Baseline!AF194</f>
        <v>2.2177642945760394</v>
      </c>
      <c r="AG214" s="21">
        <f>AG194-Baseline!AG194</f>
        <v>2.2053451960284014</v>
      </c>
      <c r="AH214" s="21">
        <f>AH194-Baseline!AH194</f>
        <v>2.192767235338807</v>
      </c>
      <c r="AI214" s="21">
        <f>AI194-Baseline!AI194</f>
        <v>2.1801386882042899</v>
      </c>
      <c r="AJ214" s="21">
        <f>AJ194-Baseline!AJ194</f>
        <v>2.1779534179349227</v>
      </c>
      <c r="AK214" s="21">
        <f>AK194-Baseline!AK194</f>
        <v>2.175620952924278</v>
      </c>
      <c r="AL214" s="21">
        <f>AL194-Baseline!AL194</f>
        <v>2.1731593218615153</v>
      </c>
      <c r="AM214" s="21">
        <f>AM194-Baseline!AM194</f>
        <v>2.1705893918533978</v>
      </c>
      <c r="AN214" s="21">
        <f>AN194-Baseline!AN194</f>
        <v>2.1679260774967646</v>
      </c>
      <c r="AO214" s="21">
        <f>AO194-Baseline!AO194</f>
        <v>2.1651768566092886</v>
      </c>
      <c r="AP214" s="21">
        <f>AP194-Baseline!AP194</f>
        <v>2.162355118566198</v>
      </c>
      <c r="AQ214" s="21">
        <f>AQ194-Baseline!AQ194</f>
        <v>2.1594746538575875</v>
      </c>
      <c r="AR214" s="21">
        <f>AR194-Baseline!AR194</f>
        <v>2.156547904850544</v>
      </c>
      <c r="AS214" s="21">
        <f>AS194-Baseline!AS194</f>
        <v>2.1535862838119253</v>
      </c>
      <c r="AT214" s="21">
        <f>AT194-Baseline!AT194</f>
        <v>2.150601167905422</v>
      </c>
      <c r="AU214" s="21">
        <f>AU194-Baseline!AU194</f>
        <v>2.1476042610190569</v>
      </c>
      <c r="AV214" s="21">
        <f>AV194-Baseline!AV194</f>
        <v>2.1446068353814365</v>
      </c>
      <c r="AW214" s="21">
        <f>AW194-Baseline!AW194</f>
        <v>2.1416197794569953</v>
      </c>
      <c r="AX214" s="21">
        <f>AX194-Baseline!AX194</f>
        <v>2.1386537881249721</v>
      </c>
      <c r="AY214" s="21">
        <f>AY194-Baseline!AY194</f>
        <v>2.1357194239085082</v>
      </c>
      <c r="AZ214" s="21">
        <f>AZ194-Baseline!AZ194</f>
        <v>2.1328270616365068</v>
      </c>
      <c r="BA214" s="21">
        <f>BA194-Baseline!BA194</f>
        <v>2.1299868500409906</v>
      </c>
      <c r="BB214" s="21">
        <f>BB194-Baseline!BB194</f>
        <v>2.1269093374992019</v>
      </c>
    </row>
    <row r="215" spans="1:54" outlineLevel="2">
      <c r="A215" s="474"/>
      <c r="B215" s="150" t="s">
        <v>498</v>
      </c>
      <c r="C215" s="19"/>
      <c r="D215" s="135" t="s">
        <v>391</v>
      </c>
      <c r="E215" s="21">
        <f>E195-Baseline!E195</f>
        <v>7.7229832782660628</v>
      </c>
      <c r="F215" s="21">
        <f>F195-Baseline!F195</f>
        <v>7.6753166536540842</v>
      </c>
      <c r="G215" s="21">
        <f>G195-Baseline!G195</f>
        <v>7.6283950297249215</v>
      </c>
      <c r="H215" s="21">
        <f>H195-Baseline!H195</f>
        <v>7.5822170371842379</v>
      </c>
      <c r="I215" s="21">
        <f>I195-Baseline!I195</f>
        <v>7.5367814718363855</v>
      </c>
      <c r="J215" s="21">
        <f>J195-Baseline!J195</f>
        <v>7.4920872631803928</v>
      </c>
      <c r="K215" s="21">
        <f>K195-Baseline!K195</f>
        <v>7.4481335101535384</v>
      </c>
      <c r="L215" s="21">
        <f>L195-Baseline!L195</f>
        <v>7.4049194601341499</v>
      </c>
      <c r="M215" s="21">
        <f>M195-Baseline!M195</f>
        <v>7.3624445071643114</v>
      </c>
      <c r="N215" s="21">
        <f>N195-Baseline!N195</f>
        <v>7.3207082332799338</v>
      </c>
      <c r="O215" s="21">
        <f>O195-Baseline!O195</f>
        <v>7.279710365491864</v>
      </c>
      <c r="P215" s="21">
        <f>P195-Baseline!P195</f>
        <v>7.2394508026594311</v>
      </c>
      <c r="Q215" s="21">
        <f>Q195-Baseline!Q195</f>
        <v>7.1999296166126401</v>
      </c>
      <c r="R215" s="21">
        <f>R195-Baseline!R195</f>
        <v>7.1611470530848003</v>
      </c>
      <c r="S215" s="21">
        <f>S195-Baseline!S195</f>
        <v>7.1215008425060065</v>
      </c>
      <c r="T215" s="21">
        <f>T195-Baseline!T195</f>
        <v>7.0826114229217012</v>
      </c>
      <c r="U215" s="21">
        <f>U195-Baseline!U195</f>
        <v>7.0444790841691818</v>
      </c>
      <c r="V215" s="21">
        <f>V195-Baseline!V195</f>
        <v>7.0071042925424649</v>
      </c>
      <c r="W215" s="21">
        <f>W195-Baseline!W195</f>
        <v>6.9704877132931715</v>
      </c>
      <c r="X215" s="21">
        <f>X195-Baseline!X195</f>
        <v>6.9346302023384325</v>
      </c>
      <c r="Y215" s="21">
        <f>Y195-Baseline!Y195</f>
        <v>6.8995328204094699</v>
      </c>
      <c r="Z215" s="21">
        <f>Z195-Baseline!Z195</f>
        <v>6.8651968226936413</v>
      </c>
      <c r="AA215" s="21">
        <f>AA195-Baseline!AA195</f>
        <v>6.8316236782634023</v>
      </c>
      <c r="AB215" s="21">
        <f>AB195-Baseline!AB195</f>
        <v>6.7988150697465404</v>
      </c>
      <c r="AC215" s="21">
        <f>AC195-Baseline!AC195</f>
        <v>6.7624214787992631</v>
      </c>
      <c r="AD215" s="21">
        <f>AD195-Baseline!AD195</f>
        <v>6.7262910506490163</v>
      </c>
      <c r="AE215" s="21">
        <f>AE195-Baseline!AE195</f>
        <v>6.6900049047167505</v>
      </c>
      <c r="AF215" s="21">
        <f>AF195-Baseline!AF195</f>
        <v>6.653292884044645</v>
      </c>
      <c r="AG215" s="21">
        <f>AG195-Baseline!AG195</f>
        <v>6.6160355883120969</v>
      </c>
      <c r="AH215" s="21">
        <f>AH195-Baseline!AH195</f>
        <v>6.5783017062942557</v>
      </c>
      <c r="AI215" s="21">
        <f>AI195-Baseline!AI195</f>
        <v>6.5404160649273342</v>
      </c>
      <c r="AJ215" s="21">
        <f>AJ195-Baseline!AJ195</f>
        <v>6.5338602541457238</v>
      </c>
      <c r="AK215" s="21">
        <f>AK195-Baseline!AK195</f>
        <v>6.5268628591319526</v>
      </c>
      <c r="AL215" s="21">
        <f>AL195-Baseline!AL195</f>
        <v>6.5194779659599869</v>
      </c>
      <c r="AM215" s="21">
        <f>AM195-Baseline!AM195</f>
        <v>6.5117681759625805</v>
      </c>
      <c r="AN215" s="21">
        <f>AN195-Baseline!AN195</f>
        <v>6.5037782329143843</v>
      </c>
      <c r="AO215" s="21">
        <f>AO195-Baseline!AO195</f>
        <v>6.4955305702715354</v>
      </c>
      <c r="AP215" s="21">
        <f>AP195-Baseline!AP195</f>
        <v>6.4870653561615326</v>
      </c>
      <c r="AQ215" s="21">
        <f>AQ195-Baseline!AQ195</f>
        <v>6.4784239620552517</v>
      </c>
      <c r="AR215" s="21">
        <f>AR195-Baseline!AR195</f>
        <v>6.4696437150534383</v>
      </c>
      <c r="AS215" s="21">
        <f>AS195-Baseline!AS195</f>
        <v>6.4607588519557329</v>
      </c>
      <c r="AT215" s="21">
        <f>AT195-Baseline!AT195</f>
        <v>6.4518035042539106</v>
      </c>
      <c r="AU215" s="21">
        <f>AU195-Baseline!AU195</f>
        <v>6.4428127836121787</v>
      </c>
      <c r="AV215" s="21">
        <f>AV195-Baseline!AV195</f>
        <v>6.4338205067162662</v>
      </c>
      <c r="AW215" s="21">
        <f>AW195-Baseline!AW195</f>
        <v>6.4248593389594024</v>
      </c>
      <c r="AX215" s="21">
        <f>AX195-Baseline!AX195</f>
        <v>6.4159613649793297</v>
      </c>
      <c r="AY215" s="21">
        <f>AY195-Baseline!AY195</f>
        <v>6.4071582723455638</v>
      </c>
      <c r="AZ215" s="21">
        <f>AZ195-Baseline!AZ195</f>
        <v>6.3984811855448065</v>
      </c>
      <c r="BA215" s="21">
        <f>BA195-Baseline!BA195</f>
        <v>6.3899605507731323</v>
      </c>
      <c r="BB215" s="21">
        <f>BB195-Baseline!BB195</f>
        <v>6.3807280131621846</v>
      </c>
    </row>
    <row r="216" spans="1:54" outlineLevel="2">
      <c r="A216" s="474"/>
      <c r="B216" s="150" t="s">
        <v>292</v>
      </c>
      <c r="C216" s="19"/>
      <c r="D216" s="135" t="s">
        <v>391</v>
      </c>
      <c r="E216" s="21">
        <f>E196-Baseline!E196</f>
        <v>0.40373904286553491</v>
      </c>
      <c r="F216" s="21">
        <f>F196-Baseline!F196</f>
        <v>0.41105493300096191</v>
      </c>
      <c r="G216" s="21">
        <f>G196-Baseline!G196</f>
        <v>0.41854553769452607</v>
      </c>
      <c r="H216" s="21">
        <f>H196-Baseline!H196</f>
        <v>0.42621584489975878</v>
      </c>
      <c r="I216" s="21">
        <f>I196-Baseline!I196</f>
        <v>0.43407110302863083</v>
      </c>
      <c r="J216" s="21">
        <f>J196-Baseline!J196</f>
        <v>0.442116617767426</v>
      </c>
      <c r="K216" s="21">
        <f>K196-Baseline!K196</f>
        <v>0.45035793379058003</v>
      </c>
      <c r="L216" s="21">
        <f>L196-Baseline!L196</f>
        <v>0.45880079796318968</v>
      </c>
      <c r="M216" s="21">
        <f>M196-Baseline!M196</f>
        <v>0.46745106512112444</v>
      </c>
      <c r="N216" s="21">
        <f>N196-Baseline!N196</f>
        <v>0.47631484532707702</v>
      </c>
      <c r="O216" s="21">
        <f>O196-Baseline!O196</f>
        <v>0.48539844569762292</v>
      </c>
      <c r="P216" s="21">
        <f>P196-Baseline!P196</f>
        <v>0.49470833321738306</v>
      </c>
      <c r="Q216" s="21">
        <f>Q196-Baseline!Q196</f>
        <v>0.50425123228831903</v>
      </c>
      <c r="R216" s="21">
        <f>R196-Baseline!R196</f>
        <v>0.51403406408382835</v>
      </c>
      <c r="S216" s="21">
        <f>S196-Baseline!S196</f>
        <v>0.52406398075316507</v>
      </c>
      <c r="T216" s="21">
        <f>T196-Baseline!T196</f>
        <v>0.53434839603207651</v>
      </c>
      <c r="U216" s="21">
        <f>U196-Baseline!U196</f>
        <v>0.5448949402811365</v>
      </c>
      <c r="V216" s="21">
        <f>V196-Baseline!V196</f>
        <v>0.55571148801173043</v>
      </c>
      <c r="W216" s="21">
        <f>W196-Baseline!W196</f>
        <v>0.56680618213593226</v>
      </c>
      <c r="X216" s="21">
        <f>X196-Baseline!X196</f>
        <v>0.57818745284068185</v>
      </c>
      <c r="Y216" s="21">
        <f>Y196-Baseline!Y196</f>
        <v>0.58986400247239423</v>
      </c>
      <c r="Z216" s="21">
        <f>Z196-Baseline!Z196</f>
        <v>0.60184480390343076</v>
      </c>
      <c r="AA216" s="21">
        <f>AA196-Baseline!AA196</f>
        <v>0.6141391480710241</v>
      </c>
      <c r="AB216" s="21">
        <f>AB196-Baseline!AB196</f>
        <v>0.62675662025986179</v>
      </c>
      <c r="AC216" s="21">
        <f>AC196-Baseline!AC196</f>
        <v>0.63970714033857368</v>
      </c>
      <c r="AD216" s="21">
        <f>AD196-Baseline!AD196</f>
        <v>0.65300093562665418</v>
      </c>
      <c r="AE216" s="21">
        <f>AE196-Baseline!AE196</f>
        <v>0.66664860533548009</v>
      </c>
      <c r="AF216" s="21">
        <f>AF196-Baseline!AF196</f>
        <v>0.68066108784380375</v>
      </c>
      <c r="AG216" s="21">
        <f>AG196-Baseline!AG196</f>
        <v>0.69504965783078032</v>
      </c>
      <c r="AH216" s="21">
        <f>AH196-Baseline!AH196</f>
        <v>0.70982603822745938</v>
      </c>
      <c r="AI216" s="21">
        <f>AI196-Baseline!AI196</f>
        <v>0.72500227110057525</v>
      </c>
      <c r="AJ216" s="21">
        <f>AJ196-Baseline!AJ196</f>
        <v>0.7421555788373092</v>
      </c>
      <c r="AK216" s="21">
        <f>AK196-Baseline!AK196</f>
        <v>0.75980518086573279</v>
      </c>
      <c r="AL216" s="21">
        <f>AL196-Baseline!AL196</f>
        <v>0.77796741382262091</v>
      </c>
      <c r="AM216" s="21">
        <f>AM196-Baseline!AM196</f>
        <v>0.79665917743712122</v>
      </c>
      <c r="AN216" s="21">
        <f>AN196-Baseline!AN196</f>
        <v>0.81589800861686157</v>
      </c>
      <c r="AO216" s="21">
        <f>AO196-Baseline!AO196</f>
        <v>0.83570202932462967</v>
      </c>
      <c r="AP216" s="21">
        <f>AP196-Baseline!AP196</f>
        <v>0.85609002621597041</v>
      </c>
      <c r="AQ216" s="21">
        <f>AQ196-Baseline!AQ196</f>
        <v>0.87708144480701122</v>
      </c>
      <c r="AR216" s="21">
        <f>AR196-Baseline!AR196</f>
        <v>0.89869643206725147</v>
      </c>
      <c r="AS216" s="21">
        <f>AS196-Baseline!AS196</f>
        <v>0.92095584842758937</v>
      </c>
      <c r="AT216" s="21">
        <f>AT196-Baseline!AT196</f>
        <v>0.94388128906601221</v>
      </c>
      <c r="AU216" s="21">
        <f>AU196-Baseline!AU196</f>
        <v>0.96749513630245509</v>
      </c>
      <c r="AV216" s="21">
        <f>AV196-Baseline!AV196</f>
        <v>0.99182055857167106</v>
      </c>
      <c r="AW216" s="21">
        <f>AW196-Baseline!AW196</f>
        <v>1.0168815523910057</v>
      </c>
      <c r="AX216" s="21">
        <f>AX196-Baseline!AX196</f>
        <v>1.0427029917483051</v>
      </c>
      <c r="AY216" s="21">
        <f>AY196-Baseline!AY196</f>
        <v>1.0693106223180435</v>
      </c>
      <c r="AZ216" s="21">
        <f>AZ196-Baseline!AZ196</f>
        <v>1.0967311232823267</v>
      </c>
      <c r="BA216" s="21">
        <f>BA196-Baseline!BA196</f>
        <v>1.124992125820919</v>
      </c>
      <c r="BB216" s="21">
        <f>BB196-Baseline!BB196</f>
        <v>1.1539813690809892</v>
      </c>
    </row>
    <row r="217" spans="1:54" outlineLevel="2">
      <c r="A217" s="474"/>
      <c r="B217" s="150" t="s">
        <v>295</v>
      </c>
      <c r="C217" s="19"/>
      <c r="D217" s="135"/>
      <c r="E217" s="21">
        <f>E197-Baseline!E197</f>
        <v>15.484674133860002</v>
      </c>
      <c r="F217" s="21">
        <f>F197-Baseline!F197</f>
        <v>15.408990326840581</v>
      </c>
      <c r="G217" s="21">
        <f>G197-Baseline!G197</f>
        <v>15.334436598865784</v>
      </c>
      <c r="H217" s="21">
        <f>H197-Baseline!H197</f>
        <v>15.261005862460731</v>
      </c>
      <c r="I217" s="21">
        <f>I197-Baseline!I197</f>
        <v>15.188691353329801</v>
      </c>
      <c r="J217" s="21">
        <f>J197-Baseline!J197</f>
        <v>15.117486625376966</v>
      </c>
      <c r="K217" s="21">
        <f>K197-Baseline!K197</f>
        <v>15.047385547586353</v>
      </c>
      <c r="L217" s="21">
        <f>L197-Baseline!L197</f>
        <v>14.978382282676847</v>
      </c>
      <c r="M217" s="21">
        <f>M197-Baseline!M197</f>
        <v>14.910471304462714</v>
      </c>
      <c r="N217" s="21">
        <f>N197-Baseline!N197</f>
        <v>14.843647387781944</v>
      </c>
      <c r="O217" s="21">
        <f>O197-Baseline!O197</f>
        <v>14.777905574368383</v>
      </c>
      <c r="P217" s="21">
        <f>P197-Baseline!P197</f>
        <v>14.713241227788247</v>
      </c>
      <c r="Q217" s="21">
        <f>Q197-Baseline!Q197</f>
        <v>14.649649957921101</v>
      </c>
      <c r="R217" s="21">
        <f>R197-Baseline!R197</f>
        <v>14.58712767822499</v>
      </c>
      <c r="S217" s="21">
        <f>S197-Baseline!S197</f>
        <v>14.525670567094901</v>
      </c>
      <c r="T217" s="21">
        <f>T197-Baseline!T197</f>
        <v>14.465275065205264</v>
      </c>
      <c r="U217" s="21">
        <f>U197-Baseline!U197</f>
        <v>14.405937892943383</v>
      </c>
      <c r="V217" s="21">
        <f>V197-Baseline!V197</f>
        <v>14.347656033626947</v>
      </c>
      <c r="W217" s="21">
        <f>W197-Baseline!W197</f>
        <v>14.290426710415723</v>
      </c>
      <c r="X217" s="21">
        <f>X197-Baseline!X197</f>
        <v>14.234247416538876</v>
      </c>
      <c r="Y217" s="21">
        <f>Y197-Baseline!Y197</f>
        <v>14.179115906175799</v>
      </c>
      <c r="Z217" s="21">
        <f>Z197-Baseline!Z197</f>
        <v>14.125030177828126</v>
      </c>
      <c r="AA217" s="21">
        <f>AA197-Baseline!AA197</f>
        <v>14.071988460608795</v>
      </c>
      <c r="AB217" s="21">
        <f>AB197-Baseline!AB197</f>
        <v>14.019989260024619</v>
      </c>
      <c r="AC217" s="21">
        <f>AC197-Baseline!AC197</f>
        <v>13.969031295365784</v>
      </c>
      <c r="AD217" s="21">
        <f>AD197-Baseline!AD197</f>
        <v>13.919113550981326</v>
      </c>
      <c r="AE217" s="21">
        <f>AE197-Baseline!AE197</f>
        <v>13.870235230152071</v>
      </c>
      <c r="AF217" s="21">
        <f>AF197-Baseline!AF197</f>
        <v>13.822395778396951</v>
      </c>
      <c r="AG217" s="21">
        <f>AG197-Baseline!AG197</f>
        <v>13.775594887210005</v>
      </c>
      <c r="AH217" s="21">
        <f>AH197-Baseline!AH197</f>
        <v>13.729832454919901</v>
      </c>
      <c r="AI217" s="21">
        <f>AI197-Baseline!AI197</f>
        <v>13.685108637711435</v>
      </c>
      <c r="AJ217" s="21">
        <f>AJ197-Baseline!AJ197</f>
        <v>13.707644311736733</v>
      </c>
      <c r="AK217" s="21">
        <f>AK197-Baseline!AK197</f>
        <v>13.731125994287918</v>
      </c>
      <c r="AL217" s="21">
        <f>AL197-Baseline!AL197</f>
        <v>13.755568280703526</v>
      </c>
      <c r="AM217" s="21">
        <f>AM197-Baseline!AM197</f>
        <v>13.780986141486606</v>
      </c>
      <c r="AN217" s="21">
        <f>AN197-Baseline!AN197</f>
        <v>13.807394936905725</v>
      </c>
      <c r="AO217" s="21">
        <f>AO197-Baseline!AO197</f>
        <v>13.834810422808459</v>
      </c>
      <c r="AP217" s="21">
        <f>AP197-Baseline!AP197</f>
        <v>13.863248756421168</v>
      </c>
      <c r="AQ217" s="21">
        <f>AQ197-Baseline!AQ197</f>
        <v>13.892726492509585</v>
      </c>
      <c r="AR217" s="21">
        <f>AR197-Baseline!AR197</f>
        <v>13.923260610640174</v>
      </c>
      <c r="AS217" s="21">
        <f>AS197-Baseline!AS197</f>
        <v>13.954868505319137</v>
      </c>
      <c r="AT217" s="21">
        <f>AT197-Baseline!AT197</f>
        <v>13.987567998255926</v>
      </c>
      <c r="AU217" s="21">
        <f>AU197-Baseline!AU197</f>
        <v>14.021377342030144</v>
      </c>
      <c r="AV217" s="21">
        <f>AV197-Baseline!AV197</f>
        <v>14.05631523206703</v>
      </c>
      <c r="AW217" s="21">
        <f>AW197-Baseline!AW197</f>
        <v>14.092400811645742</v>
      </c>
      <c r="AX217" s="21">
        <f>AX197-Baseline!AX197</f>
        <v>14.129653683448371</v>
      </c>
      <c r="AY217" s="21">
        <f>AY197-Baseline!AY197</f>
        <v>14.168093908668679</v>
      </c>
      <c r="AZ217" s="21">
        <f>AZ197-Baseline!AZ197</f>
        <v>14.207742022686583</v>
      </c>
      <c r="BA217" s="21">
        <f>BA197-Baseline!BA197</f>
        <v>14.248619040977612</v>
      </c>
      <c r="BB217" s="21">
        <f>BB197-Baseline!BB197</f>
        <v>14.289620992124208</v>
      </c>
    </row>
    <row r="218" spans="1:54" outlineLevel="2">
      <c r="A218" s="475"/>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499</v>
      </c>
      <c r="B220" s="150" t="s">
        <v>500</v>
      </c>
      <c r="C220" s="19"/>
      <c r="D220" s="135" t="s">
        <v>391</v>
      </c>
      <c r="E220" s="21">
        <f>E200-Baseline!E200</f>
        <v>21.891060792645</v>
      </c>
      <c r="F220" s="21">
        <f>F200-Baseline!F200</f>
        <v>21.785700484035132</v>
      </c>
      <c r="G220" s="21">
        <f>G200-Baseline!G200</f>
        <v>21.663356008957784</v>
      </c>
      <c r="H220" s="21">
        <f>H200-Baseline!H200</f>
        <v>21.542354900615528</v>
      </c>
      <c r="I220" s="21">
        <f>I200-Baseline!I200</f>
        <v>21.439535272737622</v>
      </c>
      <c r="J220" s="21">
        <f>J200-Baseline!J200</f>
        <v>21.337422901319382</v>
      </c>
      <c r="K220" s="21">
        <f>K200-Baseline!K200</f>
        <v>21.219960220686708</v>
      </c>
      <c r="L220" s="21">
        <f>L200-Baseline!L200</f>
        <v>21.119761124673737</v>
      </c>
      <c r="M220" s="21">
        <f>M200-Baseline!M200</f>
        <v>21.020422768530612</v>
      </c>
      <c r="N220" s="21">
        <f>N200-Baseline!N200</f>
        <v>20.906860402299014</v>
      </c>
      <c r="O220" s="21">
        <f>O200-Baseline!O200</f>
        <v>20.809704502693204</v>
      </c>
      <c r="P220" s="21">
        <f>P200-Baseline!P200</f>
        <v>20.713549330053535</v>
      </c>
      <c r="Q220" s="21">
        <f>Q200-Baseline!Q200</f>
        <v>20.61844127259214</v>
      </c>
      <c r="R220" s="21">
        <f>R200-Baseline!R200</f>
        <v>20.538362377546335</v>
      </c>
      <c r="S220" s="21">
        <f>S200-Baseline!S200</f>
        <v>20.445200448729732</v>
      </c>
      <c r="T220" s="21">
        <f>T200-Baseline!T200</f>
        <v>20.35322377426079</v>
      </c>
      <c r="U220" s="21">
        <f>U200-Baseline!U200</f>
        <v>20.262473648730456</v>
      </c>
      <c r="V220" s="21">
        <f>V200-Baseline!V200</f>
        <v>20.185839039171917</v>
      </c>
      <c r="W220" s="21">
        <f>W200-Baseline!W200</f>
        <v>20.097405603932021</v>
      </c>
      <c r="X220" s="21">
        <f>X200-Baseline!X200</f>
        <v>20.022665332149327</v>
      </c>
      <c r="Y220" s="21">
        <f>Y200-Baseline!Y200</f>
        <v>19.936725942088781</v>
      </c>
      <c r="Z220" s="21">
        <f>Z200-Baseline!Z200</f>
        <v>19.864077164302451</v>
      </c>
      <c r="AA220" s="21">
        <f>AA200-Baseline!AA200</f>
        <v>19.792428947474264</v>
      </c>
      <c r="AB220" s="21">
        <f>AB200-Baseline!AB200</f>
        <v>19.721832826989228</v>
      </c>
      <c r="AC220" s="21">
        <f>AC200-Baseline!AC200</f>
        <v>19.649783725595629</v>
      </c>
      <c r="AD220" s="21">
        <f>AD200-Baseline!AD200</f>
        <v>19.579566896361719</v>
      </c>
      <c r="AE220" s="21">
        <f>AE200-Baseline!AE200</f>
        <v>19.511678751326865</v>
      </c>
      <c r="AF220" s="21">
        <f>AF200-Baseline!AF200</f>
        <v>19.444723614042054</v>
      </c>
      <c r="AG220" s="21">
        <f>AG200-Baseline!AG200</f>
        <v>19.378888548505838</v>
      </c>
      <c r="AH220" s="21">
        <f>AH200-Baseline!AH200</f>
        <v>19.314383246347965</v>
      </c>
      <c r="AI220" s="21">
        <f>AI200-Baseline!AI200</f>
        <v>19.251470782493232</v>
      </c>
      <c r="AJ220" s="21">
        <f>AJ200-Baseline!AJ200</f>
        <v>19.281174311978404</v>
      </c>
      <c r="AK220" s="21">
        <f>AK200-Baseline!AK200</f>
        <v>19.31208827812398</v>
      </c>
      <c r="AL220" s="21">
        <f>AL200-Baseline!AL200</f>
        <v>19.344332801397623</v>
      </c>
      <c r="AM220" s="21">
        <f>AM200-Baseline!AM200</f>
        <v>19.3779883365115</v>
      </c>
      <c r="AN220" s="21">
        <f>AN200-Baseline!AN200</f>
        <v>19.413106550869312</v>
      </c>
      <c r="AO220" s="21">
        <f>AO200-Baseline!AO200</f>
        <v>19.44972731509284</v>
      </c>
      <c r="AP220" s="21">
        <f>AP200-Baseline!AP200</f>
        <v>19.487912892802527</v>
      </c>
      <c r="AQ220" s="21">
        <f>AQ200-Baseline!AQ200</f>
        <v>19.527730820773144</v>
      </c>
      <c r="AR220" s="21">
        <f>AR200-Baseline!AR200</f>
        <v>19.569240134174123</v>
      </c>
      <c r="AS220" s="21">
        <f>AS200-Baseline!AS200</f>
        <v>19.612499125267597</v>
      </c>
      <c r="AT220" s="21">
        <f>AT200-Baseline!AT200</f>
        <v>19.657568843552063</v>
      </c>
      <c r="AU220" s="21">
        <f>AU200-Baseline!AU200</f>
        <v>19.704512784656714</v>
      </c>
      <c r="AV220" s="21">
        <f>AV200-Baseline!AV200</f>
        <v>19.753394264022678</v>
      </c>
      <c r="AW220" s="21">
        <f>AW200-Baseline!AW200</f>
        <v>19.804276681426852</v>
      </c>
      <c r="AX220" s="21">
        <f>AX200-Baseline!AX200</f>
        <v>19.857224734046149</v>
      </c>
      <c r="AY220" s="21">
        <f>AY200-Baseline!AY200</f>
        <v>19.912304352576207</v>
      </c>
      <c r="AZ220" s="21">
        <f>AZ200-Baseline!AZ200</f>
        <v>19.969582455101094</v>
      </c>
      <c r="BA220" s="21">
        <f>BA200-Baseline!BA200</f>
        <v>20.029126891710487</v>
      </c>
      <c r="BB220" s="21">
        <f>BB200-Baseline!BB200</f>
        <v>20.089086339247821</v>
      </c>
    </row>
    <row r="221" spans="1:54" outlineLevel="2">
      <c r="A221" s="474"/>
      <c r="B221" s="150" t="s">
        <v>501</v>
      </c>
      <c r="C221" s="19"/>
      <c r="D221" s="135" t="s">
        <v>391</v>
      </c>
      <c r="E221" s="21">
        <f>E201-Baseline!E201</f>
        <v>19.324868602423116</v>
      </c>
      <c r="F221" s="21">
        <f>F201-Baseline!F201</f>
        <v>19.222438618646368</v>
      </c>
      <c r="G221" s="21">
        <f>G201-Baseline!G201</f>
        <v>19.121993667616756</v>
      </c>
      <c r="H221" s="21">
        <f>H201-Baseline!H201</f>
        <v>19.023520970123865</v>
      </c>
      <c r="I221" s="21">
        <f>I201-Baseline!I201</f>
        <v>18.927008633099607</v>
      </c>
      <c r="J221" s="21">
        <f>J201-Baseline!J201</f>
        <v>18.832445424265039</v>
      </c>
      <c r="K221" s="21">
        <f>K201-Baseline!K201</f>
        <v>18.739820957638841</v>
      </c>
      <c r="L221" s="21">
        <f>L201-Baseline!L201</f>
        <v>18.649125625430059</v>
      </c>
      <c r="M221" s="21">
        <f>M201-Baseline!M201</f>
        <v>18.56035050932454</v>
      </c>
      <c r="N221" s="21">
        <f>N201-Baseline!N201</f>
        <v>18.473487530863927</v>
      </c>
      <c r="O221" s="21">
        <f>O201-Baseline!O201</f>
        <v>18.388529337265879</v>
      </c>
      <c r="P221" s="21">
        <f>P201-Baseline!P201</f>
        <v>18.305469324322619</v>
      </c>
      <c r="Q221" s="21">
        <f>Q201-Baseline!Q201</f>
        <v>18.224301654075475</v>
      </c>
      <c r="R221" s="21">
        <f>R201-Baseline!R201</f>
        <v>18.145021243089168</v>
      </c>
      <c r="S221" s="21">
        <f>S201-Baseline!S201</f>
        <v>18.067089529632021</v>
      </c>
      <c r="T221" s="21">
        <f>T201-Baseline!T201</f>
        <v>17.991042897606956</v>
      </c>
      <c r="U221" s="21">
        <f>U201-Baseline!U201</f>
        <v>17.916878365187788</v>
      </c>
      <c r="V221" s="21">
        <f>V201-Baseline!V201</f>
        <v>17.844593699099438</v>
      </c>
      <c r="W221" s="21">
        <f>W201-Baseline!W201</f>
        <v>17.774187411817106</v>
      </c>
      <c r="X221" s="21">
        <f>X201-Baseline!X201</f>
        <v>17.705658813168316</v>
      </c>
      <c r="Y221" s="21">
        <f>Y201-Baseline!Y201</f>
        <v>17.639007980658359</v>
      </c>
      <c r="Z221" s="21">
        <f>Z201-Baseline!Z201</f>
        <v>17.57423573570378</v>
      </c>
      <c r="AA221" s="21">
        <f>AA201-Baseline!AA201</f>
        <v>17.51134367791748</v>
      </c>
      <c r="AB221" s="21">
        <f>AB201-Baseline!AB201</f>
        <v>17.450334209432874</v>
      </c>
      <c r="AC221" s="21">
        <f>AC201-Baseline!AC201</f>
        <v>17.389760028097552</v>
      </c>
      <c r="AD221" s="21">
        <f>AD201-Baseline!AD201</f>
        <v>17.330907110255943</v>
      </c>
      <c r="AE221" s="21">
        <f>AE201-Baseline!AE201</f>
        <v>17.273639825770591</v>
      </c>
      <c r="AF221" s="21">
        <f>AF201-Baseline!AF201</f>
        <v>17.217872842518627</v>
      </c>
      <c r="AG221" s="21">
        <f>AG201-Baseline!AG201</f>
        <v>17.163571801171621</v>
      </c>
      <c r="AH221" s="21">
        <f>AH201-Baseline!AH201</f>
        <v>17.110765828525516</v>
      </c>
      <c r="AI221" s="21">
        <f>AI201-Baseline!AI201</f>
        <v>17.059570140539769</v>
      </c>
      <c r="AJ221" s="21">
        <f>AJ201-Baseline!AJ201</f>
        <v>17.090507094795033</v>
      </c>
      <c r="AK221" s="21">
        <f>AK201-Baseline!AK201</f>
        <v>17.122878678552961</v>
      </c>
      <c r="AL221" s="21">
        <f>AL201-Baseline!AL201</f>
        <v>17.156731449336053</v>
      </c>
      <c r="AM221" s="21">
        <f>AM201-Baseline!AM201</f>
        <v>17.192115794363282</v>
      </c>
      <c r="AN221" s="21">
        <f>AN201-Baseline!AN201</f>
        <v>17.229077226526716</v>
      </c>
      <c r="AO221" s="21">
        <f>AO201-Baseline!AO201</f>
        <v>17.267654853456282</v>
      </c>
      <c r="AP221" s="21">
        <f>AP201-Baseline!AP201</f>
        <v>17.307894810337288</v>
      </c>
      <c r="AQ221" s="21">
        <f>AQ201-Baseline!AQ201</f>
        <v>17.34984473855296</v>
      </c>
      <c r="AR221" s="21">
        <f>AR201-Baseline!AR201</f>
        <v>17.393552106460895</v>
      </c>
      <c r="AS221" s="21">
        <f>AS201-Baseline!AS201</f>
        <v>17.439064527250835</v>
      </c>
      <c r="AT221" s="21">
        <f>AT201-Baseline!AT201</f>
        <v>17.486430788402615</v>
      </c>
      <c r="AU221" s="21">
        <f>AU201-Baseline!AU201</f>
        <v>17.535701267435584</v>
      </c>
      <c r="AV221" s="21">
        <f>AV201-Baseline!AV201</f>
        <v>17.586927184783242</v>
      </c>
      <c r="AW221" s="21">
        <f>AW201-Baseline!AW201</f>
        <v>17.640160696865728</v>
      </c>
      <c r="AX221" s="21">
        <f>AX201-Baseline!AX201</f>
        <v>17.695455147304333</v>
      </c>
      <c r="AY221" s="21">
        <f>AY201-Baseline!AY201</f>
        <v>17.752865120754322</v>
      </c>
      <c r="AZ221" s="21">
        <f>AZ201-Baseline!AZ201</f>
        <v>17.812446463984532</v>
      </c>
      <c r="BA221" s="21">
        <f>BA201-Baseline!BA201</f>
        <v>17.874256271284473</v>
      </c>
      <c r="BB221" s="21">
        <f>BB201-Baseline!BB201</f>
        <v>17.936735642704889</v>
      </c>
    </row>
    <row r="222" spans="1:54" outlineLevel="2">
      <c r="A222" s="475"/>
      <c r="B222" s="150" t="s">
        <v>502</v>
      </c>
      <c r="C222" s="19"/>
      <c r="D222" s="135" t="s">
        <v>391</v>
      </c>
      <c r="E222" s="21">
        <f>E202-Baseline!E202</f>
        <v>24.473524120657366</v>
      </c>
      <c r="F222" s="21">
        <f>F202-Baseline!F202</f>
        <v>24.339316387152159</v>
      </c>
      <c r="G222" s="21">
        <f>G202-Baseline!G202</f>
        <v>24.207590354100038</v>
      </c>
      <c r="H222" s="21">
        <f>H202-Baseline!H202</f>
        <v>24.078332328246688</v>
      </c>
      <c r="I222" s="21">
        <f>I202-Baseline!I202</f>
        <v>23.951529614323864</v>
      </c>
      <c r="J222" s="21">
        <f>J202-Baseline!J202</f>
        <v>23.827170265836799</v>
      </c>
      <c r="K222" s="21">
        <f>K202-Baseline!K202</f>
        <v>23.705243297741198</v>
      </c>
      <c r="L222" s="21">
        <f>L202-Baseline!L202</f>
        <v>23.585738598852828</v>
      </c>
      <c r="M222" s="21">
        <f>M202-Baseline!M202</f>
        <v>23.468646846918965</v>
      </c>
      <c r="N222" s="21">
        <f>N202-Baseline!N202</f>
        <v>23.353959685879367</v>
      </c>
      <c r="O222" s="21">
        <f>O202-Baseline!O202</f>
        <v>23.241669580927123</v>
      </c>
      <c r="P222" s="21">
        <f>P202-Baseline!P202</f>
        <v>23.131769859912964</v>
      </c>
      <c r="Q222" s="21">
        <f>Q202-Baseline!Q202</f>
        <v>23.024254731817237</v>
      </c>
      <c r="R222" s="21">
        <f>R202-Baseline!R202</f>
        <v>22.919119278479037</v>
      </c>
      <c r="S222" s="21">
        <f>S202-Baseline!S202</f>
        <v>22.814756757514189</v>
      </c>
      <c r="T222" s="21">
        <f>T202-Baseline!T202</f>
        <v>22.71278384577543</v>
      </c>
      <c r="U222" s="21">
        <f>U202-Baseline!U202</f>
        <v>22.613197755070942</v>
      </c>
      <c r="V222" s="21">
        <f>V202-Baseline!V202</f>
        <v>22.515996560366119</v>
      </c>
      <c r="W222" s="21">
        <f>W202-Baseline!W202</f>
        <v>22.421179220679221</v>
      </c>
      <c r="X222" s="21">
        <f>X202-Baseline!X202</f>
        <v>22.328745614727271</v>
      </c>
      <c r="Y222" s="21">
        <f>Y202-Baseline!Y202</f>
        <v>22.238696527598005</v>
      </c>
      <c r="Z222" s="21">
        <f>Z202-Baseline!Z202</f>
        <v>22.151033617104183</v>
      </c>
      <c r="AA222" s="21">
        <f>AA202-Baseline!AA202</f>
        <v>22.065759463814025</v>
      </c>
      <c r="AB222" s="21">
        <f>AB202-Baseline!AB202</f>
        <v>21.9828775892639</v>
      </c>
      <c r="AC222" s="21">
        <f>AC202-Baseline!AC202</f>
        <v>21.898041013985022</v>
      </c>
      <c r="AD222" s="21">
        <f>AD202-Baseline!AD202</f>
        <v>21.815101144066706</v>
      </c>
      <c r="AE222" s="21">
        <f>AE202-Baseline!AE202</f>
        <v>21.733643095654156</v>
      </c>
      <c r="AF222" s="21">
        <f>AF202-Baseline!AF202</f>
        <v>21.653401431987234</v>
      </c>
      <c r="AG222" s="21">
        <f>AG202-Baseline!AG202</f>
        <v>21.574262193455318</v>
      </c>
      <c r="AH222" s="21">
        <f>AH202-Baseline!AH202</f>
        <v>21.496300299480964</v>
      </c>
      <c r="AI222" s="21">
        <f>AI202-Baseline!AI202</f>
        <v>21.419847517262809</v>
      </c>
      <c r="AJ222" s="21">
        <f>AJ202-Baseline!AJ202</f>
        <v>21.446413931005836</v>
      </c>
      <c r="AK222" s="21">
        <f>AK202-Baseline!AK202</f>
        <v>21.474120584760637</v>
      </c>
      <c r="AL222" s="21">
        <f>AL202-Baseline!AL202</f>
        <v>21.503050093434524</v>
      </c>
      <c r="AM222" s="21">
        <f>AM202-Baseline!AM202</f>
        <v>21.533294578472464</v>
      </c>
      <c r="AN222" s="21">
        <f>AN202-Baseline!AN202</f>
        <v>21.564929381944335</v>
      </c>
      <c r="AO222" s="21">
        <f>AO202-Baseline!AO202</f>
        <v>21.598008567118526</v>
      </c>
      <c r="AP222" s="21">
        <f>AP202-Baseline!AP202</f>
        <v>21.632605047932621</v>
      </c>
      <c r="AQ222" s="21">
        <f>AQ202-Baseline!AQ202</f>
        <v>21.668794046750623</v>
      </c>
      <c r="AR222" s="21">
        <f>AR202-Baseline!AR202</f>
        <v>21.706647916663787</v>
      </c>
      <c r="AS222" s="21">
        <f>AS202-Baseline!AS202</f>
        <v>21.74623709539464</v>
      </c>
      <c r="AT222" s="21">
        <f>AT202-Baseline!AT202</f>
        <v>21.787633124751103</v>
      </c>
      <c r="AU222" s="21">
        <f>AU202-Baseline!AU202</f>
        <v>21.830909790028706</v>
      </c>
      <c r="AV222" s="21">
        <f>AV202-Baseline!AV202</f>
        <v>21.87614085611807</v>
      </c>
      <c r="AW222" s="21">
        <f>AW202-Baseline!AW202</f>
        <v>21.923400256368136</v>
      </c>
      <c r="AX222" s="21">
        <f>AX202-Baseline!AX202</f>
        <v>21.972762724158692</v>
      </c>
      <c r="AY222" s="21">
        <f>AY202-Baseline!AY202</f>
        <v>22.024303969191379</v>
      </c>
      <c r="AZ222" s="21">
        <f>AZ202-Baseline!AZ202</f>
        <v>22.078100587892834</v>
      </c>
      <c r="BA222" s="21">
        <f>BA202-Baseline!BA202</f>
        <v>22.134229972016616</v>
      </c>
      <c r="BB222" s="21">
        <f>BB202-Baseline!BB202</f>
        <v>22.190554318367873</v>
      </c>
    </row>
    <row r="223" spans="1:54" outlineLevel="2">
      <c r="B223" s="19"/>
      <c r="C223" s="19"/>
      <c r="D223" s="19"/>
      <c r="E223" s="15"/>
    </row>
    <row r="224" spans="1:54" outlineLevel="2">
      <c r="A224" s="473" t="s">
        <v>503</v>
      </c>
      <c r="B224" s="150" t="s">
        <v>500</v>
      </c>
      <c r="C224" s="19"/>
      <c r="D224" s="135" t="s">
        <v>391</v>
      </c>
      <c r="E224" s="21">
        <f>E204-Baseline!E204</f>
        <v>21.891060792645</v>
      </c>
      <c r="F224" s="21">
        <f>F204-Baseline!F204</f>
        <v>43.676761276680132</v>
      </c>
      <c r="G224" s="21">
        <f>G204-Baseline!G204</f>
        <v>65.340117285637916</v>
      </c>
      <c r="H224" s="21">
        <f>H204-Baseline!H204</f>
        <v>86.882472186253437</v>
      </c>
      <c r="I224" s="21">
        <f>I204-Baseline!I204</f>
        <v>108.32200745899107</v>
      </c>
      <c r="J224" s="21">
        <f>J204-Baseline!J204</f>
        <v>129.65943036031044</v>
      </c>
      <c r="K224" s="21">
        <f>K204-Baseline!K204</f>
        <v>150.87939058099715</v>
      </c>
      <c r="L224" s="21">
        <f>L204-Baseline!L204</f>
        <v>171.9991517056709</v>
      </c>
      <c r="M224" s="21">
        <f>M204-Baseline!M204</f>
        <v>193.01957447420151</v>
      </c>
      <c r="N224" s="21">
        <f>N204-Baseline!N204</f>
        <v>213.92643487650051</v>
      </c>
      <c r="O224" s="21">
        <f>O204-Baseline!O204</f>
        <v>234.7361393791937</v>
      </c>
      <c r="P224" s="21">
        <f>P204-Baseline!P204</f>
        <v>255.44968870924723</v>
      </c>
      <c r="Q224" s="21">
        <f>Q204-Baseline!Q204</f>
        <v>276.06812998183938</v>
      </c>
      <c r="R224" s="21">
        <f>R204-Baseline!R204</f>
        <v>296.6064923593857</v>
      </c>
      <c r="S224" s="21">
        <f>S204-Baseline!S204</f>
        <v>317.05169280811543</v>
      </c>
      <c r="T224" s="21">
        <f>T204-Baseline!T204</f>
        <v>337.40491658237625</v>
      </c>
      <c r="U224" s="21">
        <f>U204-Baseline!U204</f>
        <v>357.66739023110671</v>
      </c>
      <c r="V224" s="21">
        <f>V204-Baseline!V204</f>
        <v>377.85322927027863</v>
      </c>
      <c r="W224" s="21">
        <f>W204-Baseline!W204</f>
        <v>397.95063487421066</v>
      </c>
      <c r="X224" s="21">
        <f>X204-Baseline!X204</f>
        <v>417.97330020635997</v>
      </c>
      <c r="Y224" s="21">
        <f>Y204-Baseline!Y204</f>
        <v>437.91002614844876</v>
      </c>
      <c r="Z224" s="21">
        <f>Z204-Baseline!Z204</f>
        <v>457.77410331275121</v>
      </c>
      <c r="AA224" s="21">
        <f>AA204-Baseline!AA204</f>
        <v>477.56653226022547</v>
      </c>
      <c r="AB224" s="21">
        <f>AB204-Baseline!AB204</f>
        <v>497.28836508721469</v>
      </c>
      <c r="AC224" s="21">
        <f>AC204-Baseline!AC204</f>
        <v>516.93814881281037</v>
      </c>
      <c r="AD224" s="21">
        <f>AD204-Baseline!AD204</f>
        <v>536.51771570917208</v>
      </c>
      <c r="AE224" s="21">
        <f>AE204-Baseline!AE204</f>
        <v>556.02939446049891</v>
      </c>
      <c r="AF224" s="21">
        <f>AF204-Baseline!AF204</f>
        <v>575.47411807454091</v>
      </c>
      <c r="AG224" s="21">
        <f>AG204-Baseline!AG204</f>
        <v>594.85300662304678</v>
      </c>
      <c r="AH224" s="21">
        <f>AH204-Baseline!AH204</f>
        <v>614.1673898693947</v>
      </c>
      <c r="AI224" s="21">
        <f>AI204-Baseline!AI204</f>
        <v>633.41886065188794</v>
      </c>
      <c r="AJ224" s="21">
        <f>AJ204-Baseline!AJ204</f>
        <v>652.7000349638663</v>
      </c>
      <c r="AK224" s="21">
        <f>AK204-Baseline!AK204</f>
        <v>672.01212324199025</v>
      </c>
      <c r="AL224" s="21">
        <f>AL204-Baseline!AL204</f>
        <v>691.35645604338788</v>
      </c>
      <c r="AM224" s="21">
        <f>AM204-Baseline!AM204</f>
        <v>710.7344443798994</v>
      </c>
      <c r="AN224" s="21">
        <f>AN204-Baseline!AN204</f>
        <v>730.14755093076872</v>
      </c>
      <c r="AO224" s="21">
        <f>AO204-Baseline!AO204</f>
        <v>749.5972782458615</v>
      </c>
      <c r="AP224" s="21">
        <f>AP204-Baseline!AP204</f>
        <v>769.08519113866407</v>
      </c>
      <c r="AQ224" s="21">
        <f>AQ204-Baseline!AQ204</f>
        <v>788.61292195943724</v>
      </c>
      <c r="AR224" s="21">
        <f>AR204-Baseline!AR204</f>
        <v>808.1821620936114</v>
      </c>
      <c r="AS224" s="21">
        <f>AS204-Baseline!AS204</f>
        <v>827.79466121887901</v>
      </c>
      <c r="AT224" s="21">
        <f>AT204-Baseline!AT204</f>
        <v>847.45223006243111</v>
      </c>
      <c r="AU224" s="21">
        <f>AU204-Baseline!AU204</f>
        <v>867.1567428470878</v>
      </c>
      <c r="AV224" s="21">
        <f>AV204-Baseline!AV204</f>
        <v>886.91013711111043</v>
      </c>
      <c r="AW224" s="21">
        <f>AW204-Baseline!AW204</f>
        <v>906.71441379253724</v>
      </c>
      <c r="AX224" s="21">
        <f>AX204-Baseline!AX204</f>
        <v>926.57163852658334</v>
      </c>
      <c r="AY224" s="21">
        <f>AY204-Baseline!AY204</f>
        <v>946.4839428791596</v>
      </c>
      <c r="AZ224" s="21">
        <f>AZ204-Baseline!AZ204</f>
        <v>966.45352533426069</v>
      </c>
      <c r="BA224" s="21">
        <f>BA204-Baseline!BA204</f>
        <v>986.48265222597115</v>
      </c>
      <c r="BB224" s="21">
        <f>BB204-Baseline!BB204</f>
        <v>1006.571738565219</v>
      </c>
    </row>
    <row r="225" spans="1:54" outlineLevel="2">
      <c r="A225" s="474"/>
      <c r="B225" s="150" t="s">
        <v>501</v>
      </c>
      <c r="C225" s="19"/>
      <c r="D225" s="135" t="s">
        <v>391</v>
      </c>
      <c r="E225" s="21">
        <f>E205-Baseline!E205</f>
        <v>19.324868602423116</v>
      </c>
      <c r="F225" s="21">
        <f>F205-Baseline!F205</f>
        <v>38.547307221069488</v>
      </c>
      <c r="G225" s="21">
        <f>G205-Baseline!G205</f>
        <v>57.669300888686244</v>
      </c>
      <c r="H225" s="21">
        <f>H205-Baseline!H205</f>
        <v>76.692821858810106</v>
      </c>
      <c r="I225" s="21">
        <f>I205-Baseline!I205</f>
        <v>95.61983049190971</v>
      </c>
      <c r="J225" s="21">
        <f>J205-Baseline!J205</f>
        <v>114.45227591617476</v>
      </c>
      <c r="K225" s="21">
        <f>K205-Baseline!K205</f>
        <v>133.1920968738136</v>
      </c>
      <c r="L225" s="21">
        <f>L205-Baseline!L205</f>
        <v>151.84122249924366</v>
      </c>
      <c r="M225" s="21">
        <f>M205-Baseline!M205</f>
        <v>170.40157300856819</v>
      </c>
      <c r="N225" s="21">
        <f>N205-Baseline!N205</f>
        <v>188.87506053943213</v>
      </c>
      <c r="O225" s="21">
        <f>O205-Baseline!O205</f>
        <v>207.26358987669801</v>
      </c>
      <c r="P225" s="21">
        <f>P205-Baseline!P205</f>
        <v>225.56905920102062</v>
      </c>
      <c r="Q225" s="21">
        <f>Q205-Baseline!Q205</f>
        <v>243.7933608550961</v>
      </c>
      <c r="R225" s="21">
        <f>R205-Baseline!R205</f>
        <v>261.93838209818529</v>
      </c>
      <c r="S225" s="21">
        <f>S205-Baseline!S205</f>
        <v>280.00547162781731</v>
      </c>
      <c r="T225" s="21">
        <f>T205-Baseline!T205</f>
        <v>297.99651452542429</v>
      </c>
      <c r="U225" s="21">
        <f>U205-Baseline!U205</f>
        <v>315.9133928906121</v>
      </c>
      <c r="V225" s="21">
        <f>V205-Baseline!V205</f>
        <v>333.75798658971155</v>
      </c>
      <c r="W225" s="21">
        <f>W205-Baseline!W205</f>
        <v>351.53217400152863</v>
      </c>
      <c r="X225" s="21">
        <f>X205-Baseline!X205</f>
        <v>369.23783281469696</v>
      </c>
      <c r="Y225" s="21">
        <f>Y205-Baseline!Y205</f>
        <v>386.87684079535529</v>
      </c>
      <c r="Z225" s="21">
        <f>Z205-Baseline!Z205</f>
        <v>404.45107653105907</v>
      </c>
      <c r="AA225" s="21">
        <f>AA205-Baseline!AA205</f>
        <v>421.96242020897654</v>
      </c>
      <c r="AB225" s="21">
        <f>AB205-Baseline!AB205</f>
        <v>439.41275441840941</v>
      </c>
      <c r="AC225" s="21">
        <f>AC205-Baseline!AC205</f>
        <v>456.80251444650696</v>
      </c>
      <c r="AD225" s="21">
        <f>AD205-Baseline!AD205</f>
        <v>474.13342155676293</v>
      </c>
      <c r="AE225" s="21">
        <f>AE205-Baseline!AE205</f>
        <v>491.40706138253353</v>
      </c>
      <c r="AF225" s="21">
        <f>AF205-Baseline!AF205</f>
        <v>508.62493422505213</v>
      </c>
      <c r="AG225" s="21">
        <f>AG205-Baseline!AG205</f>
        <v>525.78850602622379</v>
      </c>
      <c r="AH225" s="21">
        <f>AH205-Baseline!AH205</f>
        <v>542.89927185474926</v>
      </c>
      <c r="AI225" s="21">
        <f>AI205-Baseline!AI205</f>
        <v>559.95884199528905</v>
      </c>
      <c r="AJ225" s="21">
        <f>AJ205-Baseline!AJ205</f>
        <v>577.04934909008409</v>
      </c>
      <c r="AK225" s="21">
        <f>AK205-Baseline!AK205</f>
        <v>594.17222776863707</v>
      </c>
      <c r="AL225" s="21">
        <f>AL205-Baseline!AL205</f>
        <v>611.32895921797308</v>
      </c>
      <c r="AM225" s="21">
        <f>AM205-Baseline!AM205</f>
        <v>628.52107501233638</v>
      </c>
      <c r="AN225" s="21">
        <f>AN205-Baseline!AN205</f>
        <v>645.75015223886305</v>
      </c>
      <c r="AO225" s="21">
        <f>AO205-Baseline!AO205</f>
        <v>663.01780709231934</v>
      </c>
      <c r="AP225" s="21">
        <f>AP205-Baseline!AP205</f>
        <v>680.32570190265665</v>
      </c>
      <c r="AQ225" s="21">
        <f>AQ205-Baseline!AQ205</f>
        <v>697.67554664120962</v>
      </c>
      <c r="AR225" s="21">
        <f>AR205-Baseline!AR205</f>
        <v>715.06909874767052</v>
      </c>
      <c r="AS225" s="21">
        <f>AS205-Baseline!AS205</f>
        <v>732.50816327492134</v>
      </c>
      <c r="AT225" s="21">
        <f>AT205-Baseline!AT205</f>
        <v>749.99459406332392</v>
      </c>
      <c r="AU225" s="21">
        <f>AU205-Baseline!AU205</f>
        <v>767.53029533075949</v>
      </c>
      <c r="AV225" s="21">
        <f>AV205-Baseline!AV205</f>
        <v>785.11722251554272</v>
      </c>
      <c r="AW225" s="21">
        <f>AW205-Baseline!AW205</f>
        <v>802.7573832124084</v>
      </c>
      <c r="AX225" s="21">
        <f>AX205-Baseline!AX205</f>
        <v>820.4528383597127</v>
      </c>
      <c r="AY225" s="21">
        <f>AY205-Baseline!AY205</f>
        <v>838.20570348046704</v>
      </c>
      <c r="AZ225" s="21">
        <f>AZ205-Baseline!AZ205</f>
        <v>856.01814994445158</v>
      </c>
      <c r="BA225" s="21">
        <f>BA205-Baseline!BA205</f>
        <v>873.89240621573606</v>
      </c>
      <c r="BB225" s="21">
        <f>BB205-Baseline!BB205</f>
        <v>891.82914185844095</v>
      </c>
    </row>
    <row r="226" spans="1:54" outlineLevel="2">
      <c r="A226" s="475"/>
      <c r="B226" s="150" t="s">
        <v>502</v>
      </c>
      <c r="C226" s="19"/>
      <c r="D226" s="135" t="s">
        <v>391</v>
      </c>
      <c r="E226" s="21">
        <f>E206-Baseline!E206</f>
        <v>24.473524120657366</v>
      </c>
      <c r="F226" s="21">
        <f>F206-Baseline!F206</f>
        <v>48.812840507809526</v>
      </c>
      <c r="G226" s="21">
        <f>G206-Baseline!G206</f>
        <v>73.02043086190956</v>
      </c>
      <c r="H226" s="21">
        <f>H206-Baseline!H206</f>
        <v>97.098763190156248</v>
      </c>
      <c r="I226" s="21">
        <f>I206-Baseline!I206</f>
        <v>121.05029280448011</v>
      </c>
      <c r="J226" s="21">
        <f>J206-Baseline!J206</f>
        <v>144.87746307031691</v>
      </c>
      <c r="K226" s="21">
        <f>K206-Baseline!K206</f>
        <v>168.5827063680581</v>
      </c>
      <c r="L226" s="21">
        <f>L206-Baseline!L206</f>
        <v>192.16844496691093</v>
      </c>
      <c r="M226" s="21">
        <f>M206-Baseline!M206</f>
        <v>215.6370918138299</v>
      </c>
      <c r="N226" s="21">
        <f>N206-Baseline!N206</f>
        <v>238.99105149970927</v>
      </c>
      <c r="O226" s="21">
        <f>O206-Baseline!O206</f>
        <v>262.2327210806364</v>
      </c>
      <c r="P226" s="21">
        <f>P206-Baseline!P206</f>
        <v>285.36449094054933</v>
      </c>
      <c r="Q226" s="21">
        <f>Q206-Baseline!Q206</f>
        <v>308.38874567236655</v>
      </c>
      <c r="R226" s="21">
        <f>R206-Baseline!R206</f>
        <v>331.30786495084561</v>
      </c>
      <c r="S226" s="21">
        <f>S206-Baseline!S206</f>
        <v>354.12262170835982</v>
      </c>
      <c r="T226" s="21">
        <f>T206-Baseline!T206</f>
        <v>376.83540555413526</v>
      </c>
      <c r="U226" s="21">
        <f>U206-Baseline!U206</f>
        <v>399.44860330920619</v>
      </c>
      <c r="V226" s="21">
        <f>V206-Baseline!V206</f>
        <v>421.96459986957234</v>
      </c>
      <c r="W226" s="21">
        <f>W206-Baseline!W206</f>
        <v>444.38577909025156</v>
      </c>
      <c r="X226" s="21">
        <f>X206-Baseline!X206</f>
        <v>466.71452470497883</v>
      </c>
      <c r="Y226" s="21">
        <f>Y206-Baseline!Y206</f>
        <v>488.95322123257682</v>
      </c>
      <c r="Z226" s="21">
        <f>Z206-Baseline!Z206</f>
        <v>511.10425484968101</v>
      </c>
      <c r="AA226" s="21">
        <f>AA206-Baseline!AA206</f>
        <v>533.17001431349502</v>
      </c>
      <c r="AB226" s="21">
        <f>AB206-Baseline!AB206</f>
        <v>555.15289190275894</v>
      </c>
      <c r="AC226" s="21">
        <f>AC206-Baseline!AC206</f>
        <v>577.05093291674393</v>
      </c>
      <c r="AD226" s="21">
        <f>AD206-Baseline!AD206</f>
        <v>598.86603406081065</v>
      </c>
      <c r="AE226" s="21">
        <f>AE206-Baseline!AE206</f>
        <v>620.59967715646485</v>
      </c>
      <c r="AF226" s="21">
        <f>AF206-Baseline!AF206</f>
        <v>642.25307858845213</v>
      </c>
      <c r="AG226" s="21">
        <f>AG206-Baseline!AG206</f>
        <v>663.82734078190742</v>
      </c>
      <c r="AH226" s="21">
        <f>AH206-Baseline!AH206</f>
        <v>685.32364108138836</v>
      </c>
      <c r="AI226" s="21">
        <f>AI206-Baseline!AI206</f>
        <v>706.7434885986512</v>
      </c>
      <c r="AJ226" s="21">
        <f>AJ206-Baseline!AJ206</f>
        <v>728.18990252965705</v>
      </c>
      <c r="AK226" s="21">
        <f>AK206-Baseline!AK206</f>
        <v>749.66402311441766</v>
      </c>
      <c r="AL226" s="21">
        <f>AL206-Baseline!AL206</f>
        <v>771.16707320785213</v>
      </c>
      <c r="AM226" s="21">
        <f>AM206-Baseline!AM206</f>
        <v>792.70036778632459</v>
      </c>
      <c r="AN226" s="21">
        <f>AN206-Baseline!AN206</f>
        <v>814.26529716826894</v>
      </c>
      <c r="AO226" s="21">
        <f>AO206-Baseline!AO206</f>
        <v>835.86330573538748</v>
      </c>
      <c r="AP226" s="21">
        <f>AP206-Baseline!AP206</f>
        <v>857.49591078332014</v>
      </c>
      <c r="AQ226" s="21">
        <f>AQ206-Baseline!AQ206</f>
        <v>879.16470483007072</v>
      </c>
      <c r="AR226" s="21">
        <f>AR206-Baseline!AR206</f>
        <v>900.87135274673449</v>
      </c>
      <c r="AS226" s="21">
        <f>AS206-Baseline!AS206</f>
        <v>922.61758984212918</v>
      </c>
      <c r="AT226" s="21">
        <f>AT206-Baseline!AT206</f>
        <v>944.40522296688027</v>
      </c>
      <c r="AU226" s="21">
        <f>AU206-Baseline!AU206</f>
        <v>966.236132756909</v>
      </c>
      <c r="AV226" s="21">
        <f>AV206-Baseline!AV206</f>
        <v>988.11227361302713</v>
      </c>
      <c r="AW226" s="21">
        <f>AW206-Baseline!AW206</f>
        <v>1010.0356738693953</v>
      </c>
      <c r="AX226" s="21">
        <f>AX206-Baseline!AX206</f>
        <v>1032.0084365935541</v>
      </c>
      <c r="AY226" s="21">
        <f>AY206-Baseline!AY206</f>
        <v>1054.0327405627454</v>
      </c>
      <c r="AZ226" s="21">
        <f>AZ206-Baseline!AZ206</f>
        <v>1076.1108411506382</v>
      </c>
      <c r="BA226" s="21">
        <f>BA206-Baseline!BA206</f>
        <v>1098.2450711226547</v>
      </c>
      <c r="BB226" s="21">
        <f>BB206-Baseline!BB206</f>
        <v>1120.4356254410227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509</v>
      </c>
    </row>
    <row r="2" spans="1:19">
      <c r="A2" s="472" t="s">
        <v>510</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512</v>
      </c>
    </row>
    <row r="20" spans="1:19">
      <c r="A20" s="472" t="s">
        <v>513</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494</v>
      </c>
      <c r="B23" s="406"/>
      <c r="C23" s="406"/>
      <c r="D23" s="406"/>
      <c r="E23" s="406"/>
      <c r="F23" s="406"/>
      <c r="G23" s="406"/>
      <c r="H23" s="406"/>
      <c r="I23" s="406"/>
      <c r="J23" s="406"/>
      <c r="K23" s="406"/>
      <c r="L23" s="406"/>
      <c r="M23" s="406"/>
      <c r="N23" s="406"/>
      <c r="O23" s="406"/>
      <c r="P23" s="406"/>
      <c r="Q23" s="406"/>
      <c r="R23" s="406"/>
      <c r="S23" s="406"/>
    </row>
    <row r="24" spans="1:19">
      <c r="A24" s="158" t="s">
        <v>495</v>
      </c>
      <c r="B24" s="406"/>
      <c r="C24" s="406"/>
      <c r="D24" s="406"/>
      <c r="E24" s="406"/>
      <c r="F24" s="406"/>
      <c r="G24" s="406"/>
      <c r="H24" s="406"/>
      <c r="I24" s="406"/>
      <c r="J24" s="406"/>
      <c r="K24" s="406"/>
      <c r="L24" s="406"/>
      <c r="M24" s="406"/>
      <c r="N24" s="406"/>
      <c r="O24" s="406"/>
      <c r="P24" s="406"/>
      <c r="Q24" s="406"/>
      <c r="R24" s="406"/>
      <c r="S24" s="406"/>
    </row>
    <row r="25" spans="1:19">
      <c r="A25" s="159" t="s">
        <v>397</v>
      </c>
      <c r="B25" s="406"/>
      <c r="C25" s="406"/>
      <c r="D25" s="406"/>
      <c r="E25" s="406"/>
      <c r="F25" s="406"/>
      <c r="G25" s="406"/>
      <c r="H25" s="406"/>
      <c r="I25" s="406"/>
      <c r="J25" s="406"/>
      <c r="K25" s="406"/>
      <c r="L25" s="406"/>
      <c r="M25" s="406"/>
      <c r="N25" s="406"/>
      <c r="O25" s="406"/>
      <c r="P25" s="406"/>
      <c r="Q25" s="406"/>
      <c r="R25" s="406"/>
      <c r="S25" s="406"/>
    </row>
    <row r="26" spans="1:19">
      <c r="A26" s="159" t="s">
        <v>473</v>
      </c>
      <c r="B26" s="406"/>
      <c r="C26" s="406"/>
      <c r="D26" s="406"/>
      <c r="E26" s="406"/>
      <c r="F26" s="406"/>
      <c r="G26" s="406"/>
      <c r="H26" s="406"/>
      <c r="I26" s="406"/>
      <c r="J26" s="406"/>
      <c r="K26" s="406"/>
      <c r="L26" s="406"/>
      <c r="M26" s="406"/>
      <c r="N26" s="406"/>
      <c r="O26" s="406"/>
      <c r="P26" s="406"/>
      <c r="Q26" s="406"/>
      <c r="R26" s="406"/>
      <c r="S26" s="406"/>
    </row>
    <row r="27" spans="1:19">
      <c r="A27" s="159" t="s">
        <v>474</v>
      </c>
      <c r="B27" s="406"/>
      <c r="C27" s="406"/>
      <c r="D27" s="406"/>
      <c r="E27" s="406"/>
      <c r="F27" s="406"/>
      <c r="G27" s="406"/>
      <c r="H27" s="406"/>
      <c r="I27" s="406"/>
      <c r="J27" s="406"/>
      <c r="K27" s="406"/>
      <c r="L27" s="406"/>
      <c r="M27" s="406"/>
      <c r="N27" s="406"/>
      <c r="O27" s="406"/>
      <c r="P27" s="406"/>
      <c r="Q27" s="406"/>
      <c r="R27" s="406"/>
      <c r="S27" s="406"/>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344</v>
      </c>
      <c r="J2" s="438"/>
      <c r="K2" s="438"/>
      <c r="L2" s="438"/>
      <c r="M2" s="438"/>
      <c r="N2" s="438"/>
      <c r="O2" s="438"/>
      <c r="P2" s="438"/>
      <c r="Q2" s="438"/>
      <c r="R2" s="438"/>
      <c r="S2" s="438"/>
      <c r="T2" s="438"/>
      <c r="U2" s="439"/>
    </row>
    <row r="3" spans="1:21" ht="13.5" customHeight="1" outlineLevel="1" thickBot="1">
      <c r="A3" s="3"/>
      <c r="B3" s="7"/>
      <c r="F3" s="24"/>
      <c r="G3" s="10"/>
      <c r="I3" s="440" t="s">
        <v>345</v>
      </c>
      <c r="J3" s="441"/>
      <c r="K3" s="441"/>
      <c r="L3" s="441"/>
      <c r="M3" s="441"/>
      <c r="N3" s="442"/>
      <c r="O3" s="1"/>
      <c r="P3" s="446" t="s">
        <v>346</v>
      </c>
      <c r="Q3" s="447"/>
      <c r="R3" s="447"/>
      <c r="S3" s="447"/>
      <c r="T3" s="447"/>
      <c r="U3" s="448"/>
    </row>
    <row r="4" spans="1:21" ht="56.25" customHeight="1" outlineLevel="1">
      <c r="A4" s="31" t="s">
        <v>163</v>
      </c>
      <c r="B4" s="86"/>
      <c r="E4" s="53" t="s">
        <v>347</v>
      </c>
      <c r="F4" s="91"/>
      <c r="G4" s="28"/>
      <c r="H4" s="10"/>
      <c r="I4" s="443"/>
      <c r="J4" s="444"/>
      <c r="K4" s="444"/>
      <c r="L4" s="444"/>
      <c r="M4" s="444"/>
      <c r="N4" s="445"/>
      <c r="P4" s="449"/>
      <c r="Q4" s="450"/>
      <c r="R4" s="450"/>
      <c r="S4" s="450"/>
      <c r="T4" s="450"/>
      <c r="U4" s="451"/>
    </row>
    <row r="5" spans="1:21" outlineLevel="1">
      <c r="A5" s="13" t="s">
        <v>348</v>
      </c>
      <c r="B5" s="88"/>
      <c r="E5" s="14"/>
      <c r="H5" s="10"/>
      <c r="I5" s="477"/>
      <c r="J5" s="464"/>
      <c r="K5" s="464"/>
      <c r="L5" s="464"/>
      <c r="M5" s="464"/>
      <c r="N5" s="465"/>
      <c r="P5" s="477"/>
      <c r="Q5" s="464"/>
      <c r="R5" s="464"/>
      <c r="S5" s="464"/>
      <c r="T5" s="464"/>
      <c r="U5" s="465"/>
    </row>
    <row r="6" spans="1:21" outlineLevel="1">
      <c r="A6" s="13" t="s">
        <v>351</v>
      </c>
      <c r="B6" s="88"/>
      <c r="E6" s="53" t="s">
        <v>353</v>
      </c>
      <c r="F6" s="90"/>
      <c r="H6" s="10"/>
      <c r="I6" s="466"/>
      <c r="J6" s="467"/>
      <c r="K6" s="467"/>
      <c r="L6" s="467"/>
      <c r="M6" s="467"/>
      <c r="N6" s="468"/>
      <c r="P6" s="466"/>
      <c r="Q6" s="467"/>
      <c r="R6" s="467"/>
      <c r="S6" s="467"/>
      <c r="T6" s="467"/>
      <c r="U6" s="468"/>
    </row>
    <row r="7" spans="1:21" outlineLevel="1">
      <c r="A7" s="13" t="s">
        <v>355</v>
      </c>
      <c r="B7" s="88"/>
      <c r="E7" s="14"/>
      <c r="H7" s="10"/>
      <c r="I7" s="466"/>
      <c r="J7" s="467"/>
      <c r="K7" s="467"/>
      <c r="L7" s="467"/>
      <c r="M7" s="467"/>
      <c r="N7" s="468"/>
      <c r="P7" s="466"/>
      <c r="Q7" s="467"/>
      <c r="R7" s="467"/>
      <c r="S7" s="467"/>
      <c r="T7" s="467"/>
      <c r="U7" s="468"/>
    </row>
    <row r="8" spans="1:21" ht="41" outlineLevel="1" thickBot="1">
      <c r="A8" s="34" t="s">
        <v>357</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359</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360</v>
      </c>
      <c r="B12" s="26" t="s">
        <v>361</v>
      </c>
      <c r="C12" s="26" t="s">
        <v>362</v>
      </c>
      <c r="D12" s="26" t="s">
        <v>363</v>
      </c>
      <c r="E12" s="26" t="s">
        <v>364</v>
      </c>
      <c r="F12" s="26" t="s">
        <v>365</v>
      </c>
      <c r="G12" s="26" t="s">
        <v>366</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193.01957447420151</v>
      </c>
      <c r="D13" s="21">
        <f t="shared" ref="D13:D18" si="1">INDEX($E$205:$AW$205,1,MATCH($A13,$E$53:$BB$53,0))</f>
        <v>0</v>
      </c>
      <c r="E13" s="21">
        <f>D13-Baseline!D13</f>
        <v>170.40157300856819</v>
      </c>
      <c r="F13" s="21">
        <f t="shared" ref="F13:F18" si="2">INDEX($E$206:$AW$206,1,MATCH($A13,$E$53:$BB$53,0))</f>
        <v>0</v>
      </c>
      <c r="G13" s="21">
        <f>F13-Baseline!F13</f>
        <v>215.6370918138299</v>
      </c>
      <c r="I13" s="466"/>
      <c r="J13" s="467"/>
      <c r="K13" s="467"/>
      <c r="L13" s="467"/>
      <c r="M13" s="467"/>
      <c r="N13" s="468"/>
      <c r="P13" s="466"/>
      <c r="Q13" s="467"/>
      <c r="R13" s="467"/>
      <c r="S13" s="467"/>
      <c r="T13" s="467"/>
      <c r="U13" s="468"/>
    </row>
    <row r="14" spans="1:21" outlineLevel="1">
      <c r="A14" s="58">
        <v>2040</v>
      </c>
      <c r="B14" s="21">
        <f t="shared" si="0"/>
        <v>0</v>
      </c>
      <c r="C14" s="21">
        <f>B14-Baseline!B14</f>
        <v>296.6064923593857</v>
      </c>
      <c r="D14" s="21">
        <f t="shared" si="1"/>
        <v>0</v>
      </c>
      <c r="E14" s="21">
        <f>D14-Baseline!D14</f>
        <v>261.93838209818529</v>
      </c>
      <c r="F14" s="21">
        <f t="shared" si="2"/>
        <v>0</v>
      </c>
      <c r="G14" s="21">
        <f>F14-Baseline!F14</f>
        <v>331.30786495084561</v>
      </c>
      <c r="I14" s="466"/>
      <c r="J14" s="467"/>
      <c r="K14" s="467"/>
      <c r="L14" s="467"/>
      <c r="M14" s="467"/>
      <c r="N14" s="468"/>
      <c r="P14" s="466"/>
      <c r="Q14" s="467"/>
      <c r="R14" s="467"/>
      <c r="S14" s="467"/>
      <c r="T14" s="467"/>
      <c r="U14" s="468"/>
    </row>
    <row r="15" spans="1:21" outlineLevel="1">
      <c r="A15" s="58">
        <v>2045</v>
      </c>
      <c r="B15" s="21">
        <f t="shared" si="0"/>
        <v>0</v>
      </c>
      <c r="C15" s="21">
        <f>B15-Baseline!B15</f>
        <v>397.95063487421066</v>
      </c>
      <c r="D15" s="21">
        <f t="shared" si="1"/>
        <v>0</v>
      </c>
      <c r="E15" s="21">
        <f>D15-Baseline!D15</f>
        <v>351.53217400152863</v>
      </c>
      <c r="F15" s="21">
        <f t="shared" si="2"/>
        <v>0</v>
      </c>
      <c r="G15" s="21">
        <f>F15-Baseline!F15</f>
        <v>444.38577909025156</v>
      </c>
      <c r="I15" s="466"/>
      <c r="J15" s="467"/>
      <c r="K15" s="467"/>
      <c r="L15" s="467"/>
      <c r="M15" s="467"/>
      <c r="N15" s="468"/>
      <c r="P15" s="466"/>
      <c r="Q15" s="467"/>
      <c r="R15" s="467"/>
      <c r="S15" s="467"/>
      <c r="T15" s="467"/>
      <c r="U15" s="468"/>
    </row>
    <row r="16" spans="1:21" outlineLevel="1">
      <c r="A16" s="58">
        <v>2050</v>
      </c>
      <c r="B16" s="21">
        <f t="shared" si="0"/>
        <v>0</v>
      </c>
      <c r="C16" s="21">
        <f>B16-Baseline!B16</f>
        <v>497.28836508721469</v>
      </c>
      <c r="D16" s="21">
        <f t="shared" si="1"/>
        <v>0</v>
      </c>
      <c r="E16" s="21">
        <f>D16-Baseline!D16</f>
        <v>439.41275441840941</v>
      </c>
      <c r="F16" s="21">
        <f t="shared" si="2"/>
        <v>0</v>
      </c>
      <c r="G16" s="21">
        <f>F16-Baseline!F16</f>
        <v>555.15289190275894</v>
      </c>
      <c r="I16" s="466"/>
      <c r="J16" s="467"/>
      <c r="K16" s="467"/>
      <c r="L16" s="467"/>
      <c r="M16" s="467"/>
      <c r="N16" s="468"/>
      <c r="P16" s="466"/>
      <c r="Q16" s="467"/>
      <c r="R16" s="467"/>
      <c r="S16" s="467"/>
      <c r="T16" s="467"/>
      <c r="U16" s="468"/>
    </row>
    <row r="17" spans="1:21" outlineLevel="1">
      <c r="A17" s="58">
        <v>2060</v>
      </c>
      <c r="B17" s="21">
        <f t="shared" si="0"/>
        <v>0</v>
      </c>
      <c r="C17" s="21">
        <f>B17-Baseline!B17</f>
        <v>691.35645604338788</v>
      </c>
      <c r="D17" s="21">
        <f t="shared" si="1"/>
        <v>0</v>
      </c>
      <c r="E17" s="21">
        <f>D17-Baseline!D17</f>
        <v>611.32895921797308</v>
      </c>
      <c r="F17" s="21">
        <f t="shared" si="2"/>
        <v>0</v>
      </c>
      <c r="G17" s="21">
        <f>F17-Baseline!F17</f>
        <v>771.16707320785213</v>
      </c>
      <c r="I17" s="466"/>
      <c r="J17" s="467"/>
      <c r="K17" s="467"/>
      <c r="L17" s="467"/>
      <c r="M17" s="467"/>
      <c r="N17" s="468"/>
      <c r="P17" s="466"/>
      <c r="Q17" s="467"/>
      <c r="R17" s="467"/>
      <c r="S17" s="467"/>
      <c r="T17" s="467"/>
      <c r="U17" s="468"/>
    </row>
    <row r="18" spans="1:21" outlineLevel="1">
      <c r="A18" s="58">
        <v>2070</v>
      </c>
      <c r="B18" s="21">
        <f t="shared" si="0"/>
        <v>0</v>
      </c>
      <c r="C18" s="21">
        <f>B18-Baseline!B18</f>
        <v>886.91013711111043</v>
      </c>
      <c r="D18" s="21">
        <f t="shared" si="1"/>
        <v>0</v>
      </c>
      <c r="E18" s="21">
        <f>D18-Baseline!D18</f>
        <v>785.11722251554272</v>
      </c>
      <c r="F18" s="21">
        <f t="shared" si="2"/>
        <v>0</v>
      </c>
      <c r="G18" s="21">
        <f>F18-Baseline!F18</f>
        <v>988.11227361302713</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367</v>
      </c>
      <c r="B20" s="55">
        <f>Baseline!B20</f>
        <v>1</v>
      </c>
      <c r="E20" s="154"/>
      <c r="I20" s="461" t="s">
        <v>368</v>
      </c>
      <c r="J20" s="462"/>
      <c r="K20" s="462"/>
      <c r="L20" s="462"/>
      <c r="M20" s="462"/>
      <c r="N20" s="463"/>
      <c r="P20" s="461" t="s">
        <v>369</v>
      </c>
      <c r="Q20" s="462"/>
      <c r="R20" s="462"/>
      <c r="S20" s="462"/>
      <c r="T20" s="462"/>
      <c r="U20" s="463"/>
    </row>
    <row r="21" spans="1:21" ht="12.75" customHeight="1" outlineLevel="1">
      <c r="A21" s="154"/>
      <c r="B21" s="155"/>
      <c r="I21" s="477"/>
      <c r="J21" s="464"/>
      <c r="K21" s="464"/>
      <c r="L21" s="464"/>
      <c r="M21" s="464"/>
      <c r="N21" s="465"/>
      <c r="P21" s="477"/>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371</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372</v>
      </c>
      <c r="I24" s="466"/>
      <c r="J24" s="467"/>
      <c r="K24" s="467"/>
      <c r="L24" s="467"/>
      <c r="M24" s="467"/>
      <c r="N24" s="468"/>
      <c r="P24" s="466"/>
      <c r="Q24" s="467"/>
      <c r="R24" s="467"/>
      <c r="S24" s="467"/>
      <c r="T24" s="467"/>
      <c r="U24" s="468"/>
    </row>
    <row r="25" spans="1:21" ht="14" outlineLevel="1" thickBot="1">
      <c r="B25" s="30" t="s">
        <v>373</v>
      </c>
      <c r="C25" s="30" t="s">
        <v>373</v>
      </c>
      <c r="D25" s="30" t="s">
        <v>373</v>
      </c>
      <c r="E25" s="30" t="s">
        <v>373</v>
      </c>
      <c r="F25" s="30" t="s">
        <v>373</v>
      </c>
      <c r="G25" s="30" t="s">
        <v>373</v>
      </c>
      <c r="I25" s="466"/>
      <c r="J25" s="467"/>
      <c r="K25" s="467"/>
      <c r="L25" s="467"/>
      <c r="M25" s="467"/>
      <c r="N25" s="468"/>
      <c r="P25" s="466"/>
      <c r="Q25" s="467"/>
      <c r="R25" s="467"/>
      <c r="S25" s="467"/>
      <c r="T25" s="467"/>
      <c r="U25" s="468"/>
    </row>
    <row r="26" spans="1:21" outlineLevel="1">
      <c r="A26" s="54" t="s">
        <v>374</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375</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4" outlineLevel="1" thickBot="1">
      <c r="A29" s="154"/>
      <c r="B29" s="248"/>
      <c r="C29" s="248"/>
      <c r="D29" s="248"/>
      <c r="E29" s="248"/>
      <c r="F29" s="248"/>
      <c r="G29" s="248"/>
      <c r="I29" s="466"/>
      <c r="J29" s="467"/>
      <c r="K29" s="467"/>
      <c r="L29" s="467"/>
      <c r="M29" s="467"/>
      <c r="N29" s="468"/>
      <c r="P29" s="466"/>
      <c r="Q29" s="467"/>
      <c r="R29" s="467"/>
      <c r="S29" s="467"/>
      <c r="T29" s="467"/>
      <c r="U29" s="468"/>
    </row>
    <row r="30" spans="1:21" ht="14" outlineLevel="1" thickBot="1">
      <c r="A30" s="308"/>
      <c r="B30" s="309" t="s">
        <v>376</v>
      </c>
      <c r="C30" s="310" t="s">
        <v>377</v>
      </c>
      <c r="D30" s="413" t="s">
        <v>330</v>
      </c>
      <c r="E30" s="414"/>
      <c r="F30" s="414"/>
      <c r="G30" s="415"/>
      <c r="I30" s="466"/>
      <c r="J30" s="467"/>
      <c r="K30" s="467"/>
      <c r="L30" s="467"/>
      <c r="M30" s="467"/>
      <c r="N30" s="468"/>
      <c r="P30" s="466"/>
      <c r="Q30" s="467"/>
      <c r="R30" s="467"/>
      <c r="S30" s="467"/>
      <c r="T30" s="467"/>
      <c r="U30" s="468"/>
    </row>
    <row r="31" spans="1:21" outlineLevel="1">
      <c r="A31" s="433" t="s">
        <v>378</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4"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0" t="s">
        <v>277</v>
      </c>
      <c r="F51" s="408"/>
      <c r="G51" s="408"/>
      <c r="H51" s="408"/>
      <c r="I51" s="408"/>
      <c r="J51" s="408" t="s">
        <v>278</v>
      </c>
      <c r="K51" s="408"/>
      <c r="L51" s="408"/>
      <c r="M51" s="408"/>
      <c r="N51" s="408"/>
      <c r="O51" s="408" t="s">
        <v>279</v>
      </c>
      <c r="P51" s="408"/>
      <c r="Q51" s="408"/>
      <c r="R51" s="408"/>
      <c r="S51" s="408"/>
      <c r="T51" s="408" t="s">
        <v>280</v>
      </c>
      <c r="U51" s="408"/>
      <c r="V51" s="408"/>
      <c r="W51" s="408"/>
      <c r="X51" s="408"/>
      <c r="Y51" s="408" t="s">
        <v>383</v>
      </c>
      <c r="Z51" s="408"/>
      <c r="AA51" s="408"/>
      <c r="AB51" s="408"/>
      <c r="AC51" s="408"/>
      <c r="AD51" s="408" t="s">
        <v>384</v>
      </c>
      <c r="AE51" s="408"/>
      <c r="AF51" s="408"/>
      <c r="AG51" s="408"/>
      <c r="AH51" s="408"/>
      <c r="AI51" s="408" t="s">
        <v>385</v>
      </c>
      <c r="AJ51" s="408"/>
      <c r="AK51" s="408"/>
      <c r="AL51" s="408"/>
      <c r="AM51" s="408"/>
      <c r="AN51" s="408" t="s">
        <v>386</v>
      </c>
      <c r="AO51" s="408"/>
      <c r="AP51" s="408"/>
      <c r="AQ51" s="408"/>
      <c r="AR51" s="408"/>
      <c r="AS51" s="408" t="s">
        <v>387</v>
      </c>
      <c r="AT51" s="408"/>
      <c r="AU51" s="408"/>
      <c r="AV51" s="408"/>
      <c r="AW51" s="408"/>
      <c r="AX51" s="408" t="s">
        <v>388</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396</v>
      </c>
      <c r="B75" s="127" t="s">
        <v>397</v>
      </c>
      <c r="C75" s="274"/>
      <c r="D75" s="124" t="s">
        <v>391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398</v>
      </c>
      <c r="C77" s="271"/>
      <c r="D77" s="123" t="s">
        <v>391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472</v>
      </c>
      <c r="B143" s="135" t="s">
        <v>289</v>
      </c>
      <c r="C143" s="135" t="s">
        <v>397</v>
      </c>
      <c r="D143" s="135" t="s">
        <v>391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292</v>
      </c>
      <c r="C146" s="135" t="s">
        <v>473</v>
      </c>
      <c r="D146" s="135" t="s">
        <v>391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292</v>
      </c>
      <c r="C147" s="135" t="s">
        <v>474</v>
      </c>
      <c r="D147" s="135" t="s">
        <v>391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295</v>
      </c>
      <c r="C150" s="315" t="s">
        <v>475</v>
      </c>
      <c r="D150" s="135" t="s">
        <v>391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295</v>
      </c>
      <c r="C151" s="315" t="s">
        <v>476</v>
      </c>
      <c r="D151" s="135" t="s">
        <v>391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295</v>
      </c>
      <c r="C152" s="315" t="s">
        <v>477</v>
      </c>
      <c r="D152" s="135" t="s">
        <v>391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479</v>
      </c>
      <c r="B158" s="135" t="s">
        <v>289</v>
      </c>
      <c r="C158" s="315" t="s">
        <v>397</v>
      </c>
      <c r="D158" s="135" t="s">
        <v>480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292</v>
      </c>
      <c r="C161" s="315" t="s">
        <v>473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292</v>
      </c>
      <c r="C162" s="315" t="s">
        <v>474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484</v>
      </c>
      <c r="B172" s="135" t="s">
        <v>289</v>
      </c>
      <c r="C172" s="135" t="s">
        <v>397</v>
      </c>
      <c r="D172" s="135" t="s">
        <v>391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485</v>
      </c>
      <c r="B176" s="135" t="s">
        <v>289</v>
      </c>
      <c r="C176" s="135" t="s">
        <v>397</v>
      </c>
      <c r="D176" s="135" t="s">
        <v>391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563</v>
      </c>
      <c r="C192" s="19"/>
      <c r="D192" s="135" t="s">
        <v>391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496</v>
      </c>
      <c r="C193" s="19"/>
      <c r="D193" s="135" t="s">
        <v>391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497</v>
      </c>
      <c r="C194" s="19"/>
      <c r="D194" s="135" t="s">
        <v>391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498</v>
      </c>
      <c r="C195" s="19"/>
      <c r="D195" s="135" t="s">
        <v>391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292</v>
      </c>
      <c r="C196" s="19"/>
      <c r="D196" s="135" t="s">
        <v>391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295</v>
      </c>
      <c r="C197" s="19"/>
      <c r="D197" s="135" t="s">
        <v>391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499</v>
      </c>
      <c r="B200" s="150" t="s">
        <v>500</v>
      </c>
      <c r="C200" s="19"/>
      <c r="D200" s="135" t="s">
        <v>391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501</v>
      </c>
      <c r="C201" s="19"/>
      <c r="D201" s="135" t="s">
        <v>391</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502</v>
      </c>
      <c r="C202" s="19"/>
      <c r="D202" s="135" t="s">
        <v>391</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503</v>
      </c>
      <c r="B204" s="150" t="s">
        <v>504</v>
      </c>
      <c r="C204" s="19"/>
      <c r="D204" s="135" t="s">
        <v>391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505</v>
      </c>
      <c r="C205" s="19"/>
      <c r="D205" s="135" t="s">
        <v>391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506</v>
      </c>
      <c r="C206" s="19"/>
      <c r="D206" s="135" t="s">
        <v>391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493</v>
      </c>
      <c r="B210" s="150" t="s">
        <v>565</v>
      </c>
      <c r="C210" s="19"/>
      <c r="D210" s="135" t="s">
        <v>391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4"/>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563</v>
      </c>
      <c r="C212" s="19"/>
      <c r="D212" s="135" t="s">
        <v>391</v>
      </c>
      <c r="E212" s="21">
        <f>E192-Baseline!E192</f>
        <v>0.86212766566576804</v>
      </c>
      <c r="F212" s="21">
        <f>F77*F186-Baseline!F77*Baseline!F186</f>
        <v>0.84395447365653109</v>
      </c>
      <c r="G212" s="21">
        <f>G77*G186-Baseline!G77*Baseline!G186</f>
        <v>0.82621318781480724</v>
      </c>
      <c r="H212" s="21">
        <f>H77*H186-Baseline!H77*Baseline!H186</f>
        <v>0.80889358370196185</v>
      </c>
      <c r="I212" s="21">
        <f>I77*I186-Baseline!I77*Baseline!I186</f>
        <v>0.79198568612904607</v>
      </c>
      <c r="J212" s="21">
        <f>J77*J186-Baseline!J77*Baseline!J186</f>
        <v>0.77547975951201531</v>
      </c>
      <c r="K212" s="21">
        <f>K77*K186-Baseline!K77*Baseline!K186</f>
        <v>0.75936630621072754</v>
      </c>
      <c r="L212" s="21">
        <f>L77*L186-Baseline!L77*Baseline!L186</f>
        <v>0.74363605807863964</v>
      </c>
      <c r="M212" s="21">
        <f>M77*M186-Baseline!M77*Baseline!M186</f>
        <v>0.72827997017081403</v>
      </c>
      <c r="N212" s="21">
        <f>N77*N186-Baseline!N77*Baseline!N186</f>
        <v>0.71328921949041202</v>
      </c>
      <c r="O212" s="21">
        <f>O77*O186-Baseline!O77*Baseline!O186</f>
        <v>0.69865519536925458</v>
      </c>
      <c r="P212" s="21">
        <f>P77*P186-Baseline!P77*Baseline!P186</f>
        <v>0.68436949624790278</v>
      </c>
      <c r="Q212" s="21">
        <f>Q77*Q186-Baseline!Q77*Baseline!Q186</f>
        <v>0.67042392499517711</v>
      </c>
      <c r="R212" s="21">
        <f>R77*R186-Baseline!R77*Baseline!R186</f>
        <v>0.65681048308541778</v>
      </c>
      <c r="S212" s="21">
        <f>S77*S186-Baseline!S77*Baseline!S186</f>
        <v>0.64352136716011754</v>
      </c>
      <c r="T212" s="21">
        <f>T77*T186-Baseline!T77*Baseline!T186</f>
        <v>0.63054896161638907</v>
      </c>
      <c r="U212" s="21">
        <f>U77*U186-Baseline!U77*Baseline!U186</f>
        <v>0.61788583767724281</v>
      </c>
      <c r="V212" s="21">
        <f>V77*V186-Baseline!V77*Baseline!V186</f>
        <v>0.60552474618497898</v>
      </c>
      <c r="W212" s="21">
        <f>W77*W186-Baseline!W77*Baseline!W186</f>
        <v>0.59345861483439488</v>
      </c>
      <c r="X212" s="21">
        <f>X77*X186-Baseline!X77*Baseline!X186</f>
        <v>0.58168054300928129</v>
      </c>
      <c r="Y212" s="21">
        <f>Y77*Y186-Baseline!Y77*Baseline!Y186</f>
        <v>0.57018379854034362</v>
      </c>
      <c r="Z212" s="21">
        <f>Z77*Z186-Baseline!Z77*Baseline!Z186</f>
        <v>0.55896181267898393</v>
      </c>
      <c r="AA212" s="21">
        <f>AA77*AA186-Baseline!AA77*Baseline!AA186</f>
        <v>0.54800817687080416</v>
      </c>
      <c r="AB212" s="21">
        <f>AB77*AB186-Baseline!AB77*Baseline!AB186</f>
        <v>0.53731663923287831</v>
      </c>
      <c r="AC212" s="21">
        <f>AC77*AC186-Baseline!AC77*Baseline!AC186</f>
        <v>0.52688109948140094</v>
      </c>
      <c r="AD212" s="21">
        <f>AD77*AD186-Baseline!AD77*Baseline!AD186</f>
        <v>0.51669560680970839</v>
      </c>
      <c r="AE212" s="21">
        <f>AE77*AE186-Baseline!AE77*Baseline!AE186</f>
        <v>0.50675435544985337</v>
      </c>
      <c r="AF212" s="21">
        <f>AF77*AF186-Baseline!AF77*Baseline!AF186</f>
        <v>0.49705168170183456</v>
      </c>
      <c r="AG212" s="21">
        <f>AG77*AG186-Baseline!AG77*Baseline!AG186</f>
        <v>0.48758206010243527</v>
      </c>
      <c r="AH212" s="21">
        <f>AH77*AH186-Baseline!AH77*Baseline!AH186</f>
        <v>0.47834010003934702</v>
      </c>
      <c r="AI212" s="21">
        <f>AI77*AI186-Baseline!AI77*Baseline!AI186</f>
        <v>0.46932054352346703</v>
      </c>
      <c r="AJ212" s="21">
        <f>AJ77*AJ186-Baseline!AJ77*Baseline!AJ186</f>
        <v>0.46275378628606895</v>
      </c>
      <c r="AK212" s="21">
        <f>AK77*AK186-Baseline!AK77*Baseline!AK186</f>
        <v>0.45632655047503345</v>
      </c>
      <c r="AL212" s="21">
        <f>AL77*AL186-Baseline!AL77*Baseline!AL186</f>
        <v>0.45003643294839063</v>
      </c>
      <c r="AM212" s="21">
        <f>AM77*AM186-Baseline!AM77*Baseline!AM186</f>
        <v>0.44388108358615685</v>
      </c>
      <c r="AN212" s="21">
        <f>AN77*AN186-Baseline!AN77*Baseline!AN186</f>
        <v>0.4378582035073631</v>
      </c>
      <c r="AO212" s="21">
        <f>AO77*AO186-Baseline!AO77*Baseline!AO186</f>
        <v>0.43196554471390264</v>
      </c>
      <c r="AP212" s="21">
        <f>AP77*AP186-Baseline!AP77*Baseline!AP186</f>
        <v>0.42620090913394998</v>
      </c>
      <c r="AQ212" s="21">
        <f>AQ77*AQ186-Baseline!AQ77*Baseline!AQ186</f>
        <v>0.4205621473787764</v>
      </c>
      <c r="AR212" s="21">
        <f>AR77*AR186-Baseline!AR77*Baseline!AR186</f>
        <v>0.41504715890292354</v>
      </c>
      <c r="AS212" s="21">
        <f>AS77*AS186-Baseline!AS77*Baseline!AS186</f>
        <v>0.40965388969218236</v>
      </c>
      <c r="AT212" s="21">
        <f>AT77*AT186-Baseline!AT77*Baseline!AT186</f>
        <v>0.40438033317525435</v>
      </c>
      <c r="AU212" s="21">
        <f>AU77*AU186-Baseline!AU77*Baseline!AU186</f>
        <v>0.399224528083929</v>
      </c>
      <c r="AV212" s="21">
        <f>AV77*AV186-Baseline!AV77*Baseline!AV186</f>
        <v>0.39418455876310265</v>
      </c>
      <c r="AW212" s="21">
        <f>AW77*AW186-Baseline!AW77*Baseline!AW186</f>
        <v>0.38925855337198528</v>
      </c>
      <c r="AX212" s="21">
        <f>AX77*AX186-Baseline!AX77*Baseline!AX186</f>
        <v>0.38444468398268428</v>
      </c>
      <c r="AY212" s="21">
        <f>AY77*AY186-Baseline!AY77*Baseline!AY186</f>
        <v>0.37974116585909257</v>
      </c>
      <c r="AZ212" s="21">
        <f>AZ77*AZ186-Baseline!AZ77*Baseline!AZ186</f>
        <v>0.37514625637911619</v>
      </c>
      <c r="BA212" s="21">
        <f>BA77*BA186-Baseline!BA77*Baseline!BA186</f>
        <v>0.37065825444495237</v>
      </c>
      <c r="BB212" s="21">
        <f>BB77*BB186-Baseline!BB77*Baseline!BB186</f>
        <v>0.3662239440004903</v>
      </c>
    </row>
    <row r="213" spans="1:54" outlineLevel="2">
      <c r="A213" s="474"/>
      <c r="B213" s="150" t="s">
        <v>496</v>
      </c>
      <c r="C213" s="19"/>
      <c r="D213" s="135" t="s">
        <v>391</v>
      </c>
      <c r="E213" s="21">
        <f>E193-Baseline!E193</f>
        <v>5.1405199502536956</v>
      </c>
      <c r="F213" s="21">
        <f>F193-Baseline!F193</f>
        <v>5.1217007505370606</v>
      </c>
      <c r="G213" s="21">
        <f>G193-Baseline!G193</f>
        <v>5.0841606845826677</v>
      </c>
      <c r="H213" s="21">
        <f>H193-Baseline!H193</f>
        <v>5.0462396095530746</v>
      </c>
      <c r="I213" s="21">
        <f>I193-Baseline!I193</f>
        <v>5.0247871302501412</v>
      </c>
      <c r="J213" s="21">
        <f>J193-Baseline!J193</f>
        <v>5.0023398986629752</v>
      </c>
      <c r="K213" s="21">
        <f>K193-Baseline!K193</f>
        <v>4.9628504330990486</v>
      </c>
      <c r="L213" s="21">
        <f>L193-Baseline!L193</f>
        <v>4.9389419859550614</v>
      </c>
      <c r="M213" s="21">
        <f>M193-Baseline!M193</f>
        <v>4.9142204287759608</v>
      </c>
      <c r="N213" s="21">
        <f>N193-Baseline!N193</f>
        <v>4.8736089496995811</v>
      </c>
      <c r="O213" s="21">
        <f>O193-Baseline!O193</f>
        <v>4.8477452872579434</v>
      </c>
      <c r="P213" s="21">
        <f>P193-Baseline!P193</f>
        <v>4.821230272800002</v>
      </c>
      <c r="Q213" s="21">
        <f>Q193-Baseline!Q193</f>
        <v>4.7941161573875437</v>
      </c>
      <c r="R213" s="21">
        <f>R193-Baseline!R193</f>
        <v>4.7803901521520995</v>
      </c>
      <c r="S213" s="21">
        <f>S193-Baseline!S193</f>
        <v>4.7519445337215505</v>
      </c>
      <c r="T213" s="21">
        <f>T193-Baseline!T193</f>
        <v>4.7230513514070624</v>
      </c>
      <c r="U213" s="21">
        <f>U193-Baseline!U193</f>
        <v>4.6937549778286956</v>
      </c>
      <c r="V213" s="21">
        <f>V193-Baseline!V193</f>
        <v>4.6769467713482626</v>
      </c>
      <c r="W213" s="21">
        <f>W193-Baseline!W193</f>
        <v>4.6467140965459715</v>
      </c>
      <c r="X213" s="21">
        <f>X193-Baseline!X193</f>
        <v>4.6285499197604869</v>
      </c>
      <c r="Y213" s="21">
        <f>Y193-Baseline!Y193</f>
        <v>4.597562234900245</v>
      </c>
      <c r="Z213" s="21">
        <f>Z193-Baseline!Z193</f>
        <v>4.5782403698919101</v>
      </c>
      <c r="AA213" s="21">
        <f>AA193-Baseline!AA193</f>
        <v>4.558293161923638</v>
      </c>
      <c r="AB213" s="21">
        <f>AB193-Baseline!AB193</f>
        <v>4.5377703074718685</v>
      </c>
      <c r="AC213" s="21">
        <f>AC193-Baseline!AC193</f>
        <v>4.5141641904098693</v>
      </c>
      <c r="AD213" s="21">
        <f>AD193-Baseline!AD193</f>
        <v>4.4907568029440306</v>
      </c>
      <c r="AE213" s="21">
        <f>AE193-Baseline!AE193</f>
        <v>4.4680405603894622</v>
      </c>
      <c r="AF213" s="21">
        <f>AF193-Baseline!AF193</f>
        <v>4.4446150660994661</v>
      </c>
      <c r="AG213" s="21">
        <f>AG193-Baseline!AG193</f>
        <v>4.4206619433626173</v>
      </c>
      <c r="AH213" s="21">
        <f>AH193-Baseline!AH193</f>
        <v>4.3963846531612569</v>
      </c>
      <c r="AI213" s="21">
        <f>AI193-Baseline!AI193</f>
        <v>4.3720393301577545</v>
      </c>
      <c r="AJ213" s="21">
        <f>AJ193-Baseline!AJ193</f>
        <v>4.3686206351182912</v>
      </c>
      <c r="AK213" s="21">
        <f>AK193-Baseline!AK193</f>
        <v>4.3648305524952962</v>
      </c>
      <c r="AL213" s="21">
        <f>AL193-Baseline!AL193</f>
        <v>4.3607606739230862</v>
      </c>
      <c r="AM213" s="21">
        <f>AM193-Baseline!AM193</f>
        <v>4.3564619340016177</v>
      </c>
      <c r="AN213" s="21">
        <f>AN193-Baseline!AN193</f>
        <v>4.351955401839362</v>
      </c>
      <c r="AO213" s="21">
        <f>AO193-Baseline!AO193</f>
        <v>4.3472493182458489</v>
      </c>
      <c r="AP213" s="21">
        <f>AP193-Baseline!AP193</f>
        <v>4.3423732010314398</v>
      </c>
      <c r="AQ213" s="21">
        <f>AQ193-Baseline!AQ193</f>
        <v>4.3373607360777697</v>
      </c>
      <c r="AR213" s="21">
        <f>AR193-Baseline!AR193</f>
        <v>4.3322359325637763</v>
      </c>
      <c r="AS213" s="21">
        <f>AS193-Baseline!AS193</f>
        <v>4.3270208818286875</v>
      </c>
      <c r="AT213" s="21">
        <f>AT193-Baseline!AT193</f>
        <v>4.3217392230548715</v>
      </c>
      <c r="AU213" s="21">
        <f>AU193-Baseline!AU193</f>
        <v>4.3164157782401862</v>
      </c>
      <c r="AV213" s="21">
        <f>AV193-Baseline!AV193</f>
        <v>4.3110739146208745</v>
      </c>
      <c r="AW213" s="21">
        <f>AW193-Baseline!AW193</f>
        <v>4.3057357640181193</v>
      </c>
      <c r="AX213" s="21">
        <f>AX193-Baseline!AX193</f>
        <v>4.3004233748667904</v>
      </c>
      <c r="AY213" s="21">
        <f>AY193-Baseline!AY193</f>
        <v>4.2951586557303916</v>
      </c>
      <c r="AZ213" s="21">
        <f>AZ193-Baseline!AZ193</f>
        <v>4.2899630527530679</v>
      </c>
      <c r="BA213" s="21">
        <f>BA193-Baseline!BA193</f>
        <v>4.2848574704670028</v>
      </c>
      <c r="BB213" s="21">
        <f>BB193-Baseline!BB193</f>
        <v>4.2792600340421325</v>
      </c>
    </row>
    <row r="214" spans="1:54" outlineLevel="2">
      <c r="A214" s="474"/>
      <c r="B214" s="150" t="s">
        <v>497</v>
      </c>
      <c r="C214" s="19"/>
      <c r="D214" s="135" t="s">
        <v>391</v>
      </c>
      <c r="E214" s="21">
        <f>E194-Baseline!E194</f>
        <v>2.5743277600318097</v>
      </c>
      <c r="F214" s="21">
        <f>F194-Baseline!F194</f>
        <v>2.5584388851482962</v>
      </c>
      <c r="G214" s="21">
        <f>G194-Baseline!G194</f>
        <v>2.5427983432416399</v>
      </c>
      <c r="H214" s="21">
        <f>H194-Baseline!H194</f>
        <v>2.5274056790614128</v>
      </c>
      <c r="I214" s="21">
        <f>I194-Baseline!I194</f>
        <v>2.5122604906121291</v>
      </c>
      <c r="J214" s="21">
        <f>J194-Baseline!J194</f>
        <v>2.4973624216086332</v>
      </c>
      <c r="K214" s="21">
        <f>K194-Baseline!K194</f>
        <v>2.482711170051179</v>
      </c>
      <c r="L214" s="21">
        <f>L194-Baseline!L194</f>
        <v>2.4683064867113842</v>
      </c>
      <c r="M214" s="21">
        <f>M194-Baseline!M194</f>
        <v>2.4541481695698879</v>
      </c>
      <c r="N214" s="21">
        <f>N194-Baseline!N194</f>
        <v>2.4402360782644927</v>
      </c>
      <c r="O214" s="21">
        <f>O194-Baseline!O194</f>
        <v>2.426570121830621</v>
      </c>
      <c r="P214" s="21">
        <f>P194-Baseline!P194</f>
        <v>2.413150267069085</v>
      </c>
      <c r="Q214" s="21">
        <f>Q194-Baseline!Q194</f>
        <v>2.39997653887088</v>
      </c>
      <c r="R214" s="21">
        <f>R194-Baseline!R194</f>
        <v>2.3870490176949337</v>
      </c>
      <c r="S214" s="21">
        <f>S194-Baseline!S194</f>
        <v>2.3738336146238361</v>
      </c>
      <c r="T214" s="21">
        <f>T194-Baseline!T194</f>
        <v>2.3608704747532259</v>
      </c>
      <c r="U214" s="21">
        <f>U194-Baseline!U194</f>
        <v>2.3481596942860263</v>
      </c>
      <c r="V214" s="21">
        <f>V194-Baseline!V194</f>
        <v>2.3357014312757798</v>
      </c>
      <c r="W214" s="21">
        <f>W194-Baseline!W194</f>
        <v>2.3234959044310566</v>
      </c>
      <c r="X214" s="21">
        <f>X194-Baseline!X194</f>
        <v>2.3115434007794775</v>
      </c>
      <c r="Y214" s="21">
        <f>Y194-Baseline!Y194</f>
        <v>2.2998442734698235</v>
      </c>
      <c r="Z214" s="21">
        <f>Z194-Baseline!Z194</f>
        <v>2.288398941293238</v>
      </c>
      <c r="AA214" s="21">
        <f>AA194-Baseline!AA194</f>
        <v>2.2772078923668575</v>
      </c>
      <c r="AB214" s="21">
        <f>AB194-Baseline!AB194</f>
        <v>2.2662716899155133</v>
      </c>
      <c r="AC214" s="21">
        <f>AC194-Baseline!AC194</f>
        <v>2.2541404929117923</v>
      </c>
      <c r="AD214" s="21">
        <f>AD194-Baseline!AD194</f>
        <v>2.242097016838255</v>
      </c>
      <c r="AE214" s="21">
        <f>AE194-Baseline!AE194</f>
        <v>2.2300016348331866</v>
      </c>
      <c r="AF214" s="21">
        <f>AF194-Baseline!AF194</f>
        <v>2.2177642945760394</v>
      </c>
      <c r="AG214" s="21">
        <f>AG194-Baseline!AG194</f>
        <v>2.2053451960284014</v>
      </c>
      <c r="AH214" s="21">
        <f>AH194-Baseline!AH194</f>
        <v>2.192767235338807</v>
      </c>
      <c r="AI214" s="21">
        <f>AI194-Baseline!AI194</f>
        <v>2.1801386882042899</v>
      </c>
      <c r="AJ214" s="21">
        <f>AJ194-Baseline!AJ194</f>
        <v>2.1779534179349227</v>
      </c>
      <c r="AK214" s="21">
        <f>AK194-Baseline!AK194</f>
        <v>2.175620952924278</v>
      </c>
      <c r="AL214" s="21">
        <f>AL194-Baseline!AL194</f>
        <v>2.1731593218615153</v>
      </c>
      <c r="AM214" s="21">
        <f>AM194-Baseline!AM194</f>
        <v>2.1705893918533978</v>
      </c>
      <c r="AN214" s="21">
        <f>AN194-Baseline!AN194</f>
        <v>2.1679260774967646</v>
      </c>
      <c r="AO214" s="21">
        <f>AO194-Baseline!AO194</f>
        <v>2.1651768566092886</v>
      </c>
      <c r="AP214" s="21">
        <f>AP194-Baseline!AP194</f>
        <v>2.162355118566198</v>
      </c>
      <c r="AQ214" s="21">
        <f>AQ194-Baseline!AQ194</f>
        <v>2.1594746538575875</v>
      </c>
      <c r="AR214" s="21">
        <f>AR194-Baseline!AR194</f>
        <v>2.156547904850544</v>
      </c>
      <c r="AS214" s="21">
        <f>AS194-Baseline!AS194</f>
        <v>2.1535862838119253</v>
      </c>
      <c r="AT214" s="21">
        <f>AT194-Baseline!AT194</f>
        <v>2.150601167905422</v>
      </c>
      <c r="AU214" s="21">
        <f>AU194-Baseline!AU194</f>
        <v>2.1476042610190569</v>
      </c>
      <c r="AV214" s="21">
        <f>AV194-Baseline!AV194</f>
        <v>2.1446068353814365</v>
      </c>
      <c r="AW214" s="21">
        <f>AW194-Baseline!AW194</f>
        <v>2.1416197794569953</v>
      </c>
      <c r="AX214" s="21">
        <f>AX194-Baseline!AX194</f>
        <v>2.1386537881249721</v>
      </c>
      <c r="AY214" s="21">
        <f>AY194-Baseline!AY194</f>
        <v>2.1357194239085082</v>
      </c>
      <c r="AZ214" s="21">
        <f>AZ194-Baseline!AZ194</f>
        <v>2.1328270616365068</v>
      </c>
      <c r="BA214" s="21">
        <f>BA194-Baseline!BA194</f>
        <v>2.1299868500409906</v>
      </c>
      <c r="BB214" s="21">
        <f>BB194-Baseline!BB194</f>
        <v>2.1269093374992019</v>
      </c>
    </row>
    <row r="215" spans="1:54" outlineLevel="2">
      <c r="A215" s="474"/>
      <c r="B215" s="150" t="s">
        <v>498</v>
      </c>
      <c r="C215" s="19"/>
      <c r="D215" s="135" t="s">
        <v>391</v>
      </c>
      <c r="E215" s="21">
        <f>E195-Baseline!E195</f>
        <v>7.7229832782660628</v>
      </c>
      <c r="F215" s="21">
        <f>F195-Baseline!F195</f>
        <v>7.6753166536540842</v>
      </c>
      <c r="G215" s="21">
        <f>G195-Baseline!G195</f>
        <v>7.6283950297249215</v>
      </c>
      <c r="H215" s="21">
        <f>H195-Baseline!H195</f>
        <v>7.5822170371842379</v>
      </c>
      <c r="I215" s="21">
        <f>I195-Baseline!I195</f>
        <v>7.5367814718363855</v>
      </c>
      <c r="J215" s="21">
        <f>J195-Baseline!J195</f>
        <v>7.4920872631803928</v>
      </c>
      <c r="K215" s="21">
        <f>K195-Baseline!K195</f>
        <v>7.4481335101535384</v>
      </c>
      <c r="L215" s="21">
        <f>L195-Baseline!L195</f>
        <v>7.4049194601341499</v>
      </c>
      <c r="M215" s="21">
        <f>M195-Baseline!M195</f>
        <v>7.3624445071643114</v>
      </c>
      <c r="N215" s="21">
        <f>N195-Baseline!N195</f>
        <v>7.3207082332799338</v>
      </c>
      <c r="O215" s="21">
        <f>O195-Baseline!O195</f>
        <v>7.279710365491864</v>
      </c>
      <c r="P215" s="21">
        <f>P195-Baseline!P195</f>
        <v>7.2394508026594311</v>
      </c>
      <c r="Q215" s="21">
        <f>Q195-Baseline!Q195</f>
        <v>7.1999296166126401</v>
      </c>
      <c r="R215" s="21">
        <f>R195-Baseline!R195</f>
        <v>7.1611470530848003</v>
      </c>
      <c r="S215" s="21">
        <f>S195-Baseline!S195</f>
        <v>7.1215008425060065</v>
      </c>
      <c r="T215" s="21">
        <f>T195-Baseline!T195</f>
        <v>7.0826114229217012</v>
      </c>
      <c r="U215" s="21">
        <f>U195-Baseline!U195</f>
        <v>7.0444790841691818</v>
      </c>
      <c r="V215" s="21">
        <f>V195-Baseline!V195</f>
        <v>7.0071042925424649</v>
      </c>
      <c r="W215" s="21">
        <f>W195-Baseline!W195</f>
        <v>6.9704877132931715</v>
      </c>
      <c r="X215" s="21">
        <f>X195-Baseline!X195</f>
        <v>6.9346302023384325</v>
      </c>
      <c r="Y215" s="21">
        <f>Y195-Baseline!Y195</f>
        <v>6.8995328204094699</v>
      </c>
      <c r="Z215" s="21">
        <f>Z195-Baseline!Z195</f>
        <v>6.8651968226936413</v>
      </c>
      <c r="AA215" s="21">
        <f>AA195-Baseline!AA195</f>
        <v>6.8316236782634023</v>
      </c>
      <c r="AB215" s="21">
        <f>AB195-Baseline!AB195</f>
        <v>6.7988150697465404</v>
      </c>
      <c r="AC215" s="21">
        <f>AC195-Baseline!AC195</f>
        <v>6.7624214787992631</v>
      </c>
      <c r="AD215" s="21">
        <f>AD195-Baseline!AD195</f>
        <v>6.7262910506490163</v>
      </c>
      <c r="AE215" s="21">
        <f>AE195-Baseline!AE195</f>
        <v>6.6900049047167505</v>
      </c>
      <c r="AF215" s="21">
        <f>AF195-Baseline!AF195</f>
        <v>6.653292884044645</v>
      </c>
      <c r="AG215" s="21">
        <f>AG195-Baseline!AG195</f>
        <v>6.6160355883120969</v>
      </c>
      <c r="AH215" s="21">
        <f>AH195-Baseline!AH195</f>
        <v>6.5783017062942557</v>
      </c>
      <c r="AI215" s="21">
        <f>AI195-Baseline!AI195</f>
        <v>6.5404160649273342</v>
      </c>
      <c r="AJ215" s="21">
        <f>AJ195-Baseline!AJ195</f>
        <v>6.5338602541457238</v>
      </c>
      <c r="AK215" s="21">
        <f>AK195-Baseline!AK195</f>
        <v>6.5268628591319526</v>
      </c>
      <c r="AL215" s="21">
        <f>AL195-Baseline!AL195</f>
        <v>6.5194779659599869</v>
      </c>
      <c r="AM215" s="21">
        <f>AM195-Baseline!AM195</f>
        <v>6.5117681759625805</v>
      </c>
      <c r="AN215" s="21">
        <f>AN195-Baseline!AN195</f>
        <v>6.5037782329143843</v>
      </c>
      <c r="AO215" s="21">
        <f>AO195-Baseline!AO195</f>
        <v>6.4955305702715354</v>
      </c>
      <c r="AP215" s="21">
        <f>AP195-Baseline!AP195</f>
        <v>6.4870653561615326</v>
      </c>
      <c r="AQ215" s="21">
        <f>AQ195-Baseline!AQ195</f>
        <v>6.4784239620552517</v>
      </c>
      <c r="AR215" s="21">
        <f>AR195-Baseline!AR195</f>
        <v>6.4696437150534383</v>
      </c>
      <c r="AS215" s="21">
        <f>AS195-Baseline!AS195</f>
        <v>6.4607588519557329</v>
      </c>
      <c r="AT215" s="21">
        <f>AT195-Baseline!AT195</f>
        <v>6.4518035042539106</v>
      </c>
      <c r="AU215" s="21">
        <f>AU195-Baseline!AU195</f>
        <v>6.4428127836121787</v>
      </c>
      <c r="AV215" s="21">
        <f>AV195-Baseline!AV195</f>
        <v>6.4338205067162662</v>
      </c>
      <c r="AW215" s="21">
        <f>AW195-Baseline!AW195</f>
        <v>6.4248593389594024</v>
      </c>
      <c r="AX215" s="21">
        <f>AX195-Baseline!AX195</f>
        <v>6.4159613649793297</v>
      </c>
      <c r="AY215" s="21">
        <f>AY195-Baseline!AY195</f>
        <v>6.4071582723455638</v>
      </c>
      <c r="AZ215" s="21">
        <f>AZ195-Baseline!AZ195</f>
        <v>6.3984811855448065</v>
      </c>
      <c r="BA215" s="21">
        <f>BA195-Baseline!BA195</f>
        <v>6.3899605507731323</v>
      </c>
      <c r="BB215" s="21">
        <f>BB195-Baseline!BB195</f>
        <v>6.3807280131621846</v>
      </c>
    </row>
    <row r="216" spans="1:54" outlineLevel="2">
      <c r="A216" s="474"/>
      <c r="B216" s="150" t="s">
        <v>292</v>
      </c>
      <c r="C216" s="19"/>
      <c r="D216" s="135" t="s">
        <v>391</v>
      </c>
      <c r="E216" s="21">
        <f>E196-Baseline!E196</f>
        <v>0.40373904286553491</v>
      </c>
      <c r="F216" s="21">
        <f>F196-Baseline!F196</f>
        <v>0.41105493300096191</v>
      </c>
      <c r="G216" s="21">
        <f>G196-Baseline!G196</f>
        <v>0.41854553769452607</v>
      </c>
      <c r="H216" s="21">
        <f>H196-Baseline!H196</f>
        <v>0.42621584489975878</v>
      </c>
      <c r="I216" s="21">
        <f>I196-Baseline!I196</f>
        <v>0.43407110302863083</v>
      </c>
      <c r="J216" s="21">
        <f>J196-Baseline!J196</f>
        <v>0.442116617767426</v>
      </c>
      <c r="K216" s="21">
        <f>K196-Baseline!K196</f>
        <v>0.45035793379058003</v>
      </c>
      <c r="L216" s="21">
        <f>L196-Baseline!L196</f>
        <v>0.45880079796318968</v>
      </c>
      <c r="M216" s="21">
        <f>M196-Baseline!M196</f>
        <v>0.46745106512112444</v>
      </c>
      <c r="N216" s="21">
        <f>N196-Baseline!N196</f>
        <v>0.47631484532707702</v>
      </c>
      <c r="O216" s="21">
        <f>O196-Baseline!O196</f>
        <v>0.48539844569762292</v>
      </c>
      <c r="P216" s="21">
        <f>P196-Baseline!P196</f>
        <v>0.49470833321738306</v>
      </c>
      <c r="Q216" s="21">
        <f>Q196-Baseline!Q196</f>
        <v>0.50425123228831903</v>
      </c>
      <c r="R216" s="21">
        <f>R196-Baseline!R196</f>
        <v>0.51403406408382835</v>
      </c>
      <c r="S216" s="21">
        <f>S196-Baseline!S196</f>
        <v>0.52406398075316507</v>
      </c>
      <c r="T216" s="21">
        <f>T196-Baseline!T196</f>
        <v>0.53434839603207651</v>
      </c>
      <c r="U216" s="21">
        <f>U196-Baseline!U196</f>
        <v>0.5448949402811365</v>
      </c>
      <c r="V216" s="21">
        <f>V196-Baseline!V196</f>
        <v>0.55571148801173043</v>
      </c>
      <c r="W216" s="21">
        <f>W196-Baseline!W196</f>
        <v>0.56680618213593226</v>
      </c>
      <c r="X216" s="21">
        <f>X196-Baseline!X196</f>
        <v>0.57818745284068185</v>
      </c>
      <c r="Y216" s="21">
        <f>Y196-Baseline!Y196</f>
        <v>0.58986400247239423</v>
      </c>
      <c r="Z216" s="21">
        <f>Z196-Baseline!Z196</f>
        <v>0.60184480390343076</v>
      </c>
      <c r="AA216" s="21">
        <f>AA196-Baseline!AA196</f>
        <v>0.6141391480710241</v>
      </c>
      <c r="AB216" s="21">
        <f>AB196-Baseline!AB196</f>
        <v>0.62675662025986179</v>
      </c>
      <c r="AC216" s="21">
        <f>AC196-Baseline!AC196</f>
        <v>0.63970714033857368</v>
      </c>
      <c r="AD216" s="21">
        <f>AD196-Baseline!AD196</f>
        <v>0.65300093562665418</v>
      </c>
      <c r="AE216" s="21">
        <f>AE196-Baseline!AE196</f>
        <v>0.66664860533548009</v>
      </c>
      <c r="AF216" s="21">
        <f>AF196-Baseline!AF196</f>
        <v>0.68066108784380375</v>
      </c>
      <c r="AG216" s="21">
        <f>AG196-Baseline!AG196</f>
        <v>0.69504965783078032</v>
      </c>
      <c r="AH216" s="21">
        <f>AH196-Baseline!AH196</f>
        <v>0.70982603822745938</v>
      </c>
      <c r="AI216" s="21">
        <f>AI196-Baseline!AI196</f>
        <v>0.72500227110057525</v>
      </c>
      <c r="AJ216" s="21">
        <f>AJ196-Baseline!AJ196</f>
        <v>0.7421555788373092</v>
      </c>
      <c r="AK216" s="21">
        <f>AK196-Baseline!AK196</f>
        <v>0.75980518086573279</v>
      </c>
      <c r="AL216" s="21">
        <f>AL196-Baseline!AL196</f>
        <v>0.77796741382262091</v>
      </c>
      <c r="AM216" s="21">
        <f>AM196-Baseline!AM196</f>
        <v>0.79665917743712122</v>
      </c>
      <c r="AN216" s="21">
        <f>AN196-Baseline!AN196</f>
        <v>0.81589800861686157</v>
      </c>
      <c r="AO216" s="21">
        <f>AO196-Baseline!AO196</f>
        <v>0.83570202932462967</v>
      </c>
      <c r="AP216" s="21">
        <f>AP196-Baseline!AP196</f>
        <v>0.85609002621597041</v>
      </c>
      <c r="AQ216" s="21">
        <f>AQ196-Baseline!AQ196</f>
        <v>0.87708144480701122</v>
      </c>
      <c r="AR216" s="21">
        <f>AR196-Baseline!AR196</f>
        <v>0.89869643206725147</v>
      </c>
      <c r="AS216" s="21">
        <f>AS196-Baseline!AS196</f>
        <v>0.92095584842758937</v>
      </c>
      <c r="AT216" s="21">
        <f>AT196-Baseline!AT196</f>
        <v>0.94388128906601221</v>
      </c>
      <c r="AU216" s="21">
        <f>AU196-Baseline!AU196</f>
        <v>0.96749513630245509</v>
      </c>
      <c r="AV216" s="21">
        <f>AV196-Baseline!AV196</f>
        <v>0.99182055857167106</v>
      </c>
      <c r="AW216" s="21">
        <f>AW196-Baseline!AW196</f>
        <v>1.0168815523910057</v>
      </c>
      <c r="AX216" s="21">
        <f>AX196-Baseline!AX196</f>
        <v>1.0427029917483051</v>
      </c>
      <c r="AY216" s="21">
        <f>AY196-Baseline!AY196</f>
        <v>1.0693106223180435</v>
      </c>
      <c r="AZ216" s="21">
        <f>AZ196-Baseline!AZ196</f>
        <v>1.0967311232823267</v>
      </c>
      <c r="BA216" s="21">
        <f>BA196-Baseline!BA196</f>
        <v>1.124992125820919</v>
      </c>
      <c r="BB216" s="21">
        <f>BB196-Baseline!BB196</f>
        <v>1.1539813690809892</v>
      </c>
    </row>
    <row r="217" spans="1:54" outlineLevel="2">
      <c r="A217" s="474"/>
      <c r="B217" s="150" t="s">
        <v>295</v>
      </c>
      <c r="C217" s="19"/>
      <c r="D217" s="135"/>
      <c r="E217" s="21">
        <f>E197-Baseline!E197</f>
        <v>15.484674133860002</v>
      </c>
      <c r="F217" s="21">
        <f>F197-Baseline!F197</f>
        <v>15.408990326840581</v>
      </c>
      <c r="G217" s="21">
        <f>G197-Baseline!G197</f>
        <v>15.334436598865784</v>
      </c>
      <c r="H217" s="21">
        <f>H197-Baseline!H197</f>
        <v>15.261005862460731</v>
      </c>
      <c r="I217" s="21">
        <f>I197-Baseline!I197</f>
        <v>15.188691353329801</v>
      </c>
      <c r="J217" s="21">
        <f>J197-Baseline!J197</f>
        <v>15.117486625376966</v>
      </c>
      <c r="K217" s="21">
        <f>K197-Baseline!K197</f>
        <v>15.047385547586353</v>
      </c>
      <c r="L217" s="21">
        <f>L197-Baseline!L197</f>
        <v>14.978382282676847</v>
      </c>
      <c r="M217" s="21">
        <f>M197-Baseline!M197</f>
        <v>14.910471304462714</v>
      </c>
      <c r="N217" s="21">
        <f>N197-Baseline!N197</f>
        <v>14.843647387781944</v>
      </c>
      <c r="O217" s="21">
        <f>O197-Baseline!O197</f>
        <v>14.777905574368383</v>
      </c>
      <c r="P217" s="21">
        <f>P197-Baseline!P197</f>
        <v>14.713241227788247</v>
      </c>
      <c r="Q217" s="21">
        <f>Q197-Baseline!Q197</f>
        <v>14.649649957921101</v>
      </c>
      <c r="R217" s="21">
        <f>R197-Baseline!R197</f>
        <v>14.58712767822499</v>
      </c>
      <c r="S217" s="21">
        <f>S197-Baseline!S197</f>
        <v>14.525670567094901</v>
      </c>
      <c r="T217" s="21">
        <f>T197-Baseline!T197</f>
        <v>14.465275065205264</v>
      </c>
      <c r="U217" s="21">
        <f>U197-Baseline!U197</f>
        <v>14.405937892943383</v>
      </c>
      <c r="V217" s="21">
        <f>V197-Baseline!V197</f>
        <v>14.347656033626947</v>
      </c>
      <c r="W217" s="21">
        <f>W197-Baseline!W197</f>
        <v>14.290426710415723</v>
      </c>
      <c r="X217" s="21">
        <f>X197-Baseline!X197</f>
        <v>14.234247416538876</v>
      </c>
      <c r="Y217" s="21">
        <f>Y197-Baseline!Y197</f>
        <v>14.179115906175799</v>
      </c>
      <c r="Z217" s="21">
        <f>Z197-Baseline!Z197</f>
        <v>14.125030177828126</v>
      </c>
      <c r="AA217" s="21">
        <f>AA197-Baseline!AA197</f>
        <v>14.071988460608795</v>
      </c>
      <c r="AB217" s="21">
        <f>AB197-Baseline!AB197</f>
        <v>14.019989260024619</v>
      </c>
      <c r="AC217" s="21">
        <f>AC197-Baseline!AC197</f>
        <v>13.969031295365784</v>
      </c>
      <c r="AD217" s="21">
        <f>AD197-Baseline!AD197</f>
        <v>13.919113550981326</v>
      </c>
      <c r="AE217" s="21">
        <f>AE197-Baseline!AE197</f>
        <v>13.870235230152071</v>
      </c>
      <c r="AF217" s="21">
        <f>AF197-Baseline!AF197</f>
        <v>13.822395778396951</v>
      </c>
      <c r="AG217" s="21">
        <f>AG197-Baseline!AG197</f>
        <v>13.775594887210005</v>
      </c>
      <c r="AH217" s="21">
        <f>AH197-Baseline!AH197</f>
        <v>13.729832454919901</v>
      </c>
      <c r="AI217" s="21">
        <f>AI197-Baseline!AI197</f>
        <v>13.685108637711435</v>
      </c>
      <c r="AJ217" s="21">
        <f>AJ197-Baseline!AJ197</f>
        <v>13.707644311736733</v>
      </c>
      <c r="AK217" s="21">
        <f>AK197-Baseline!AK197</f>
        <v>13.731125994287918</v>
      </c>
      <c r="AL217" s="21">
        <f>AL197-Baseline!AL197</f>
        <v>13.755568280703526</v>
      </c>
      <c r="AM217" s="21">
        <f>AM197-Baseline!AM197</f>
        <v>13.780986141486606</v>
      </c>
      <c r="AN217" s="21">
        <f>AN197-Baseline!AN197</f>
        <v>13.807394936905725</v>
      </c>
      <c r="AO217" s="21">
        <f>AO197-Baseline!AO197</f>
        <v>13.834810422808459</v>
      </c>
      <c r="AP217" s="21">
        <f>AP197-Baseline!AP197</f>
        <v>13.863248756421168</v>
      </c>
      <c r="AQ217" s="21">
        <f>AQ197-Baseline!AQ197</f>
        <v>13.892726492509585</v>
      </c>
      <c r="AR217" s="21">
        <f>AR197-Baseline!AR197</f>
        <v>13.923260610640174</v>
      </c>
      <c r="AS217" s="21">
        <f>AS197-Baseline!AS197</f>
        <v>13.954868505319137</v>
      </c>
      <c r="AT217" s="21">
        <f>AT197-Baseline!AT197</f>
        <v>13.987567998255926</v>
      </c>
      <c r="AU217" s="21">
        <f>AU197-Baseline!AU197</f>
        <v>14.021377342030144</v>
      </c>
      <c r="AV217" s="21">
        <f>AV197-Baseline!AV197</f>
        <v>14.05631523206703</v>
      </c>
      <c r="AW217" s="21">
        <f>AW197-Baseline!AW197</f>
        <v>14.092400811645742</v>
      </c>
      <c r="AX217" s="21">
        <f>AX197-Baseline!AX197</f>
        <v>14.129653683448371</v>
      </c>
      <c r="AY217" s="21">
        <f>AY197-Baseline!AY197</f>
        <v>14.168093908668679</v>
      </c>
      <c r="AZ217" s="21">
        <f>AZ197-Baseline!AZ197</f>
        <v>14.207742022686583</v>
      </c>
      <c r="BA217" s="21">
        <f>BA197-Baseline!BA197</f>
        <v>14.248619040977612</v>
      </c>
      <c r="BB217" s="21">
        <f>BB197-Baseline!BB197</f>
        <v>14.289620992124208</v>
      </c>
    </row>
    <row r="218" spans="1:54" outlineLevel="2">
      <c r="A218" s="475"/>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499</v>
      </c>
      <c r="B220" s="150" t="s">
        <v>500</v>
      </c>
      <c r="C220" s="19"/>
      <c r="D220" s="135" t="s">
        <v>391</v>
      </c>
      <c r="E220" s="21">
        <f>SUM(E210:E213,E216:E218)</f>
        <v>21.891060792645</v>
      </c>
      <c r="F220" s="21">
        <f t="shared" ref="F220:BB220" si="31">SUM(F210:F213,F216:F218)</f>
        <v>21.785700484035132</v>
      </c>
      <c r="G220" s="21">
        <f t="shared" si="31"/>
        <v>21.663356008957784</v>
      </c>
      <c r="H220" s="21">
        <f t="shared" si="31"/>
        <v>21.542354900615528</v>
      </c>
      <c r="I220" s="21">
        <f t="shared" si="31"/>
        <v>21.439535272737622</v>
      </c>
      <c r="J220" s="21">
        <f t="shared" si="31"/>
        <v>21.337422901319382</v>
      </c>
      <c r="K220" s="21">
        <f t="shared" si="31"/>
        <v>21.219960220686708</v>
      </c>
      <c r="L220" s="21">
        <f t="shared" si="31"/>
        <v>21.119761124673737</v>
      </c>
      <c r="M220" s="21">
        <f t="shared" si="31"/>
        <v>21.020422768530612</v>
      </c>
      <c r="N220" s="21">
        <f t="shared" si="31"/>
        <v>20.906860402299014</v>
      </c>
      <c r="O220" s="21">
        <f t="shared" si="31"/>
        <v>20.809704502693204</v>
      </c>
      <c r="P220" s="21">
        <f t="shared" si="31"/>
        <v>20.713549330053535</v>
      </c>
      <c r="Q220" s="21">
        <f t="shared" si="31"/>
        <v>20.61844127259214</v>
      </c>
      <c r="R220" s="21">
        <f t="shared" si="31"/>
        <v>20.538362377546335</v>
      </c>
      <c r="S220" s="21">
        <f t="shared" si="31"/>
        <v>20.445200448729732</v>
      </c>
      <c r="T220" s="21">
        <f t="shared" si="31"/>
        <v>20.35322377426079</v>
      </c>
      <c r="U220" s="21">
        <f t="shared" si="31"/>
        <v>20.262473648730456</v>
      </c>
      <c r="V220" s="21">
        <f t="shared" si="31"/>
        <v>20.185839039171917</v>
      </c>
      <c r="W220" s="21">
        <f t="shared" si="31"/>
        <v>20.097405603932021</v>
      </c>
      <c r="X220" s="21">
        <f t="shared" si="31"/>
        <v>20.022665332149327</v>
      </c>
      <c r="Y220" s="21">
        <f t="shared" si="31"/>
        <v>19.936725942088781</v>
      </c>
      <c r="Z220" s="21">
        <f t="shared" si="31"/>
        <v>19.864077164302451</v>
      </c>
      <c r="AA220" s="21">
        <f t="shared" si="31"/>
        <v>19.792428947474264</v>
      </c>
      <c r="AB220" s="21">
        <f t="shared" si="31"/>
        <v>19.721832826989228</v>
      </c>
      <c r="AC220" s="21">
        <f t="shared" si="31"/>
        <v>19.649783725595629</v>
      </c>
      <c r="AD220" s="21">
        <f t="shared" si="31"/>
        <v>19.579566896361719</v>
      </c>
      <c r="AE220" s="21">
        <f t="shared" si="31"/>
        <v>19.511678751326865</v>
      </c>
      <c r="AF220" s="21">
        <f t="shared" si="31"/>
        <v>19.444723614042054</v>
      </c>
      <c r="AG220" s="21">
        <f t="shared" si="31"/>
        <v>19.378888548505838</v>
      </c>
      <c r="AH220" s="21">
        <f t="shared" si="31"/>
        <v>19.314383246347965</v>
      </c>
      <c r="AI220" s="21">
        <f t="shared" si="31"/>
        <v>19.251470782493232</v>
      </c>
      <c r="AJ220" s="21">
        <f t="shared" si="31"/>
        <v>19.281174311978404</v>
      </c>
      <c r="AK220" s="21">
        <f t="shared" si="31"/>
        <v>19.31208827812398</v>
      </c>
      <c r="AL220" s="21">
        <f t="shared" si="31"/>
        <v>19.344332801397623</v>
      </c>
      <c r="AM220" s="21">
        <f t="shared" si="31"/>
        <v>19.3779883365115</v>
      </c>
      <c r="AN220" s="21">
        <f t="shared" si="31"/>
        <v>19.413106550869312</v>
      </c>
      <c r="AO220" s="21">
        <f t="shared" si="31"/>
        <v>19.44972731509284</v>
      </c>
      <c r="AP220" s="21">
        <f t="shared" si="31"/>
        <v>19.487912892802527</v>
      </c>
      <c r="AQ220" s="21">
        <f t="shared" si="31"/>
        <v>19.527730820773144</v>
      </c>
      <c r="AR220" s="21">
        <f t="shared" si="31"/>
        <v>19.569240134174123</v>
      </c>
      <c r="AS220" s="21">
        <f t="shared" si="31"/>
        <v>19.612499125267597</v>
      </c>
      <c r="AT220" s="21">
        <f t="shared" si="31"/>
        <v>19.657568843552063</v>
      </c>
      <c r="AU220" s="21">
        <f t="shared" si="31"/>
        <v>19.704512784656714</v>
      </c>
      <c r="AV220" s="21">
        <f t="shared" si="31"/>
        <v>19.753394264022678</v>
      </c>
      <c r="AW220" s="21">
        <f t="shared" si="31"/>
        <v>19.804276681426852</v>
      </c>
      <c r="AX220" s="21">
        <f t="shared" si="31"/>
        <v>19.857224734046149</v>
      </c>
      <c r="AY220" s="21">
        <f t="shared" si="31"/>
        <v>19.912304352576207</v>
      </c>
      <c r="AZ220" s="21">
        <f t="shared" si="31"/>
        <v>19.969582455101094</v>
      </c>
      <c r="BA220" s="21">
        <f t="shared" si="31"/>
        <v>20.029126891710487</v>
      </c>
      <c r="BB220" s="21">
        <f t="shared" si="31"/>
        <v>20.089086339247821</v>
      </c>
    </row>
    <row r="221" spans="1:54" outlineLevel="2">
      <c r="A221" s="474"/>
      <c r="B221" s="150" t="s">
        <v>501</v>
      </c>
      <c r="C221" s="19"/>
      <c r="D221" s="135" t="s">
        <v>391</v>
      </c>
      <c r="E221" s="21">
        <f>SUM(E210:E212,E214,E216:E218)</f>
        <v>19.324868602423116</v>
      </c>
      <c r="F221" s="21">
        <f t="shared" ref="F221:BB221" si="32">SUM(F210:F212,F214,F216:F218)</f>
        <v>19.222438618646368</v>
      </c>
      <c r="G221" s="21">
        <f t="shared" si="32"/>
        <v>19.121993667616756</v>
      </c>
      <c r="H221" s="21">
        <f t="shared" si="32"/>
        <v>19.023520970123865</v>
      </c>
      <c r="I221" s="21">
        <f t="shared" si="32"/>
        <v>18.927008633099607</v>
      </c>
      <c r="J221" s="21">
        <f t="shared" si="32"/>
        <v>18.832445424265039</v>
      </c>
      <c r="K221" s="21">
        <f t="shared" si="32"/>
        <v>18.739820957638841</v>
      </c>
      <c r="L221" s="21">
        <f t="shared" si="32"/>
        <v>18.649125625430059</v>
      </c>
      <c r="M221" s="21">
        <f t="shared" si="32"/>
        <v>18.56035050932454</v>
      </c>
      <c r="N221" s="21">
        <f t="shared" si="32"/>
        <v>18.473487530863927</v>
      </c>
      <c r="O221" s="21">
        <f t="shared" si="32"/>
        <v>18.388529337265879</v>
      </c>
      <c r="P221" s="21">
        <f t="shared" si="32"/>
        <v>18.305469324322619</v>
      </c>
      <c r="Q221" s="21">
        <f t="shared" si="32"/>
        <v>18.224301654075475</v>
      </c>
      <c r="R221" s="21">
        <f t="shared" si="32"/>
        <v>18.145021243089168</v>
      </c>
      <c r="S221" s="21">
        <f t="shared" si="32"/>
        <v>18.067089529632021</v>
      </c>
      <c r="T221" s="21">
        <f t="shared" si="32"/>
        <v>17.991042897606956</v>
      </c>
      <c r="U221" s="21">
        <f t="shared" si="32"/>
        <v>17.916878365187788</v>
      </c>
      <c r="V221" s="21">
        <f t="shared" si="32"/>
        <v>17.844593699099438</v>
      </c>
      <c r="W221" s="21">
        <f t="shared" si="32"/>
        <v>17.774187411817106</v>
      </c>
      <c r="X221" s="21">
        <f t="shared" si="32"/>
        <v>17.705658813168316</v>
      </c>
      <c r="Y221" s="21">
        <f t="shared" si="32"/>
        <v>17.639007980658359</v>
      </c>
      <c r="Z221" s="21">
        <f t="shared" si="32"/>
        <v>17.57423573570378</v>
      </c>
      <c r="AA221" s="21">
        <f t="shared" si="32"/>
        <v>17.51134367791748</v>
      </c>
      <c r="AB221" s="21">
        <f t="shared" si="32"/>
        <v>17.450334209432874</v>
      </c>
      <c r="AC221" s="21">
        <f t="shared" si="32"/>
        <v>17.389760028097552</v>
      </c>
      <c r="AD221" s="21">
        <f t="shared" si="32"/>
        <v>17.330907110255943</v>
      </c>
      <c r="AE221" s="21">
        <f t="shared" si="32"/>
        <v>17.273639825770591</v>
      </c>
      <c r="AF221" s="21">
        <f t="shared" si="32"/>
        <v>17.217872842518627</v>
      </c>
      <c r="AG221" s="21">
        <f t="shared" si="32"/>
        <v>17.163571801171621</v>
      </c>
      <c r="AH221" s="21">
        <f t="shared" si="32"/>
        <v>17.110765828525516</v>
      </c>
      <c r="AI221" s="21">
        <f t="shared" si="32"/>
        <v>17.059570140539769</v>
      </c>
      <c r="AJ221" s="21">
        <f t="shared" si="32"/>
        <v>17.090507094795033</v>
      </c>
      <c r="AK221" s="21">
        <f t="shared" si="32"/>
        <v>17.122878678552961</v>
      </c>
      <c r="AL221" s="21">
        <f t="shared" si="32"/>
        <v>17.156731449336053</v>
      </c>
      <c r="AM221" s="21">
        <f t="shared" si="32"/>
        <v>17.192115794363282</v>
      </c>
      <c r="AN221" s="21">
        <f t="shared" si="32"/>
        <v>17.229077226526716</v>
      </c>
      <c r="AO221" s="21">
        <f t="shared" si="32"/>
        <v>17.267654853456282</v>
      </c>
      <c r="AP221" s="21">
        <f t="shared" si="32"/>
        <v>17.307894810337288</v>
      </c>
      <c r="AQ221" s="21">
        <f t="shared" si="32"/>
        <v>17.34984473855296</v>
      </c>
      <c r="AR221" s="21">
        <f t="shared" si="32"/>
        <v>17.393552106460895</v>
      </c>
      <c r="AS221" s="21">
        <f t="shared" si="32"/>
        <v>17.439064527250835</v>
      </c>
      <c r="AT221" s="21">
        <f t="shared" si="32"/>
        <v>17.486430788402615</v>
      </c>
      <c r="AU221" s="21">
        <f t="shared" si="32"/>
        <v>17.535701267435584</v>
      </c>
      <c r="AV221" s="21">
        <f t="shared" si="32"/>
        <v>17.586927184783242</v>
      </c>
      <c r="AW221" s="21">
        <f t="shared" si="32"/>
        <v>17.640160696865728</v>
      </c>
      <c r="AX221" s="21">
        <f t="shared" si="32"/>
        <v>17.695455147304333</v>
      </c>
      <c r="AY221" s="21">
        <f t="shared" si="32"/>
        <v>17.752865120754322</v>
      </c>
      <c r="AZ221" s="21">
        <f t="shared" si="32"/>
        <v>17.812446463984532</v>
      </c>
      <c r="BA221" s="21">
        <f t="shared" si="32"/>
        <v>17.874256271284473</v>
      </c>
      <c r="BB221" s="21">
        <f t="shared" si="32"/>
        <v>17.936735642704889</v>
      </c>
    </row>
    <row r="222" spans="1:54" outlineLevel="2">
      <c r="A222" s="475"/>
      <c r="B222" s="150" t="s">
        <v>502</v>
      </c>
      <c r="C222" s="19"/>
      <c r="D222" s="135" t="s">
        <v>391</v>
      </c>
      <c r="E222" s="21">
        <f>SUM(E210:E212,E215:E218)</f>
        <v>24.473524120657366</v>
      </c>
      <c r="F222" s="21">
        <f t="shared" ref="F222:BB222" si="33">SUM(F210:F212,F215:F218)</f>
        <v>24.339316387152159</v>
      </c>
      <c r="G222" s="21">
        <f t="shared" si="33"/>
        <v>24.207590354100038</v>
      </c>
      <c r="H222" s="21">
        <f t="shared" si="33"/>
        <v>24.078332328246688</v>
      </c>
      <c r="I222" s="21">
        <f t="shared" si="33"/>
        <v>23.951529614323864</v>
      </c>
      <c r="J222" s="21">
        <f t="shared" si="33"/>
        <v>23.827170265836799</v>
      </c>
      <c r="K222" s="21">
        <f t="shared" si="33"/>
        <v>23.705243297741198</v>
      </c>
      <c r="L222" s="21">
        <f t="shared" si="33"/>
        <v>23.585738598852828</v>
      </c>
      <c r="M222" s="21">
        <f t="shared" si="33"/>
        <v>23.468646846918965</v>
      </c>
      <c r="N222" s="21">
        <f t="shared" si="33"/>
        <v>23.353959685879367</v>
      </c>
      <c r="O222" s="21">
        <f t="shared" si="33"/>
        <v>23.241669580927123</v>
      </c>
      <c r="P222" s="21">
        <f t="shared" si="33"/>
        <v>23.131769859912964</v>
      </c>
      <c r="Q222" s="21">
        <f t="shared" si="33"/>
        <v>23.024254731817237</v>
      </c>
      <c r="R222" s="21">
        <f t="shared" si="33"/>
        <v>22.919119278479037</v>
      </c>
      <c r="S222" s="21">
        <f t="shared" si="33"/>
        <v>22.814756757514189</v>
      </c>
      <c r="T222" s="21">
        <f t="shared" si="33"/>
        <v>22.71278384577543</v>
      </c>
      <c r="U222" s="21">
        <f t="shared" si="33"/>
        <v>22.613197755070942</v>
      </c>
      <c r="V222" s="21">
        <f t="shared" si="33"/>
        <v>22.515996560366119</v>
      </c>
      <c r="W222" s="21">
        <f t="shared" si="33"/>
        <v>22.421179220679221</v>
      </c>
      <c r="X222" s="21">
        <f t="shared" si="33"/>
        <v>22.328745614727271</v>
      </c>
      <c r="Y222" s="21">
        <f t="shared" si="33"/>
        <v>22.238696527598005</v>
      </c>
      <c r="Z222" s="21">
        <f t="shared" si="33"/>
        <v>22.151033617104183</v>
      </c>
      <c r="AA222" s="21">
        <f t="shared" si="33"/>
        <v>22.065759463814025</v>
      </c>
      <c r="AB222" s="21">
        <f t="shared" si="33"/>
        <v>21.9828775892639</v>
      </c>
      <c r="AC222" s="21">
        <f t="shared" si="33"/>
        <v>21.898041013985022</v>
      </c>
      <c r="AD222" s="21">
        <f t="shared" si="33"/>
        <v>21.815101144066706</v>
      </c>
      <c r="AE222" s="21">
        <f t="shared" si="33"/>
        <v>21.733643095654156</v>
      </c>
      <c r="AF222" s="21">
        <f t="shared" si="33"/>
        <v>21.653401431987234</v>
      </c>
      <c r="AG222" s="21">
        <f t="shared" si="33"/>
        <v>21.574262193455318</v>
      </c>
      <c r="AH222" s="21">
        <f t="shared" si="33"/>
        <v>21.496300299480964</v>
      </c>
      <c r="AI222" s="21">
        <f t="shared" si="33"/>
        <v>21.419847517262809</v>
      </c>
      <c r="AJ222" s="21">
        <f t="shared" si="33"/>
        <v>21.446413931005836</v>
      </c>
      <c r="AK222" s="21">
        <f t="shared" si="33"/>
        <v>21.474120584760637</v>
      </c>
      <c r="AL222" s="21">
        <f t="shared" si="33"/>
        <v>21.503050093434524</v>
      </c>
      <c r="AM222" s="21">
        <f t="shared" si="33"/>
        <v>21.533294578472464</v>
      </c>
      <c r="AN222" s="21">
        <f t="shared" si="33"/>
        <v>21.564929381944335</v>
      </c>
      <c r="AO222" s="21">
        <f t="shared" si="33"/>
        <v>21.598008567118526</v>
      </c>
      <c r="AP222" s="21">
        <f t="shared" si="33"/>
        <v>21.632605047932621</v>
      </c>
      <c r="AQ222" s="21">
        <f t="shared" si="33"/>
        <v>21.668794046750623</v>
      </c>
      <c r="AR222" s="21">
        <f t="shared" si="33"/>
        <v>21.706647916663787</v>
      </c>
      <c r="AS222" s="21">
        <f t="shared" si="33"/>
        <v>21.74623709539464</v>
      </c>
      <c r="AT222" s="21">
        <f t="shared" si="33"/>
        <v>21.787633124751103</v>
      </c>
      <c r="AU222" s="21">
        <f t="shared" si="33"/>
        <v>21.830909790028706</v>
      </c>
      <c r="AV222" s="21">
        <f t="shared" si="33"/>
        <v>21.87614085611807</v>
      </c>
      <c r="AW222" s="21">
        <f t="shared" si="33"/>
        <v>21.923400256368136</v>
      </c>
      <c r="AX222" s="21">
        <f t="shared" si="33"/>
        <v>21.972762724158692</v>
      </c>
      <c r="AY222" s="21">
        <f t="shared" si="33"/>
        <v>22.024303969191379</v>
      </c>
      <c r="AZ222" s="21">
        <f t="shared" si="33"/>
        <v>22.078100587892834</v>
      </c>
      <c r="BA222" s="21">
        <f t="shared" si="33"/>
        <v>22.134229972016616</v>
      </c>
      <c r="BB222" s="21">
        <f t="shared" si="33"/>
        <v>22.190554318367873</v>
      </c>
    </row>
    <row r="223" spans="1:54" outlineLevel="2">
      <c r="B223" s="19"/>
      <c r="C223" s="19"/>
      <c r="D223" s="19"/>
      <c r="E223" s="15"/>
    </row>
    <row r="224" spans="1:54" outlineLevel="2">
      <c r="A224" s="473" t="s">
        <v>503</v>
      </c>
      <c r="B224" s="150" t="s">
        <v>500</v>
      </c>
      <c r="C224" s="19"/>
      <c r="D224" s="135" t="s">
        <v>391</v>
      </c>
      <c r="E224" s="21">
        <f>E204-Baseline!E204</f>
        <v>21.891060792645</v>
      </c>
      <c r="F224" s="21">
        <f>F204-Baseline!F204</f>
        <v>43.676761276680132</v>
      </c>
      <c r="G224" s="21">
        <f>G204-Baseline!G204</f>
        <v>65.340117285637916</v>
      </c>
      <c r="H224" s="21">
        <f>H204-Baseline!H204</f>
        <v>86.882472186253437</v>
      </c>
      <c r="I224" s="21">
        <f>I204-Baseline!I204</f>
        <v>108.32200745899107</v>
      </c>
      <c r="J224" s="21">
        <f>J204-Baseline!J204</f>
        <v>129.65943036031044</v>
      </c>
      <c r="K224" s="21">
        <f>K204-Baseline!K204</f>
        <v>150.87939058099715</v>
      </c>
      <c r="L224" s="21">
        <f>L204-Baseline!L204</f>
        <v>171.9991517056709</v>
      </c>
      <c r="M224" s="21">
        <f>M204-Baseline!M204</f>
        <v>193.01957447420151</v>
      </c>
      <c r="N224" s="21">
        <f>N204-Baseline!N204</f>
        <v>213.92643487650051</v>
      </c>
      <c r="O224" s="21">
        <f>O204-Baseline!O204</f>
        <v>234.7361393791937</v>
      </c>
      <c r="P224" s="21">
        <f>P204-Baseline!P204</f>
        <v>255.44968870924723</v>
      </c>
      <c r="Q224" s="21">
        <f>Q204-Baseline!Q204</f>
        <v>276.06812998183938</v>
      </c>
      <c r="R224" s="21">
        <f>R204-Baseline!R204</f>
        <v>296.6064923593857</v>
      </c>
      <c r="S224" s="21">
        <f>S204-Baseline!S204</f>
        <v>317.05169280811543</v>
      </c>
      <c r="T224" s="21">
        <f>T204-Baseline!T204</f>
        <v>337.40491658237625</v>
      </c>
      <c r="U224" s="21">
        <f>U204-Baseline!U204</f>
        <v>357.66739023110671</v>
      </c>
      <c r="V224" s="21">
        <f>V204-Baseline!V204</f>
        <v>377.85322927027863</v>
      </c>
      <c r="W224" s="21">
        <f>W204-Baseline!W204</f>
        <v>397.95063487421066</v>
      </c>
      <c r="X224" s="21">
        <f>X204-Baseline!X204</f>
        <v>417.97330020635997</v>
      </c>
      <c r="Y224" s="21">
        <f>Y204-Baseline!Y204</f>
        <v>437.91002614844876</v>
      </c>
      <c r="Z224" s="21">
        <f>Z204-Baseline!Z204</f>
        <v>457.77410331275121</v>
      </c>
      <c r="AA224" s="21">
        <f>AA204-Baseline!AA204</f>
        <v>477.56653226022547</v>
      </c>
      <c r="AB224" s="21">
        <f>AB204-Baseline!AB204</f>
        <v>497.28836508721469</v>
      </c>
      <c r="AC224" s="21">
        <f>AC204-Baseline!AC204</f>
        <v>516.93814881281037</v>
      </c>
      <c r="AD224" s="21">
        <f>AD204-Baseline!AD204</f>
        <v>536.51771570917208</v>
      </c>
      <c r="AE224" s="21">
        <f>AE204-Baseline!AE204</f>
        <v>556.02939446049891</v>
      </c>
      <c r="AF224" s="21">
        <f>AF204-Baseline!AF204</f>
        <v>575.47411807454091</v>
      </c>
      <c r="AG224" s="21">
        <f>AG204-Baseline!AG204</f>
        <v>594.85300662304678</v>
      </c>
      <c r="AH224" s="21">
        <f>AH204-Baseline!AH204</f>
        <v>614.1673898693947</v>
      </c>
      <c r="AI224" s="21">
        <f>AI204-Baseline!AI204</f>
        <v>633.41886065188794</v>
      </c>
      <c r="AJ224" s="21">
        <f>AJ204-Baseline!AJ204</f>
        <v>652.7000349638663</v>
      </c>
      <c r="AK224" s="21">
        <f>AK204-Baseline!AK204</f>
        <v>672.01212324199025</v>
      </c>
      <c r="AL224" s="21">
        <f>AL204-Baseline!AL204</f>
        <v>691.35645604338788</v>
      </c>
      <c r="AM224" s="21">
        <f>AM204-Baseline!AM204</f>
        <v>710.7344443798994</v>
      </c>
      <c r="AN224" s="21">
        <f>AN204-Baseline!AN204</f>
        <v>730.14755093076872</v>
      </c>
      <c r="AO224" s="21">
        <f>AO204-Baseline!AO204</f>
        <v>749.5972782458615</v>
      </c>
      <c r="AP224" s="21">
        <f>AP204-Baseline!AP204</f>
        <v>769.08519113866407</v>
      </c>
      <c r="AQ224" s="21">
        <f>AQ204-Baseline!AQ204</f>
        <v>788.61292195943724</v>
      </c>
      <c r="AR224" s="21">
        <f>AR204-Baseline!AR204</f>
        <v>808.1821620936114</v>
      </c>
      <c r="AS224" s="21">
        <f>AS204-Baseline!AS204</f>
        <v>827.79466121887901</v>
      </c>
      <c r="AT224" s="21">
        <f>AT204-Baseline!AT204</f>
        <v>847.45223006243111</v>
      </c>
      <c r="AU224" s="21">
        <f>AU204-Baseline!AU204</f>
        <v>867.1567428470878</v>
      </c>
      <c r="AV224" s="21">
        <f>AV204-Baseline!AV204</f>
        <v>886.91013711111043</v>
      </c>
      <c r="AW224" s="21">
        <f>AW204-Baseline!AW204</f>
        <v>906.71441379253724</v>
      </c>
      <c r="AX224" s="21">
        <f>AX204-Baseline!AX204</f>
        <v>926.57163852658334</v>
      </c>
      <c r="AY224" s="21">
        <f>AY204-Baseline!AY204</f>
        <v>946.4839428791596</v>
      </c>
      <c r="AZ224" s="21">
        <f>AZ204-Baseline!AZ204</f>
        <v>966.45352533426069</v>
      </c>
      <c r="BA224" s="21">
        <f>BA204-Baseline!BA204</f>
        <v>986.48265222597115</v>
      </c>
      <c r="BB224" s="21">
        <f>BB204-Baseline!BB204</f>
        <v>1006.571738565219</v>
      </c>
    </row>
    <row r="225" spans="1:54" outlineLevel="2">
      <c r="A225" s="474"/>
      <c r="B225" s="150" t="s">
        <v>501</v>
      </c>
      <c r="C225" s="19"/>
      <c r="D225" s="135" t="s">
        <v>391</v>
      </c>
      <c r="E225" s="21">
        <f>E205-Baseline!E205</f>
        <v>19.324868602423116</v>
      </c>
      <c r="F225" s="21">
        <f>F205-Baseline!F205</f>
        <v>38.547307221069488</v>
      </c>
      <c r="G225" s="21">
        <f>G205-Baseline!G205</f>
        <v>57.669300888686244</v>
      </c>
      <c r="H225" s="21">
        <f>H205-Baseline!H205</f>
        <v>76.692821858810106</v>
      </c>
      <c r="I225" s="21">
        <f>I205-Baseline!I205</f>
        <v>95.61983049190971</v>
      </c>
      <c r="J225" s="21">
        <f>J205-Baseline!J205</f>
        <v>114.45227591617476</v>
      </c>
      <c r="K225" s="21">
        <f>K205-Baseline!K205</f>
        <v>133.1920968738136</v>
      </c>
      <c r="L225" s="21">
        <f>L205-Baseline!L205</f>
        <v>151.84122249924366</v>
      </c>
      <c r="M225" s="21">
        <f>M205-Baseline!M205</f>
        <v>170.40157300856819</v>
      </c>
      <c r="N225" s="21">
        <f>N205-Baseline!N205</f>
        <v>188.87506053943213</v>
      </c>
      <c r="O225" s="21">
        <f>O205-Baseline!O205</f>
        <v>207.26358987669801</v>
      </c>
      <c r="P225" s="21">
        <f>P205-Baseline!P205</f>
        <v>225.56905920102062</v>
      </c>
      <c r="Q225" s="21">
        <f>Q205-Baseline!Q205</f>
        <v>243.7933608550961</v>
      </c>
      <c r="R225" s="21">
        <f>R205-Baseline!R205</f>
        <v>261.93838209818529</v>
      </c>
      <c r="S225" s="21">
        <f>S205-Baseline!S205</f>
        <v>280.00547162781731</v>
      </c>
      <c r="T225" s="21">
        <f>T205-Baseline!T205</f>
        <v>297.99651452542429</v>
      </c>
      <c r="U225" s="21">
        <f>U205-Baseline!U205</f>
        <v>315.9133928906121</v>
      </c>
      <c r="V225" s="21">
        <f>V205-Baseline!V205</f>
        <v>333.75798658971155</v>
      </c>
      <c r="W225" s="21">
        <f>W205-Baseline!W205</f>
        <v>351.53217400152863</v>
      </c>
      <c r="X225" s="21">
        <f>X205-Baseline!X205</f>
        <v>369.23783281469696</v>
      </c>
      <c r="Y225" s="21">
        <f>Y205-Baseline!Y205</f>
        <v>386.87684079535529</v>
      </c>
      <c r="Z225" s="21">
        <f>Z205-Baseline!Z205</f>
        <v>404.45107653105907</v>
      </c>
      <c r="AA225" s="21">
        <f>AA205-Baseline!AA205</f>
        <v>421.96242020897654</v>
      </c>
      <c r="AB225" s="21">
        <f>AB205-Baseline!AB205</f>
        <v>439.41275441840941</v>
      </c>
      <c r="AC225" s="21">
        <f>AC205-Baseline!AC205</f>
        <v>456.80251444650696</v>
      </c>
      <c r="AD225" s="21">
        <f>AD205-Baseline!AD205</f>
        <v>474.13342155676293</v>
      </c>
      <c r="AE225" s="21">
        <f>AE205-Baseline!AE205</f>
        <v>491.40706138253353</v>
      </c>
      <c r="AF225" s="21">
        <f>AF205-Baseline!AF205</f>
        <v>508.62493422505213</v>
      </c>
      <c r="AG225" s="21">
        <f>AG205-Baseline!AG205</f>
        <v>525.78850602622379</v>
      </c>
      <c r="AH225" s="21">
        <f>AH205-Baseline!AH205</f>
        <v>542.89927185474926</v>
      </c>
      <c r="AI225" s="21">
        <f>AI205-Baseline!AI205</f>
        <v>559.95884199528905</v>
      </c>
      <c r="AJ225" s="21">
        <f>AJ205-Baseline!AJ205</f>
        <v>577.04934909008409</v>
      </c>
      <c r="AK225" s="21">
        <f>AK205-Baseline!AK205</f>
        <v>594.17222776863707</v>
      </c>
      <c r="AL225" s="21">
        <f>AL205-Baseline!AL205</f>
        <v>611.32895921797308</v>
      </c>
      <c r="AM225" s="21">
        <f>AM205-Baseline!AM205</f>
        <v>628.52107501233638</v>
      </c>
      <c r="AN225" s="21">
        <f>AN205-Baseline!AN205</f>
        <v>645.75015223886305</v>
      </c>
      <c r="AO225" s="21">
        <f>AO205-Baseline!AO205</f>
        <v>663.01780709231934</v>
      </c>
      <c r="AP225" s="21">
        <f>AP205-Baseline!AP205</f>
        <v>680.32570190265665</v>
      </c>
      <c r="AQ225" s="21">
        <f>AQ205-Baseline!AQ205</f>
        <v>697.67554664120962</v>
      </c>
      <c r="AR225" s="21">
        <f>AR205-Baseline!AR205</f>
        <v>715.06909874767052</v>
      </c>
      <c r="AS225" s="21">
        <f>AS205-Baseline!AS205</f>
        <v>732.50816327492134</v>
      </c>
      <c r="AT225" s="21">
        <f>AT205-Baseline!AT205</f>
        <v>749.99459406332392</v>
      </c>
      <c r="AU225" s="21">
        <f>AU205-Baseline!AU205</f>
        <v>767.53029533075949</v>
      </c>
      <c r="AV225" s="21">
        <f>AV205-Baseline!AV205</f>
        <v>785.11722251554272</v>
      </c>
      <c r="AW225" s="21">
        <f>AW205-Baseline!AW205</f>
        <v>802.7573832124084</v>
      </c>
      <c r="AX225" s="21">
        <f>AX205-Baseline!AX205</f>
        <v>820.4528383597127</v>
      </c>
      <c r="AY225" s="21">
        <f>AY205-Baseline!AY205</f>
        <v>838.20570348046704</v>
      </c>
      <c r="AZ225" s="21">
        <f>AZ205-Baseline!AZ205</f>
        <v>856.01814994445158</v>
      </c>
      <c r="BA225" s="21">
        <f>BA205-Baseline!BA205</f>
        <v>873.89240621573606</v>
      </c>
      <c r="BB225" s="21">
        <f>BB205-Baseline!BB205</f>
        <v>891.82914185844095</v>
      </c>
    </row>
    <row r="226" spans="1:54" outlineLevel="2">
      <c r="A226" s="475"/>
      <c r="B226" s="150" t="s">
        <v>502</v>
      </c>
      <c r="C226" s="19"/>
      <c r="D226" s="135" t="s">
        <v>391</v>
      </c>
      <c r="E226" s="21">
        <f>E206-Baseline!E206</f>
        <v>24.473524120657366</v>
      </c>
      <c r="F226" s="21">
        <f>F206-Baseline!F206</f>
        <v>48.812840507809526</v>
      </c>
      <c r="G226" s="21">
        <f>G206-Baseline!G206</f>
        <v>73.02043086190956</v>
      </c>
      <c r="H226" s="21">
        <f>H206-Baseline!H206</f>
        <v>97.098763190156248</v>
      </c>
      <c r="I226" s="21">
        <f>I206-Baseline!I206</f>
        <v>121.05029280448011</v>
      </c>
      <c r="J226" s="21">
        <f>J206-Baseline!J206</f>
        <v>144.87746307031691</v>
      </c>
      <c r="K226" s="21">
        <f>K206-Baseline!K206</f>
        <v>168.5827063680581</v>
      </c>
      <c r="L226" s="21">
        <f>L206-Baseline!L206</f>
        <v>192.16844496691093</v>
      </c>
      <c r="M226" s="21">
        <f>M206-Baseline!M206</f>
        <v>215.6370918138299</v>
      </c>
      <c r="N226" s="21">
        <f>N206-Baseline!N206</f>
        <v>238.99105149970927</v>
      </c>
      <c r="O226" s="21">
        <f>O206-Baseline!O206</f>
        <v>262.2327210806364</v>
      </c>
      <c r="P226" s="21">
        <f>P206-Baseline!P206</f>
        <v>285.36449094054933</v>
      </c>
      <c r="Q226" s="21">
        <f>Q206-Baseline!Q206</f>
        <v>308.38874567236655</v>
      </c>
      <c r="R226" s="21">
        <f>R206-Baseline!R206</f>
        <v>331.30786495084561</v>
      </c>
      <c r="S226" s="21">
        <f>S206-Baseline!S206</f>
        <v>354.12262170835982</v>
      </c>
      <c r="T226" s="21">
        <f>T206-Baseline!T206</f>
        <v>376.83540555413526</v>
      </c>
      <c r="U226" s="21">
        <f>U206-Baseline!U206</f>
        <v>399.44860330920619</v>
      </c>
      <c r="V226" s="21">
        <f>V206-Baseline!V206</f>
        <v>421.96459986957234</v>
      </c>
      <c r="W226" s="21">
        <f>W206-Baseline!W206</f>
        <v>444.38577909025156</v>
      </c>
      <c r="X226" s="21">
        <f>X206-Baseline!X206</f>
        <v>466.71452470497883</v>
      </c>
      <c r="Y226" s="21">
        <f>Y206-Baseline!Y206</f>
        <v>488.95322123257682</v>
      </c>
      <c r="Z226" s="21">
        <f>Z206-Baseline!Z206</f>
        <v>511.10425484968101</v>
      </c>
      <c r="AA226" s="21">
        <f>AA206-Baseline!AA206</f>
        <v>533.17001431349502</v>
      </c>
      <c r="AB226" s="21">
        <f>AB206-Baseline!AB206</f>
        <v>555.15289190275894</v>
      </c>
      <c r="AC226" s="21">
        <f>AC206-Baseline!AC206</f>
        <v>577.05093291674393</v>
      </c>
      <c r="AD226" s="21">
        <f>AD206-Baseline!AD206</f>
        <v>598.86603406081065</v>
      </c>
      <c r="AE226" s="21">
        <f>AE206-Baseline!AE206</f>
        <v>620.59967715646485</v>
      </c>
      <c r="AF226" s="21">
        <f>AF206-Baseline!AF206</f>
        <v>642.25307858845213</v>
      </c>
      <c r="AG226" s="21">
        <f>AG206-Baseline!AG206</f>
        <v>663.82734078190742</v>
      </c>
      <c r="AH226" s="21">
        <f>AH206-Baseline!AH206</f>
        <v>685.32364108138836</v>
      </c>
      <c r="AI226" s="21">
        <f>AI206-Baseline!AI206</f>
        <v>706.7434885986512</v>
      </c>
      <c r="AJ226" s="21">
        <f>AJ206-Baseline!AJ206</f>
        <v>728.18990252965705</v>
      </c>
      <c r="AK226" s="21">
        <f>AK206-Baseline!AK206</f>
        <v>749.66402311441766</v>
      </c>
      <c r="AL226" s="21">
        <f>AL206-Baseline!AL206</f>
        <v>771.16707320785213</v>
      </c>
      <c r="AM226" s="21">
        <f>AM206-Baseline!AM206</f>
        <v>792.70036778632459</v>
      </c>
      <c r="AN226" s="21">
        <f>AN206-Baseline!AN206</f>
        <v>814.26529716826894</v>
      </c>
      <c r="AO226" s="21">
        <f>AO206-Baseline!AO206</f>
        <v>835.86330573538748</v>
      </c>
      <c r="AP226" s="21">
        <f>AP206-Baseline!AP206</f>
        <v>857.49591078332014</v>
      </c>
      <c r="AQ226" s="21">
        <f>AQ206-Baseline!AQ206</f>
        <v>879.16470483007072</v>
      </c>
      <c r="AR226" s="21">
        <f>AR206-Baseline!AR206</f>
        <v>900.87135274673449</v>
      </c>
      <c r="AS226" s="21">
        <f>AS206-Baseline!AS206</f>
        <v>922.61758984212918</v>
      </c>
      <c r="AT226" s="21">
        <f>AT206-Baseline!AT206</f>
        <v>944.40522296688027</v>
      </c>
      <c r="AU226" s="21">
        <f>AU206-Baseline!AU206</f>
        <v>966.236132756909</v>
      </c>
      <c r="AV226" s="21">
        <f>AV206-Baseline!AV206</f>
        <v>988.11227361302713</v>
      </c>
      <c r="AW226" s="21">
        <f>AW206-Baseline!AW206</f>
        <v>1010.0356738693953</v>
      </c>
      <c r="AX226" s="21">
        <f>AX206-Baseline!AX206</f>
        <v>1032.0084365935541</v>
      </c>
      <c r="AY226" s="21">
        <f>AY206-Baseline!AY206</f>
        <v>1054.0327405627454</v>
      </c>
      <c r="AZ226" s="21">
        <f>AZ206-Baseline!AZ206</f>
        <v>1076.1108411506382</v>
      </c>
      <c r="BA226" s="21">
        <f>BA206-Baseline!BA206</f>
        <v>1098.2450711226547</v>
      </c>
      <c r="BB226" s="21">
        <f>BB206-Baseline!BB206</f>
        <v>1120.4356254410227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50" customFormat="1" ht="56.9" customHeight="1"/>
    <row r="2" spans="1:14">
      <c r="A2" s="40"/>
    </row>
    <row r="3" spans="1:14">
      <c r="A3" s="40"/>
    </row>
    <row r="4" spans="1:14">
      <c r="A4" s="42" t="s">
        <v>77</v>
      </c>
      <c r="B4" s="42" t="s">
        <v>78</v>
      </c>
      <c r="C4" s="351" t="s">
        <v>79</v>
      </c>
      <c r="D4" s="351"/>
      <c r="E4" s="351"/>
      <c r="F4" s="351"/>
      <c r="G4" s="351"/>
      <c r="H4" s="351"/>
      <c r="I4" s="351"/>
      <c r="J4" s="351"/>
      <c r="K4" s="351"/>
      <c r="L4" s="351"/>
      <c r="M4" s="351"/>
      <c r="N4" s="351"/>
    </row>
    <row r="5" spans="1:14" ht="72.400000000000006" customHeight="1">
      <c r="A5" s="94" t="s">
        <v>80</v>
      </c>
      <c r="B5" s="43" t="s">
        <v>81</v>
      </c>
      <c r="C5" s="353" t="s">
        <v>82</v>
      </c>
      <c r="D5" s="356"/>
      <c r="E5" s="356"/>
      <c r="F5" s="356"/>
      <c r="G5" s="356"/>
      <c r="H5" s="356"/>
      <c r="I5" s="356"/>
      <c r="J5" s="356"/>
      <c r="K5" s="356"/>
      <c r="L5" s="356"/>
      <c r="M5" s="356"/>
      <c r="N5" s="357"/>
    </row>
    <row r="6" spans="1:14" ht="83.65" customHeight="1">
      <c r="A6" s="95" t="s">
        <v>83</v>
      </c>
      <c r="B6" s="43" t="s">
        <v>84</v>
      </c>
      <c r="C6" s="352" t="s">
        <v>85</v>
      </c>
      <c r="D6" s="348"/>
      <c r="E6" s="348"/>
      <c r="F6" s="348"/>
      <c r="G6" s="348"/>
      <c r="H6" s="348"/>
      <c r="I6" s="348"/>
      <c r="J6" s="348"/>
      <c r="K6" s="348"/>
      <c r="L6" s="348"/>
      <c r="M6" s="348"/>
      <c r="N6" s="348"/>
    </row>
    <row r="7" spans="1:14" ht="70.900000000000006" customHeight="1">
      <c r="A7" s="96" t="s">
        <v>13</v>
      </c>
      <c r="B7" s="43" t="s">
        <v>86</v>
      </c>
      <c r="C7" s="348" t="s">
        <v>87</v>
      </c>
      <c r="D7" s="348"/>
      <c r="E7" s="348"/>
      <c r="F7" s="348"/>
      <c r="G7" s="348"/>
      <c r="H7" s="348"/>
      <c r="I7" s="348"/>
      <c r="J7" s="348"/>
      <c r="K7" s="348"/>
      <c r="L7" s="348"/>
      <c r="M7" s="348"/>
      <c r="N7" s="348"/>
    </row>
    <row r="8" spans="1:14" ht="158.65" customHeight="1">
      <c r="A8" s="95" t="s">
        <v>88</v>
      </c>
      <c r="B8" s="43" t="s">
        <v>89</v>
      </c>
      <c r="C8" s="348" t="s">
        <v>90</v>
      </c>
      <c r="D8" s="348"/>
      <c r="E8" s="348"/>
      <c r="F8" s="348"/>
      <c r="G8" s="348"/>
      <c r="H8" s="348"/>
      <c r="I8" s="348"/>
      <c r="J8" s="348"/>
      <c r="K8" s="348"/>
      <c r="L8" s="348"/>
      <c r="M8" s="348"/>
      <c r="N8" s="348"/>
    </row>
    <row r="9" spans="1:14" ht="105" customHeight="1">
      <c r="A9" s="97" t="s">
        <v>91</v>
      </c>
      <c r="B9" s="43" t="s">
        <v>92</v>
      </c>
      <c r="C9" s="348" t="s">
        <v>93</v>
      </c>
      <c r="D9" s="348"/>
      <c r="E9" s="348"/>
      <c r="F9" s="348"/>
      <c r="G9" s="348"/>
      <c r="H9" s="348"/>
      <c r="I9" s="348"/>
      <c r="J9" s="348"/>
      <c r="K9" s="348"/>
      <c r="L9" s="348"/>
      <c r="M9" s="348"/>
      <c r="N9" s="348"/>
    </row>
    <row r="10" spans="1:14" ht="105" customHeight="1">
      <c r="A10" s="157" t="s">
        <v>94</v>
      </c>
      <c r="B10" s="43" t="s">
        <v>95</v>
      </c>
      <c r="C10" s="353"/>
      <c r="D10" s="354"/>
      <c r="E10" s="354"/>
      <c r="F10" s="354"/>
      <c r="G10" s="354"/>
      <c r="H10" s="354"/>
      <c r="I10" s="354"/>
      <c r="J10" s="354"/>
      <c r="K10" s="354"/>
      <c r="L10" s="354"/>
      <c r="M10" s="354"/>
      <c r="N10" s="355"/>
    </row>
    <row r="11" spans="1:14" ht="384" customHeight="1">
      <c r="A11" s="98" t="s">
        <v>96</v>
      </c>
      <c r="B11" s="43" t="s">
        <v>97</v>
      </c>
      <c r="C11" s="348" t="s">
        <v>98</v>
      </c>
      <c r="D11" s="349"/>
      <c r="E11" s="349"/>
      <c r="F11" s="349"/>
      <c r="G11" s="349"/>
      <c r="H11" s="349"/>
      <c r="I11" s="349"/>
      <c r="J11" s="349"/>
      <c r="K11" s="349"/>
      <c r="L11" s="349"/>
      <c r="M11" s="349"/>
      <c r="N11" s="349"/>
    </row>
    <row r="12" spans="1:14" ht="122.25" customHeight="1">
      <c r="A12" s="229" t="s">
        <v>99</v>
      </c>
      <c r="B12" s="156" t="s">
        <v>100</v>
      </c>
      <c r="C12" s="346" t="s">
        <v>101</v>
      </c>
      <c r="D12" s="347"/>
      <c r="E12" s="347"/>
      <c r="F12" s="347"/>
      <c r="G12" s="347"/>
      <c r="H12" s="347"/>
      <c r="I12" s="347"/>
      <c r="J12" s="347"/>
      <c r="K12" s="347"/>
      <c r="L12" s="347"/>
      <c r="M12" s="347"/>
      <c r="N12" s="347"/>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509</v>
      </c>
    </row>
    <row r="2" spans="1:19">
      <c r="A2" s="472" t="s">
        <v>510</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512</v>
      </c>
    </row>
    <row r="20" spans="1:19">
      <c r="A20" s="472" t="s">
        <v>513</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494</v>
      </c>
      <c r="B23" s="406"/>
      <c r="C23" s="406"/>
      <c r="D23" s="406"/>
      <c r="E23" s="406"/>
      <c r="F23" s="406"/>
      <c r="G23" s="406"/>
      <c r="H23" s="406"/>
      <c r="I23" s="406"/>
      <c r="J23" s="406"/>
      <c r="K23" s="406"/>
      <c r="L23" s="406"/>
      <c r="M23" s="406"/>
      <c r="N23" s="406"/>
      <c r="O23" s="406"/>
      <c r="P23" s="406"/>
      <c r="Q23" s="406"/>
      <c r="R23" s="406"/>
      <c r="S23" s="406"/>
    </row>
    <row r="24" spans="1:19">
      <c r="A24" s="158" t="s">
        <v>495</v>
      </c>
      <c r="B24" s="406"/>
      <c r="C24" s="406"/>
      <c r="D24" s="406"/>
      <c r="E24" s="406"/>
      <c r="F24" s="406"/>
      <c r="G24" s="406"/>
      <c r="H24" s="406"/>
      <c r="I24" s="406"/>
      <c r="J24" s="406"/>
      <c r="K24" s="406"/>
      <c r="L24" s="406"/>
      <c r="M24" s="406"/>
      <c r="N24" s="406"/>
      <c r="O24" s="406"/>
      <c r="P24" s="406"/>
      <c r="Q24" s="406"/>
      <c r="R24" s="406"/>
      <c r="S24" s="406"/>
    </row>
    <row r="25" spans="1:19">
      <c r="A25" s="159" t="s">
        <v>397</v>
      </c>
      <c r="B25" s="406"/>
      <c r="C25" s="406"/>
      <c r="D25" s="406"/>
      <c r="E25" s="406"/>
      <c r="F25" s="406"/>
      <c r="G25" s="406"/>
      <c r="H25" s="406"/>
      <c r="I25" s="406"/>
      <c r="J25" s="406"/>
      <c r="K25" s="406"/>
      <c r="L25" s="406"/>
      <c r="M25" s="406"/>
      <c r="N25" s="406"/>
      <c r="O25" s="406"/>
      <c r="P25" s="406"/>
      <c r="Q25" s="406"/>
      <c r="R25" s="406"/>
      <c r="S25" s="406"/>
    </row>
    <row r="26" spans="1:19">
      <c r="A26" s="159" t="s">
        <v>473</v>
      </c>
      <c r="B26" s="406"/>
      <c r="C26" s="406"/>
      <c r="D26" s="406"/>
      <c r="E26" s="406"/>
      <c r="F26" s="406"/>
      <c r="G26" s="406"/>
      <c r="H26" s="406"/>
      <c r="I26" s="406"/>
      <c r="J26" s="406"/>
      <c r="K26" s="406"/>
      <c r="L26" s="406"/>
      <c r="M26" s="406"/>
      <c r="N26" s="406"/>
      <c r="O26" s="406"/>
      <c r="P26" s="406"/>
      <c r="Q26" s="406"/>
      <c r="R26" s="406"/>
      <c r="S26" s="406"/>
    </row>
    <row r="27" spans="1:19">
      <c r="A27" s="159" t="s">
        <v>474</v>
      </c>
      <c r="B27" s="406"/>
      <c r="C27" s="406"/>
      <c r="D27" s="406"/>
      <c r="E27" s="406"/>
      <c r="F27" s="406"/>
      <c r="G27" s="406"/>
      <c r="H27" s="406"/>
      <c r="I27" s="406"/>
      <c r="J27" s="406"/>
      <c r="K27" s="406"/>
      <c r="L27" s="406"/>
      <c r="M27" s="406"/>
      <c r="N27" s="406"/>
      <c r="O27" s="406"/>
      <c r="P27" s="406"/>
      <c r="Q27" s="406"/>
      <c r="R27" s="406"/>
      <c r="S27" s="406"/>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abSelected="1" topLeftCell="A4" zoomScale="80" zoomScaleNormal="80" workbookViewId="0">
      <selection activeCell="L25" sqref="L25"/>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58" t="s">
        <v>110</v>
      </c>
      <c r="J4" s="350"/>
      <c r="K4" s="350"/>
      <c r="L4" s="350"/>
      <c r="M4" s="350"/>
      <c r="N4" s="350"/>
      <c r="O4" s="41"/>
      <c r="P4" s="358" t="s">
        <v>111</v>
      </c>
      <c r="Q4" s="350"/>
      <c r="R4" s="350"/>
      <c r="S4" s="350"/>
      <c r="T4" s="350"/>
      <c r="U4" s="350"/>
      <c r="V4" s="41"/>
      <c r="W4" s="358" t="s">
        <v>112</v>
      </c>
      <c r="X4" s="350"/>
      <c r="Y4" s="350"/>
      <c r="Z4" s="350"/>
      <c r="AA4" s="350"/>
      <c r="AB4" s="350"/>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62" t="s">
        <v>114</v>
      </c>
      <c r="J6" s="363"/>
      <c r="K6" s="363"/>
      <c r="L6" s="363"/>
      <c r="M6" s="363"/>
      <c r="N6" s="364"/>
      <c r="O6" s="76"/>
      <c r="P6" s="362" t="s">
        <v>114</v>
      </c>
      <c r="Q6" s="363"/>
      <c r="R6" s="363"/>
      <c r="S6" s="363"/>
      <c r="T6" s="363"/>
      <c r="U6" s="364"/>
      <c r="V6" s="76"/>
      <c r="W6" s="362" t="s">
        <v>114</v>
      </c>
      <c r="X6" s="363"/>
      <c r="Y6" s="363"/>
      <c r="Z6" s="363"/>
      <c r="AA6" s="363"/>
      <c r="AB6" s="364"/>
      <c r="AC6" s="41"/>
      <c r="AD6" s="41"/>
      <c r="AG6" s="66"/>
    </row>
    <row r="7" spans="2:33" ht="33.75" customHeight="1">
      <c r="B7" s="64"/>
      <c r="C7" s="69" t="s">
        <v>115</v>
      </c>
      <c r="D7" s="69" t="s">
        <v>116</v>
      </c>
      <c r="E7" s="70" t="s">
        <v>117</v>
      </c>
      <c r="F7" s="359" t="s">
        <v>118</v>
      </c>
      <c r="G7" s="361"/>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T3 Non-mandatory Repex Baseline</v>
      </c>
      <c r="E9" s="37" t="str" cm="1">
        <f t="array" aca="1" ref="E9" ca="1">INDIRECT("'" &amp; $C9 &amp;"'!" &amp; "B7")</f>
        <v>N</v>
      </c>
      <c r="F9" s="37">
        <f ca="1">SUM(INDIRECT("'" &amp; $C9 &amp;"'!" &amp; "B26:F26"))</f>
        <v>0</v>
      </c>
      <c r="G9" s="37">
        <f ca="1">SUM(INDIRECT("'" &amp; $C9 &amp;"'!" &amp; "B27:F27"))</f>
        <v>-4.4263373342392205</v>
      </c>
      <c r="H9" s="37" t="str" cm="1">
        <f t="array" aca="1" ref="H9" ca="1">INDIRECT("'" &amp; $C9 &amp;"'!" &amp; "B8")</f>
        <v>CV6.04, CV6.08</v>
      </c>
      <c r="I9" s="37" cm="1">
        <f t="array" aca="1" ref="I9" ca="1">INDIRECT("'" &amp; $C9 &amp;"'!" &amp; "B13")</f>
        <v>-193.01957447420151</v>
      </c>
      <c r="J9" s="37" cm="1">
        <f t="array" aca="1" ref="J9" ca="1">INDIRECT("'" &amp; $C9 &amp;"'!" &amp; "B14")</f>
        <v>-296.6064923593857</v>
      </c>
      <c r="K9" s="37" cm="1">
        <f t="array" aca="1" ref="K9" ca="1">INDIRECT("'" &amp; $C9 &amp;"'!" &amp; "B15")</f>
        <v>-397.95063487421066</v>
      </c>
      <c r="L9" s="37" cm="1">
        <f t="array" aca="1" ref="L9" ca="1">INDIRECT("'" &amp; $C9 &amp;"'!" &amp; "B16")</f>
        <v>-497.28836508721469</v>
      </c>
      <c r="M9" s="277" cm="1">
        <f t="array" aca="1" ref="M9" ca="1">INDIRECT("'" &amp; $C9 &amp;"'!" &amp; "B17")</f>
        <v>-691.35645604338788</v>
      </c>
      <c r="N9" s="277" cm="1">
        <f t="array" aca="1" ref="N9" ca="1">INDIRECT("'" &amp; $C9 &amp;"'!" &amp; "B18")</f>
        <v>-886.91013711111043</v>
      </c>
      <c r="O9" s="76"/>
      <c r="P9" s="37" cm="1">
        <f t="array" aca="1" ref="P9" ca="1">INDIRECT("'" &amp; $C9 &amp;"'!" &amp; "D13")</f>
        <v>-170.40157300856819</v>
      </c>
      <c r="Q9" s="37" cm="1">
        <f t="array" aca="1" ref="Q9" ca="1">INDIRECT("'" &amp; $C9 &amp;"'!" &amp; "D14")</f>
        <v>-261.93838209818529</v>
      </c>
      <c r="R9" s="37" cm="1">
        <f t="array" aca="1" ref="R9" ca="1">INDIRECT("'" &amp; $C9 &amp;"'!" &amp; "D15")</f>
        <v>-351.53217400152863</v>
      </c>
      <c r="S9" s="37" cm="1">
        <f t="array" aca="1" ref="S9" ca="1">INDIRECT("'" &amp; $C9 &amp;"'!" &amp; "D16")</f>
        <v>-439.41275441840941</v>
      </c>
      <c r="T9" s="277" cm="1">
        <f t="array" aca="1" ref="T9" ca="1">INDIRECT("'" &amp; $C9 &amp;"'!" &amp; "D17")</f>
        <v>-611.32895921797308</v>
      </c>
      <c r="U9" s="277" cm="1">
        <f t="array" aca="1" ref="U9" ca="1">INDIRECT("'" &amp; $C9 &amp;"'!" &amp; "D18")</f>
        <v>-785.11722251554272</v>
      </c>
      <c r="V9" s="76"/>
      <c r="W9" s="37" cm="1">
        <f t="array" aca="1" ref="W9" ca="1">INDIRECT("'" &amp; $C9 &amp;"'!" &amp; "F13")</f>
        <v>-215.6370918138299</v>
      </c>
      <c r="X9" s="37" cm="1">
        <f t="array" aca="1" ref="X9" ca="1">INDIRECT("'" &amp; $C9 &amp;"'!" &amp; "F14")</f>
        <v>-331.30786495084561</v>
      </c>
      <c r="Y9" s="37" cm="1">
        <f t="array" aca="1" ref="Y9" ca="1">INDIRECT("'" &amp; $C9 &amp;"'!" &amp; "F15")</f>
        <v>-444.38577909025156</v>
      </c>
      <c r="Z9" s="37" cm="1">
        <f t="array" aca="1" ref="Z9" ca="1">INDIRECT("'" &amp; $C9 &amp;"'!" &amp; "F16")</f>
        <v>-555.15289190275894</v>
      </c>
      <c r="AA9" s="277" cm="1">
        <f t="array" aca="1" ref="AA9" ca="1">INDIRECT("'" &amp; $C9 &amp;"'!" &amp; "F17")</f>
        <v>-771.16707320785213</v>
      </c>
      <c r="AB9" s="277" cm="1">
        <f t="array" aca="1" ref="AB9" ca="1">INDIRECT("'" &amp; $C9 &amp;"'!" &amp; "F18")</f>
        <v>-988.11227361302713</v>
      </c>
      <c r="AC9" s="41"/>
      <c r="AD9" s="84" t="s">
        <v>126</v>
      </c>
      <c r="AE9" s="84" t="s">
        <v>127</v>
      </c>
      <c r="AF9" s="84" t="s">
        <v>128</v>
      </c>
      <c r="AG9" s="66"/>
    </row>
    <row r="10" spans="2:33">
      <c r="B10" s="64"/>
      <c r="C10" s="72" t="s">
        <v>129</v>
      </c>
      <c r="D10" s="37" t="str" cm="1">
        <f t="array" aca="1" ref="D10" ca="1">INDIRECT("'" &amp; $C10 &amp;"'!" &amp; "B4")</f>
        <v>T3 Non-mandatory Repex Preferred</v>
      </c>
      <c r="E10" s="37" t="str" cm="1">
        <f t="array" aca="1" ref="E10" ca="1">IF(ISTEXT($D10),INDIRECT("'" &amp; $C10 &amp;"'!" &amp; "B7"),"")</f>
        <v>Y</v>
      </c>
      <c r="F10" s="37">
        <f t="shared" ref="F10:F19" ca="1" si="0">IF(ISTEXT($D10),SUM(INDIRECT("'" &amp; $C10 &amp;"'!" &amp; "B26:f26")),"")</f>
        <v>-53.800566445137484</v>
      </c>
      <c r="G10" s="37">
        <f t="shared" ref="G10:G19" ca="1" si="1">IF(ISTEXT($D10),SUM(INDIRECT("'" &amp; $C10 &amp;"'!" &amp; "B27:f27")),"")</f>
        <v>-4.2020344648851395</v>
      </c>
      <c r="H10" s="37" t="str" cm="1">
        <f t="array" aca="1" ref="H10" ca="1">IF(ISTEXT($D10),INDIRECT("'" &amp; $C10 &amp;"'!" &amp; "B8"),"")</f>
        <v>CV6.04, CV6.08</v>
      </c>
      <c r="I10" s="37" cm="1">
        <f t="array" aca="1" ref="I10" ca="1">IF(ISTEXT($D10),INDIRECT("'" &amp; $C10 &amp;"'!" &amp; "B13"),"")</f>
        <v>-196.35731321344414</v>
      </c>
      <c r="J10" s="37" cm="1">
        <f t="array" aca="1" ref="J10" ca="1">IF(ISTEXT($D10),INDIRECT("'" &amp; $C10 &amp;"'!" &amp; "B14"),"")</f>
        <v>-291.86214951550431</v>
      </c>
      <c r="K10" s="37" cm="1">
        <f t="array" aca="1" ref="K10" ca="1">IF(ISTEXT($D10),INDIRECT("'" &amp; $C10 &amp;"'!" &amp; "B15"),"")</f>
        <v>-378.68316599420484</v>
      </c>
      <c r="L10" s="37" cm="1">
        <f t="array" aca="1" ref="L10" ca="1">IF(ISTEXT($D10),INDIRECT("'" &amp; $C10 &amp;"'!" &amp; "B16"),"")</f>
        <v>-459.44143572106384</v>
      </c>
      <c r="M10" s="277" cm="1">
        <f t="array" aca="1" ref="M10" ca="1">IF(ISTEXT($D10),INDIRECT("'" &amp; $C10 &amp;"'!" &amp; "B17"),"")</f>
        <v>-613.74623217470014</v>
      </c>
      <c r="N10" s="277" cm="1">
        <f t="array" aca="1" ref="N10" ca="1">IF(ISTEXT($D10),INDIRECT("'" &amp; $C10 &amp;"'!" &amp; "B18"),"")</f>
        <v>-769.70685873625678</v>
      </c>
      <c r="O10" s="76"/>
      <c r="P10" s="37" cm="1">
        <f t="array" aca="1" ref="P10" ca="1">IF(ISTEXT($D10),INDIRECT("'" &amp; $C10 &amp;"'!" &amp; "D13"),"")</f>
        <v>-181.55989992190138</v>
      </c>
      <c r="Q10" s="37" cm="1">
        <f t="array" aca="1" ref="Q10" ca="1">IF(ISTEXT($D10),INDIRECT("'" &amp; $C10 &amp;"'!" &amp; "D14"),"")</f>
        <v>-271.31617905019215</v>
      </c>
      <c r="R10" s="37" cm="1">
        <f t="array" aca="1" ref="R10" ca="1">IF(ISTEXT($D10),INDIRECT("'" &amp; $C10 &amp;"'!" &amp; "D15"),"")</f>
        <v>-352.52673274282245</v>
      </c>
      <c r="S10" s="37" cm="1">
        <f t="array" aca="1" ref="S10" ca="1">IF(ISTEXT($D10),INDIRECT("'" &amp; $C10 &amp;"'!" &amp; "D16"),"")</f>
        <v>-427.81335033373944</v>
      </c>
      <c r="T10" s="277" cm="1">
        <f t="array" aca="1" ref="T10" ca="1">IF(ISTEXT($D10),INDIRECT("'" &amp; $C10 &amp;"'!" &amp; "D17"),"")</f>
        <v>-571.52357138869309</v>
      </c>
      <c r="U10" s="277" cm="1">
        <f t="array" aca="1" ref="U10" ca="1">IF(ISTEXT($D10),INDIRECT("'" &amp; $C10 &amp;"'!" &amp; "D18"),"")</f>
        <v>-717.0567648527234</v>
      </c>
      <c r="V10" s="76"/>
      <c r="W10" s="37" cm="1">
        <f t="array" aca="1" ref="W10" ca="1">IF(ISTEXT($D10),INDIRECT("'" &amp; $C10 &amp;"'!" &amp; "F13"),"")</f>
        <v>-223.05486733088284</v>
      </c>
      <c r="X10" s="37" cm="1">
        <f t="array" aca="1" ref="X10" ca="1">IF(ISTEXT($D10),INDIRECT("'" &amp; $C10 &amp;"'!" &amp; "F14"),"")</f>
        <v>-333.92739946861423</v>
      </c>
      <c r="Y10" s="37" cm="1">
        <f t="array" aca="1" ref="Y10" ca="1">IF(ISTEXT($D10),INDIRECT("'" &amp; $C10 &amp;"'!" &amp; "F15"),"")</f>
        <v>-435.68561451838019</v>
      </c>
      <c r="Z10" s="37" cm="1">
        <f t="array" aca="1" ref="Z10" ca="1">IF(ISTEXT($D10),INDIRECT("'" &amp; $C10 &amp;"'!" &amp; "F16"),"")</f>
        <v>-530.99704133514228</v>
      </c>
      <c r="AA10" s="277" cm="1">
        <f t="array" aca="1" ref="AA10" ca="1">IF(ISTEXT($D10),INDIRECT("'" &amp; $C10 &amp;"'!" &amp; "F17"),"")</f>
        <v>-713.29136910509965</v>
      </c>
      <c r="AB10" s="277" cm="1">
        <f t="array" aca="1" ref="AB10" ca="1">IF(ISTEXT($D10),INDIRECT("'" &amp; $C10 &amp;"'!" &amp; "F18"),"")</f>
        <v>-896.58559272229138</v>
      </c>
      <c r="AC10" s="41"/>
      <c r="AD10" s="84" t="s">
        <v>130</v>
      </c>
      <c r="AE10" s="84" t="s">
        <v>131</v>
      </c>
      <c r="AF10" s="84" t="s">
        <v>132</v>
      </c>
      <c r="AG10" s="66"/>
    </row>
    <row r="11" spans="2:33">
      <c r="B11" s="64"/>
      <c r="C11" s="72" t="s">
        <v>133</v>
      </c>
      <c r="D11" s="37" t="str" cm="1">
        <f t="array" aca="1" ref="D11" ca="1">INDIRECT("'" &amp; $C11 &amp;"'!" &amp; "B4")</f>
        <v>T3 Non-mandatory Repex Do 10% More</v>
      </c>
      <c r="E11" s="37" t="str" cm="1">
        <f t="array" aca="1" ref="E11" ca="1">IF(ISTEXT($D11),INDIRECT("'" &amp; $C11 &amp;"'!" &amp; "B7"),"")</f>
        <v>N</v>
      </c>
      <c r="F11" s="37">
        <f t="shared" ca="1" si="0"/>
        <v>-59.180816418713434</v>
      </c>
      <c r="G11" s="37">
        <f t="shared" ca="1" si="1"/>
        <v>-4.1796041787761391</v>
      </c>
      <c r="H11" s="37" t="str" cm="1">
        <f t="array" aca="1" ref="H11" ca="1">IF(ISTEXT($D11),INDIRECT("'" &amp; $C11 &amp;"'!" &amp; "B8"),"")</f>
        <v>CV6.04, CV6.08</v>
      </c>
      <c r="I11" s="37" cm="1">
        <f t="array" aca="1" ref="I11" ca="1">IF(ISTEXT($D11),INDIRECT("'" &amp; $C11 &amp;"'!" &amp; "B13"),"")</f>
        <v>-196.51430260853851</v>
      </c>
      <c r="J11" s="37" cm="1">
        <f t="array" aca="1" ref="J11" ca="1">IF(ISTEXT($D11),INDIRECT("'" &amp; $C11 &amp;"'!" &amp; "B14"),"")</f>
        <v>-291.04375448376038</v>
      </c>
      <c r="K11" s="37" cm="1">
        <f t="array" aca="1" ref="K11" ca="1">IF(ISTEXT($D11),INDIRECT("'" &amp; $C11 &amp;"'!" &amp; "B15"),"")</f>
        <v>-376.24783736369579</v>
      </c>
      <c r="L11" s="37" cm="1">
        <f t="array" aca="1" ref="L11" ca="1">IF(ISTEXT($D11),INDIRECT("'" &amp; $C11 &amp;"'!" &amp; "B16"),"")</f>
        <v>-454.98577879501624</v>
      </c>
      <c r="M11" s="277" cm="1">
        <f t="array" aca="1" ref="M11" ca="1">IF(ISTEXT($D11),INDIRECT("'" &amp; $C11 &amp;"'!" &amp; "B17"),"")</f>
        <v>-604.99396286526417</v>
      </c>
      <c r="N11" s="277" cm="1">
        <f t="array" aca="1" ref="N11" ca="1">IF(ISTEXT($D11),INDIRECT("'" &amp; $C11 &amp;"'!" &amp; "B18"),"")</f>
        <v>-756.66778583735493</v>
      </c>
      <c r="O11" s="76"/>
      <c r="P11" s="37" cm="1">
        <f t="array" aca="1" ref="P11" ca="1">IF(ISTEXT($D11),INDIRECT("'" &amp; $C11 &amp;"'!" &amp; "D13"),"")</f>
        <v>-182.4989481211029</v>
      </c>
      <c r="Q11" s="37" cm="1">
        <f t="array" aca="1" ref="Q11" ca="1">IF(ISTEXT($D11),INDIRECT("'" &amp; $C11 &amp;"'!" &amp; "D14"),"")</f>
        <v>-271.90999798682299</v>
      </c>
      <c r="R11" s="37" cm="1">
        <f t="array" aca="1" ref="R11" ca="1">IF(ISTEXT($D11),INDIRECT("'" &amp; $C11 &amp;"'!" &amp; "D15"),"")</f>
        <v>-352.11760685572153</v>
      </c>
      <c r="S11" s="37" cm="1">
        <f t="array" aca="1" ref="S11" ca="1">IF(ISTEXT($D11),INDIRECT("'" &amp; $C11 &amp;"'!" &amp; "D16"),"")</f>
        <v>-425.98244592143584</v>
      </c>
      <c r="T11" s="277" cm="1">
        <f t="array" aca="1" ref="T11" ca="1">IF(ISTEXT($D11),INDIRECT("'" &amp; $C11 &amp;"'!" &amp; "D17"),"")</f>
        <v>-566.55178567431494</v>
      </c>
      <c r="U11" s="277" cm="1">
        <f t="array" aca="1" ref="U11" ca="1">IF(ISTEXT($D11),INDIRECT("'" &amp; $C11 &amp;"'!" &amp; "D18"),"")</f>
        <v>-708.93197402244982</v>
      </c>
      <c r="V11" s="76"/>
      <c r="W11" s="37" cm="1">
        <f t="array" aca="1" ref="W11" ca="1">IF(ISTEXT($D11),INDIRECT("'" &amp; $C11 &amp;"'!" &amp; "F13"),"")</f>
        <v>-223.6198603968185</v>
      </c>
      <c r="X11" s="37" cm="1">
        <f t="array" aca="1" ref="X11" ca="1">IF(ISTEXT($D11),INDIRECT("'" &amp; $C11 &amp;"'!" &amp; "F14"),"")</f>
        <v>-333.84539216717997</v>
      </c>
      <c r="Y11" s="37" cm="1">
        <f t="array" aca="1" ref="Y11" ca="1">IF(ISTEXT($D11),INDIRECT("'" &amp; $C11 &amp;"'!" &amp; "F15"),"")</f>
        <v>-434.30701630891355</v>
      </c>
      <c r="Z11" s="37" cm="1">
        <f t="array" aca="1" ref="Z11" ca="1">IF(ISTEXT($D11),INDIRECT("'" &amp; $C11 &amp;"'!" &amp; "F16"),"")</f>
        <v>-527.91049228143243</v>
      </c>
      <c r="AA11" s="277" cm="1">
        <f t="array" aca="1" ref="AA11" ca="1">IF(ISTEXT($D11),INDIRECT("'" &amp; $C11 &amp;"'!" &amp; "F17"),"")</f>
        <v>-706.51255176762766</v>
      </c>
      <c r="AB11" s="277" cm="1">
        <f t="array" aca="1" ref="AB11" ca="1">IF(ISTEXT($D11),INDIRECT("'" &amp; $C11 &amp;"'!" &amp; "F18"),"")</f>
        <v>-886.11417957047502</v>
      </c>
      <c r="AC11" s="41"/>
      <c r="AD11" s="84" t="s">
        <v>134</v>
      </c>
      <c r="AE11" s="84" t="s">
        <v>135</v>
      </c>
      <c r="AF11" s="84" t="s">
        <v>136</v>
      </c>
      <c r="AG11" s="66"/>
    </row>
    <row r="12" spans="2:33">
      <c r="B12" s="64"/>
      <c r="C12" s="72" t="s">
        <v>137</v>
      </c>
      <c r="D12" s="37" t="str" cm="1">
        <f t="array" aca="1" ref="D12" ca="1">INDIRECT("'" &amp; $C12 &amp;"'!" &amp; "B4")</f>
        <v>T3 Non-mandatory Repex Do 10% Less</v>
      </c>
      <c r="E12" s="37" t="str" cm="1">
        <f t="array" aca="1" ref="E12" ca="1">IF(ISTEXT($D12),INDIRECT("'" &amp; $C12 &amp;"'!" &amp; "B7"),"")</f>
        <v>N</v>
      </c>
      <c r="F12" s="37">
        <f t="shared" ca="1" si="0"/>
        <v>-55.860373747344823</v>
      </c>
      <c r="G12" s="37">
        <f t="shared" ca="1" si="1"/>
        <v>-4.2244647524966989</v>
      </c>
      <c r="H12" s="37" t="str" cm="1">
        <f t="array" aca="1" ref="H12" ca="1">IF(ISTEXT($D12),INDIRECT("'" &amp; $C12 &amp;"'!" &amp; "B8"),"")</f>
        <v>CV6.04, CV6.08</v>
      </c>
      <c r="I12" s="37" cm="1">
        <f t="array" aca="1" ref="I12" ca="1">IF(ISTEXT($D12),INDIRECT("'" &amp; $C12 &amp;"'!" &amp; "B13"),"")</f>
        <v>-200.26835593567026</v>
      </c>
      <c r="J12" s="37" cm="1">
        <f t="array" aca="1" ref="J12" ca="1">IF(ISTEXT($D12),INDIRECT("'" &amp; $C12 &amp;"'!" &amp; "B14"),"")</f>
        <v>-298.57082788089554</v>
      </c>
      <c r="K12" s="37" cm="1">
        <f t="array" aca="1" ref="K12" ca="1">IF(ISTEXT($D12),INDIRECT("'" &amp; $C12 &amp;"'!" &amp; "B15"),"")</f>
        <v>-387.86939064272855</v>
      </c>
      <c r="L12" s="37" cm="1">
        <f t="array" aca="1" ref="L12" ca="1">IF(ISTEXT($D12),INDIRECT("'" &amp; $C12 &amp;"'!" &amp; "B16"),"")</f>
        <v>-470.88173019838462</v>
      </c>
      <c r="M12" s="277" cm="1">
        <f t="array" aca="1" ref="M12" ca="1">IF(ISTEXT($D12),INDIRECT("'" &amp; $C12 &amp;"'!" &amp; "B17"),"")</f>
        <v>-629.42432695899276</v>
      </c>
      <c r="N12" s="277" cm="1">
        <f t="array" aca="1" ref="N12" ca="1">IF(ISTEXT($D12),INDIRECT("'" &amp; $C12 &amp;"'!" &amp; "B18"),"")</f>
        <v>-789.61148986173907</v>
      </c>
      <c r="O12" s="76"/>
      <c r="P12" s="37" cm="1">
        <f t="array" aca="1" ref="P12" ca="1">IF(ISTEXT($D12),INDIRECT("'" &amp; $C12 &amp;"'!" &amp; "D13"),"")</f>
        <v>-184.68888381344598</v>
      </c>
      <c r="Q12" s="37" cm="1">
        <f t="array" aca="1" ref="Q12" ca="1">IF(ISTEXT($D12),INDIRECT("'" &amp; $C12 &amp;"'!" &amp; "D14"),"")</f>
        <v>-276.6126434279156</v>
      </c>
      <c r="R12" s="37" cm="1">
        <f t="array" aca="1" ref="R12" ca="1">IF(ISTEXT($D12),INDIRECT("'" &amp; $C12 &amp;"'!" &amp; "D15"),"")</f>
        <v>-359.6867546079838</v>
      </c>
      <c r="S12" s="37" cm="1">
        <f t="array" aca="1" ref="S12" ca="1">IF(ISTEXT($D12),INDIRECT("'" &amp; $C12 &amp;"'!" &amp; "D16"),"")</f>
        <v>-436.62889225712848</v>
      </c>
      <c r="T12" s="277" cm="1">
        <f t="array" aca="1" ref="T12" ca="1">IF(ISTEXT($D12),INDIRECT("'" &amp; $C12 &amp;"'!" &amp; "D17"),"")</f>
        <v>-583.4211825488203</v>
      </c>
      <c r="U12" s="277" cm="1">
        <f t="array" aca="1" ref="U12" ca="1">IF(ISTEXT($D12),INDIRECT("'" &amp; $C12 &amp;"'!" &amp; "D18"),"")</f>
        <v>-732.04711389030365</v>
      </c>
      <c r="V12" s="76"/>
      <c r="W12" s="37" cm="1">
        <f t="array" aca="1" ref="W12" ca="1">IF(ISTEXT($D12),INDIRECT("'" &amp; $C12 &amp;"'!" &amp; "F13"),"")</f>
        <v>-226.55790636840149</v>
      </c>
      <c r="X12" s="37" cm="1">
        <f t="array" aca="1" ref="X12" ca="1">IF(ISTEXT($D12),INDIRECT("'" &amp; $C12 &amp;"'!" &amp; "F14"),"")</f>
        <v>-339.89969009362204</v>
      </c>
      <c r="Y12" s="37" cm="1">
        <f t="array" aca="1" ref="Y12" ca="1">IF(ISTEXT($D12),INDIRECT("'" &amp; $C12 &amp;"'!" &amp; "F15"),"")</f>
        <v>-443.81510872501087</v>
      </c>
      <c r="Z12" s="37" cm="1">
        <f t="array" aca="1" ref="Z12" ca="1">IF(ISTEXT($D12),INDIRECT("'" &amp; $C12 &amp;"'!" &amp; "F16"),"")</f>
        <v>-541.06822791915783</v>
      </c>
      <c r="AA12" s="277" cm="1">
        <f t="array" aca="1" ref="AA12" ca="1">IF(ISTEXT($D12),INDIRECT("'" &amp; $C12 &amp;"'!" &amp; "F17"),"")</f>
        <v>-726.99601190225246</v>
      </c>
      <c r="AB12" s="277" cm="1">
        <f t="array" aca="1" ref="AB12" ca="1">IF(ISTEXT($D12),INDIRECT("'" &amp; $C12 &amp;"'!" &amp; "F18"),"")</f>
        <v>-913.92256409066124</v>
      </c>
      <c r="AC12" s="41"/>
      <c r="AD12" s="84" t="s">
        <v>138</v>
      </c>
      <c r="AE12" s="84" t="s">
        <v>139</v>
      </c>
      <c r="AF12" s="84" t="s">
        <v>140</v>
      </c>
      <c r="AG12" s="66"/>
    </row>
    <row r="13" spans="2:33">
      <c r="B13" s="64"/>
      <c r="C13" s="72" t="s">
        <v>141</v>
      </c>
      <c r="D13" s="37" t="str" cm="1">
        <f t="array" aca="1" ref="D13" ca="1">INDIRECT("'" &amp; $C13 &amp;"'!" &amp; "B4")</f>
        <v>T3 Non-mandatory Repex Extra T3; Less &gt;2ST</v>
      </c>
      <c r="E13" s="37" t="str" cm="1">
        <f t="array" aca="1" ref="E13" ca="1">IF(ISTEXT($D13),INDIRECT("'" &amp; $C13 &amp;"'!" &amp; "B7"),"")</f>
        <v>N</v>
      </c>
      <c r="F13" s="37">
        <f t="shared" ca="1" si="0"/>
        <v>-72.288147161532436</v>
      </c>
      <c r="G13" s="37">
        <f t="shared" ca="1" si="1"/>
        <v>-4.1249580178021512</v>
      </c>
      <c r="H13" s="37" t="str" cm="1">
        <f t="array" aca="1" ref="H13" ca="1">IF(ISTEXT($D13),INDIRECT("'" &amp; $C13 &amp;"'!" &amp; "B8"),"")</f>
        <v>CV6.04, CV6.08</v>
      </c>
      <c r="I13" s="37" cm="1">
        <f t="array" aca="1" ref="I13" ca="1">IF(ISTEXT($D13),INDIRECT("'" &amp; $C13 &amp;"'!" &amp; "B13"),"")</f>
        <v>-196.76077409061898</v>
      </c>
      <c r="J13" s="37" cm="1">
        <f t="array" aca="1" ref="J13" ca="1">IF(ISTEXT($D13),INDIRECT("'" &amp; $C13 &amp;"'!" &amp; "B14"),"")</f>
        <v>-288.78525194390693</v>
      </c>
      <c r="K13" s="37" cm="1">
        <f t="array" aca="1" ref="K13" ca="1">IF(ISTEXT($D13),INDIRECT("'" &amp; $C13 &amp;"'!" &amp; "B15"),"")</f>
        <v>-369.92327244313788</v>
      </c>
      <c r="L13" s="37" cm="1">
        <f t="array" aca="1" ref="L13" ca="1">IF(ISTEXT($D13),INDIRECT("'" &amp; $C13 &amp;"'!" &amp; "B16"),"")</f>
        <v>-443.61398884558253</v>
      </c>
      <c r="M13" s="277" cm="1">
        <f t="array" aca="1" ref="M13" ca="1">IF(ISTEXT($D13),INDIRECT("'" &amp; $C13 &amp;"'!" &amp; "B17"),"")</f>
        <v>-582.90710634212519</v>
      </c>
      <c r="N13" s="277" cm="1">
        <f t="array" aca="1" ref="N13" ca="1">IF(ISTEXT($D13),INDIRECT("'" &amp; $C13 &amp;"'!" &amp; "B18"),"")</f>
        <v>-723.88337490278786</v>
      </c>
      <c r="O13" s="76"/>
      <c r="P13" s="37" cm="1">
        <f t="array" aca="1" ref="P13" ca="1">IF(ISTEXT($D13),INDIRECT("'" &amp; $C13 &amp;"'!" &amp; "D13"),"")</f>
        <v>-184.65072345385533</v>
      </c>
      <c r="Q13" s="37" cm="1">
        <f t="array" aca="1" ref="Q13" ca="1">IF(ISTEXT($D13),INDIRECT("'" &amp; $C13 &amp;"'!" &amp; "D14"),"")</f>
        <v>-273.09202532818097</v>
      </c>
      <c r="R13" s="37" cm="1">
        <f t="array" aca="1" ref="R13" ca="1">IF(ISTEXT($D13),INDIRECT("'" &amp; $C13 &amp;"'!" &amp; "D15"),"")</f>
        <v>-350.72941223890592</v>
      </c>
      <c r="S13" s="37" cm="1">
        <f t="array" aca="1" ref="S13" ca="1">IF(ISTEXT($D13),INDIRECT("'" &amp; $C13 &amp;"'!" &amp; "D16"),"")</f>
        <v>-421.00525313670028</v>
      </c>
      <c r="T13" s="277" cm="1">
        <f t="array" aca="1" ref="T13" ca="1">IF(ISTEXT($D13),INDIRECT("'" &amp; $C13 &amp;"'!" &amp; "D17"),"")</f>
        <v>-553.6751954549228</v>
      </c>
      <c r="U13" s="277" cm="1">
        <f t="array" aca="1" ref="U13" ca="1">IF(ISTEXT($D13),INDIRECT("'" &amp; $C13 &amp;"'!" &amp; "D18"),"")</f>
        <v>-688.1200648285145</v>
      </c>
      <c r="V13" s="76"/>
      <c r="W13" s="37" cm="1">
        <f t="array" aca="1" ref="W13" ca="1">IF(ISTEXT($D13),INDIRECT("'" &amp; $C13 &amp;"'!" &amp; "F13"),"")</f>
        <v>-224.86033765065514</v>
      </c>
      <c r="X13" s="37" cm="1">
        <f t="array" aca="1" ref="X13" ca="1">IF(ISTEXT($D13),INDIRECT("'" &amp; $C13 &amp;"'!" &amp; "F14"),"")</f>
        <v>-333.38092654173568</v>
      </c>
      <c r="Y13" s="37" cm="1">
        <f t="array" aca="1" ref="Y13" ca="1">IF(ISTEXT($D13),INDIRECT("'" &amp; $C13 &amp;"'!" &amp; "F15"),"")</f>
        <v>-430.55692854099271</v>
      </c>
      <c r="Z13" s="37" cm="1">
        <f t="array" aca="1" ref="Z13" ca="1">IF(ISTEXT($D13),INDIRECT("'" &amp; $C13 &amp;"'!" &amp; "F16"),"")</f>
        <v>-519.87421426037122</v>
      </c>
      <c r="AA13" s="277" cm="1">
        <f t="array" aca="1" ref="AA13" ca="1">IF(ISTEXT($D13),INDIRECT("'" &amp; $C13 &amp;"'!" &amp; "F17"),"")</f>
        <v>-689.2335505736711</v>
      </c>
      <c r="AB13" s="277" cm="1">
        <f t="array" aca="1" ref="AB13" ca="1">IF(ISTEXT($D13),INDIRECT("'" &amp; $C13 &amp;"'!" &amp; "F18"),"")</f>
        <v>-859.58527256542152</v>
      </c>
      <c r="AC13" s="41"/>
      <c r="AD13" s="84" t="s">
        <v>142</v>
      </c>
      <c r="AE13" s="84" t="s">
        <v>143</v>
      </c>
      <c r="AF13" s="84" t="s">
        <v>144</v>
      </c>
      <c r="AG13" s="66"/>
    </row>
    <row r="14" spans="2:33">
      <c r="B14" s="64"/>
      <c r="C14" s="72" t="s">
        <v>145</v>
      </c>
      <c r="D14" s="37" t="str" cm="1">
        <f t="array" aca="1" ref="D14" ca="1">INDIRECT("'" &amp; $C14 &amp;"'!" &amp; "B4")</f>
        <v>T3 Non-mandatory Repex Defer</v>
      </c>
      <c r="E14" s="37" t="str" cm="1">
        <f t="array" aca="1" ref="E14" ca="1">IF(ISTEXT($D14),INDIRECT("'" &amp; $C14 &amp;"'!" &amp; "B7"),"")</f>
        <v>N</v>
      </c>
      <c r="F14" s="37">
        <f t="shared" ca="1" si="0"/>
        <v>0</v>
      </c>
      <c r="G14" s="37">
        <f t="shared" ca="1" si="1"/>
        <v>-4.4263373342392205</v>
      </c>
      <c r="H14" s="37" t="str" cm="1">
        <f t="array" aca="1" ref="H14" ca="1">IF(ISTEXT($D14),INDIRECT("'" &amp; $C14 &amp;"'!" &amp; "B8"),"")</f>
        <v>CV6.04, CV6.08</v>
      </c>
      <c r="I14" s="37" cm="1">
        <f t="array" aca="1" ref="I14" ca="1">IF(ISTEXT($D14),INDIRECT("'" &amp; $C14 &amp;"'!" &amp; "B13"),"")</f>
        <v>-196.20972415458883</v>
      </c>
      <c r="J14" s="37" cm="1">
        <f t="array" aca="1" ref="J14" ca="1">IF(ISTEXT($D14),INDIRECT("'" &amp; $C14 &amp;"'!" &amp; "B14"),"")</f>
        <v>-302.56935073481594</v>
      </c>
      <c r="K14" s="37" cm="1">
        <f t="array" aca="1" ref="K14" ca="1">IF(ISTEXT($D14),INDIRECT("'" &amp; $C14 &amp;"'!" &amp; "B15"),"")</f>
        <v>-394.15400756979176</v>
      </c>
      <c r="L14" s="37" cm="1">
        <f t="array" aca="1" ref="L14" ca="1">IF(ISTEXT($D14),INDIRECT("'" &amp; $C14 &amp;"'!" &amp; "B16"),"")</f>
        <v>-475.3405643919229</v>
      </c>
      <c r="M14" s="277" cm="1">
        <f t="array" aca="1" ref="M14" ca="1">IF(ISTEXT($D14),INDIRECT("'" &amp; $C14 &amp;"'!" &amp; "B17"),"")</f>
        <v>-626.91217032736483</v>
      </c>
      <c r="N14" s="277" cm="1">
        <f t="array" aca="1" ref="N14" ca="1">IF(ISTEXT($D14),INDIRECT("'" &amp; $C14 &amp;"'!" &amp; "B18"),"")</f>
        <v>-780.14603262205173</v>
      </c>
      <c r="O14" s="76"/>
      <c r="P14" s="37" cm="1">
        <f t="array" aca="1" ref="P14" ca="1">IF(ISTEXT($D14),INDIRECT("'" &amp; $C14 &amp;"'!" &amp; "D13"),"")</f>
        <v>-175.23680895036298</v>
      </c>
      <c r="Q14" s="37" cm="1">
        <f t="array" aca="1" ref="Q14" ca="1">IF(ISTEXT($D14),INDIRECT("'" &amp; $C14 &amp;"'!" &amp; "D14"),"")</f>
        <v>-275.97885531507075</v>
      </c>
      <c r="R14" s="37" cm="1">
        <f t="array" aca="1" ref="R14" ca="1">IF(ISTEXT($D14),INDIRECT("'" &amp; $C14 &amp;"'!" &amp; "D15"),"")</f>
        <v>-362.34459669376702</v>
      </c>
      <c r="S14" s="37" cm="1">
        <f t="array" aca="1" ref="S14" ca="1">IF(ISTEXT($D14),INDIRECT("'" &amp; $C14 &amp;"'!" &amp; "D16"),"")</f>
        <v>-438.44120308534787</v>
      </c>
      <c r="T14" s="277" cm="1">
        <f t="array" aca="1" ref="T14" ca="1">IF(ISTEXT($D14),INDIRECT("'" &amp; $C14 &amp;"'!" &amp; "D17"),"")</f>
        <v>-580.15525592051927</v>
      </c>
      <c r="U14" s="277" cm="1">
        <f t="array" aca="1" ref="U14" ca="1">IF(ISTEXT($D14),INDIRECT("'" &amp; $C14 &amp;"'!" &amp; "D18"),"")</f>
        <v>-723.68472075027296</v>
      </c>
      <c r="V14" s="76"/>
      <c r="W14" s="37" cm="1">
        <f t="array" aca="1" ref="W14" ca="1">IF(ISTEXT($D14),INDIRECT("'" &amp; $C14 &amp;"'!" &amp; "F13"),"")</f>
        <v>-219.68585981310827</v>
      </c>
      <c r="X14" s="37" cm="1">
        <f t="array" aca="1" ref="X14" ca="1">IF(ISTEXT($D14),INDIRECT("'" &amp; $C14 &amp;"'!" &amp; "F14"),"")</f>
        <v>-341.48155031168227</v>
      </c>
      <c r="Y14" s="37" cm="1">
        <f t="array" aca="1" ref="Y14" ca="1">IF(ISTEXT($D14),INDIRECT("'" &amp; $C14 &amp;"'!" &amp; "F15"),"")</f>
        <v>-448.20769174098069</v>
      </c>
      <c r="Z14" s="37" cm="1">
        <f t="array" aca="1" ref="Z14" ca="1">IF(ISTEXT($D14),INDIRECT("'" &amp; $C14 &amp;"'!" &amp; "F16"),"")</f>
        <v>-544.14661215478714</v>
      </c>
      <c r="AA14" s="277" cm="1">
        <f t="array" aca="1" ref="AA14" ca="1">IF(ISTEXT($D14),INDIRECT("'" &amp; $C14 &amp;"'!" &amp; "F17"),"")</f>
        <v>-724.09314622120678</v>
      </c>
      <c r="AB14" s="277" cm="1">
        <f t="array" aca="1" ref="AB14" ca="1">IF(ISTEXT($D14),INDIRECT("'" &amp; $C14 &amp;"'!" &amp; "F18"),"")</f>
        <v>-905.03953834008473</v>
      </c>
      <c r="AC14" s="41"/>
      <c r="AD14" s="84" t="s">
        <v>146</v>
      </c>
      <c r="AE14" s="84" t="s">
        <v>147</v>
      </c>
      <c r="AF14" s="84" t="s">
        <v>148</v>
      </c>
      <c r="AG14" s="66"/>
    </row>
    <row r="15" spans="2:33">
      <c r="B15" s="64"/>
      <c r="C15" s="72" t="s">
        <v>149</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150</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151</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152</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153</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154</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62" t="s">
        <v>155</v>
      </c>
      <c r="J22" s="363"/>
      <c r="K22" s="363"/>
      <c r="L22" s="363"/>
      <c r="M22" s="363"/>
      <c r="N22" s="364"/>
      <c r="O22" s="76"/>
      <c r="P22" s="362" t="s">
        <v>155</v>
      </c>
      <c r="Q22" s="363"/>
      <c r="R22" s="363"/>
      <c r="S22" s="363"/>
      <c r="T22" s="363"/>
      <c r="U22" s="364"/>
      <c r="V22" s="76"/>
      <c r="W22" s="362" t="s">
        <v>155</v>
      </c>
      <c r="X22" s="363"/>
      <c r="Y22" s="363"/>
      <c r="Z22" s="363"/>
      <c r="AA22" s="363"/>
      <c r="AB22" s="364"/>
      <c r="AC22" s="41"/>
      <c r="AD22" s="76"/>
      <c r="AE22" s="76"/>
      <c r="AF22" s="76"/>
      <c r="AG22" s="66"/>
    </row>
    <row r="23" spans="2:33" ht="33.75" customHeight="1">
      <c r="B23" s="64"/>
      <c r="C23" s="69" t="s">
        <v>115</v>
      </c>
      <c r="D23" s="69" t="s">
        <v>116</v>
      </c>
      <c r="E23" s="70" t="s">
        <v>117</v>
      </c>
      <c r="F23" s="359" t="s">
        <v>118</v>
      </c>
      <c r="G23" s="360"/>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T3 Non-mandatory Repex Preferred</v>
      </c>
      <c r="E25" s="37" t="str">
        <f ca="1">E10</f>
        <v>Y</v>
      </c>
      <c r="F25" s="59">
        <f ca="1">IF(ISNUMBER(F10-F$9),F10-F$9,"")</f>
        <v>-53.800566445137484</v>
      </c>
      <c r="G25" s="59">
        <f ca="1">IF(ISNUMBER(G10-G$9),G10-G$9,"")</f>
        <v>0.22430286935408095</v>
      </c>
      <c r="H25" s="87" t="str">
        <f ca="1">H10</f>
        <v>CV6.04, CV6.08</v>
      </c>
      <c r="I25" s="59">
        <f t="shared" ref="I25:N34" ca="1" si="2">IF(ISNUMBER(I10-I$9),I10-I$9,"")</f>
        <v>-3.3377387392426385</v>
      </c>
      <c r="J25" s="59">
        <f t="shared" ca="1" si="2"/>
        <v>4.7443428438813839</v>
      </c>
      <c r="K25" s="59">
        <f t="shared" ca="1" si="2"/>
        <v>19.267468880005822</v>
      </c>
      <c r="L25" s="59">
        <f t="shared" ca="1" si="2"/>
        <v>37.846929366150846</v>
      </c>
      <c r="M25" s="59">
        <f t="shared" ca="1" si="2"/>
        <v>77.61022386868774</v>
      </c>
      <c r="N25" s="59">
        <f t="shared" ca="1" si="2"/>
        <v>117.20327837485365</v>
      </c>
      <c r="O25" s="76"/>
      <c r="P25" s="59">
        <f t="shared" ref="P25:U34" ca="1" si="3">IF(ISNUMBER(P10-P$9),P10-P$9,"")</f>
        <v>-11.158326913333184</v>
      </c>
      <c r="Q25" s="59">
        <f t="shared" ca="1" si="3"/>
        <v>-9.3777969520068609</v>
      </c>
      <c r="R25" s="59">
        <f t="shared" ca="1" si="3"/>
        <v>-0.99455874129381527</v>
      </c>
      <c r="S25" s="59">
        <f t="shared" ca="1" si="3"/>
        <v>11.59940408466997</v>
      </c>
      <c r="T25" s="59">
        <f t="shared" ca="1" si="3"/>
        <v>39.805387829279994</v>
      </c>
      <c r="U25" s="59">
        <f t="shared" ca="1" si="3"/>
        <v>68.060457662819317</v>
      </c>
      <c r="V25" s="76"/>
      <c r="W25" s="59">
        <f t="shared" ref="W25:AB34" ca="1" si="4">IF(ISNUMBER(W10-W$9),W10-W$9,"")</f>
        <v>-7.4177755170529451</v>
      </c>
      <c r="X25" s="59">
        <f t="shared" ca="1" si="4"/>
        <v>-2.6195345177686136</v>
      </c>
      <c r="Y25" s="59">
        <f t="shared" ca="1" si="4"/>
        <v>8.7001645718713689</v>
      </c>
      <c r="Z25" s="59">
        <f t="shared" ca="1" si="4"/>
        <v>24.155850567616653</v>
      </c>
      <c r="AA25" s="59">
        <f t="shared" ca="1" si="4"/>
        <v>57.875704102752479</v>
      </c>
      <c r="AB25" s="59">
        <f t="shared" ca="1" si="4"/>
        <v>91.526680890735747</v>
      </c>
      <c r="AC25" s="41"/>
      <c r="AD25" s="76"/>
      <c r="AE25" s="76"/>
      <c r="AF25" s="76"/>
      <c r="AG25" s="66"/>
    </row>
    <row r="26" spans="2:33">
      <c r="B26" s="64"/>
      <c r="C26" s="72" t="s">
        <v>133</v>
      </c>
      <c r="D26" s="87" t="str">
        <f t="shared" ref="D26:E34" ca="1" si="5">D11</f>
        <v>T3 Non-mandatory Repex Do 10% More</v>
      </c>
      <c r="E26" s="37" t="str">
        <f t="shared" ca="1" si="5"/>
        <v>N</v>
      </c>
      <c r="F26" s="59">
        <f t="shared" ref="F26:G34" ca="1" si="6">IF(ISNUMBER(F11-F$9),F11-F$9,"")</f>
        <v>-59.180816418713434</v>
      </c>
      <c r="G26" s="59">
        <f t="shared" ca="1" si="6"/>
        <v>0.24673315546308139</v>
      </c>
      <c r="H26" s="87" t="str">
        <f t="shared" ref="H26:H34" ca="1" si="7">H11</f>
        <v>CV6.04, CV6.08</v>
      </c>
      <c r="I26" s="59">
        <f t="shared" ca="1" si="2"/>
        <v>-3.4947281343370094</v>
      </c>
      <c r="J26" s="59">
        <f t="shared" ca="1" si="2"/>
        <v>5.5627378756253165</v>
      </c>
      <c r="K26" s="59">
        <f t="shared" ca="1" si="2"/>
        <v>21.70279751051487</v>
      </c>
      <c r="L26" s="59">
        <f t="shared" ca="1" si="2"/>
        <v>42.302586292198441</v>
      </c>
      <c r="M26" s="59">
        <f t="shared" ca="1" si="2"/>
        <v>86.362493178123714</v>
      </c>
      <c r="N26" s="59">
        <f t="shared" ca="1" si="2"/>
        <v>130.2423512737555</v>
      </c>
      <c r="O26" s="76"/>
      <c r="P26" s="59">
        <f t="shared" ca="1" si="3"/>
        <v>-12.097375112534706</v>
      </c>
      <c r="Q26" s="59">
        <f t="shared" ca="1" si="3"/>
        <v>-9.9716158886377002</v>
      </c>
      <c r="R26" s="59">
        <f t="shared" ca="1" si="3"/>
        <v>-0.58543285419290214</v>
      </c>
      <c r="S26" s="59">
        <f t="shared" ca="1" si="3"/>
        <v>13.430308496973566</v>
      </c>
      <c r="T26" s="59">
        <f t="shared" ca="1" si="3"/>
        <v>44.777173543658137</v>
      </c>
      <c r="U26" s="59">
        <f t="shared" ca="1" si="3"/>
        <v>76.185248493092899</v>
      </c>
      <c r="V26" s="76"/>
      <c r="W26" s="59">
        <f t="shared" ca="1" si="4"/>
        <v>-7.9827685829885979</v>
      </c>
      <c r="X26" s="59">
        <f t="shared" ca="1" si="4"/>
        <v>-2.5375272163343539</v>
      </c>
      <c r="Y26" s="59">
        <f t="shared" ca="1" si="4"/>
        <v>10.078762781338014</v>
      </c>
      <c r="Z26" s="59">
        <f t="shared" ca="1" si="4"/>
        <v>27.242399621326513</v>
      </c>
      <c r="AA26" s="59">
        <f t="shared" ca="1" si="4"/>
        <v>64.654521440224471</v>
      </c>
      <c r="AB26" s="59">
        <f t="shared" ca="1" si="4"/>
        <v>101.99809404255211</v>
      </c>
      <c r="AC26" s="41"/>
      <c r="AD26" s="76"/>
      <c r="AE26" s="76"/>
      <c r="AF26" s="76"/>
      <c r="AG26" s="66"/>
    </row>
    <row r="27" spans="2:33">
      <c r="B27" s="64"/>
      <c r="C27" s="72" t="s">
        <v>137</v>
      </c>
      <c r="D27" s="87" t="str">
        <f t="shared" ca="1" si="5"/>
        <v>T3 Non-mandatory Repex Do 10% Less</v>
      </c>
      <c r="E27" s="37" t="str">
        <f t="shared" ca="1" si="5"/>
        <v>N</v>
      </c>
      <c r="F27" s="59">
        <f t="shared" ca="1" si="6"/>
        <v>-55.860373747344823</v>
      </c>
      <c r="G27" s="59">
        <f t="shared" ca="1" si="6"/>
        <v>0.20187258174252154</v>
      </c>
      <c r="H27" s="87" t="str">
        <f t="shared" ca="1" si="7"/>
        <v>CV6.04, CV6.08</v>
      </c>
      <c r="I27" s="59">
        <f t="shared" ca="1" si="2"/>
        <v>-7.2487814614687522</v>
      </c>
      <c r="J27" s="59">
        <f t="shared" ca="1" si="2"/>
        <v>-1.9643355215098381</v>
      </c>
      <c r="K27" s="59">
        <f t="shared" ca="1" si="2"/>
        <v>10.081244231482117</v>
      </c>
      <c r="L27" s="59">
        <f t="shared" ca="1" si="2"/>
        <v>26.406634888830069</v>
      </c>
      <c r="M27" s="59">
        <f t="shared" ca="1" si="2"/>
        <v>61.932129084395115</v>
      </c>
      <c r="N27" s="59">
        <f t="shared" ca="1" si="2"/>
        <v>97.298647249371356</v>
      </c>
      <c r="O27" s="76"/>
      <c r="P27" s="59">
        <f t="shared" ca="1" si="3"/>
        <v>-14.287310804877791</v>
      </c>
      <c r="Q27" s="59">
        <f t="shared" ca="1" si="3"/>
        <v>-14.674261329730314</v>
      </c>
      <c r="R27" s="59">
        <f t="shared" ca="1" si="3"/>
        <v>-8.1545806064551698</v>
      </c>
      <c r="S27" s="59">
        <f t="shared" ca="1" si="3"/>
        <v>2.783862161280922</v>
      </c>
      <c r="T27" s="59">
        <f t="shared" ca="1" si="3"/>
        <v>27.907776669152781</v>
      </c>
      <c r="U27" s="59">
        <f t="shared" ca="1" si="3"/>
        <v>53.070108625239072</v>
      </c>
      <c r="V27" s="76"/>
      <c r="W27" s="59">
        <f t="shared" ca="1" si="4"/>
        <v>-10.920814554571592</v>
      </c>
      <c r="X27" s="59">
        <f t="shared" ca="1" si="4"/>
        <v>-8.5918251427764289</v>
      </c>
      <c r="Y27" s="59">
        <f t="shared" ca="1" si="4"/>
        <v>0.57067036524068726</v>
      </c>
      <c r="Z27" s="59">
        <f t="shared" ca="1" si="4"/>
        <v>14.084663983601104</v>
      </c>
      <c r="AA27" s="59">
        <f t="shared" ca="1" si="4"/>
        <v>44.171061305599665</v>
      </c>
      <c r="AB27" s="59">
        <f t="shared" ca="1" si="4"/>
        <v>74.189709522365888</v>
      </c>
      <c r="AC27" s="41"/>
      <c r="AD27" s="76"/>
      <c r="AE27" s="76"/>
      <c r="AF27" s="76"/>
      <c r="AG27" s="66"/>
    </row>
    <row r="28" spans="2:33">
      <c r="B28" s="64"/>
      <c r="C28" s="72" t="s">
        <v>141</v>
      </c>
      <c r="D28" s="87" t="str">
        <f t="shared" ca="1" si="5"/>
        <v>T3 Non-mandatory Repex Extra T3; Less &gt;2ST</v>
      </c>
      <c r="E28" s="37" t="str">
        <f t="shared" ca="1" si="5"/>
        <v>N</v>
      </c>
      <c r="F28" s="59">
        <f t="shared" ca="1" si="6"/>
        <v>-72.288147161532436</v>
      </c>
      <c r="G28" s="59">
        <f t="shared" ca="1" si="6"/>
        <v>0.30137931643706928</v>
      </c>
      <c r="H28" s="87" t="str">
        <f t="shared" ca="1" si="7"/>
        <v>CV6.04, CV6.08</v>
      </c>
      <c r="I28" s="59">
        <f t="shared" ca="1" si="2"/>
        <v>-3.7411996164174752</v>
      </c>
      <c r="J28" s="59">
        <f t="shared" ca="1" si="2"/>
        <v>7.8212404154787691</v>
      </c>
      <c r="K28" s="59">
        <f t="shared" ca="1" si="2"/>
        <v>28.027362431072788</v>
      </c>
      <c r="L28" s="59">
        <f t="shared" ca="1" si="2"/>
        <v>53.67437624163216</v>
      </c>
      <c r="M28" s="59">
        <f t="shared" ca="1" si="2"/>
        <v>108.44934970126269</v>
      </c>
      <c r="N28" s="59">
        <f t="shared" ca="1" si="2"/>
        <v>163.02676220832257</v>
      </c>
      <c r="O28" s="76"/>
      <c r="P28" s="59">
        <f t="shared" ca="1" si="3"/>
        <v>-14.249150445287142</v>
      </c>
      <c r="Q28" s="59">
        <f t="shared" ca="1" si="3"/>
        <v>-11.15364322999568</v>
      </c>
      <c r="R28" s="59">
        <f t="shared" ca="1" si="3"/>
        <v>0.80276176262270837</v>
      </c>
      <c r="S28" s="59">
        <f t="shared" ca="1" si="3"/>
        <v>18.407501281709131</v>
      </c>
      <c r="T28" s="59">
        <f t="shared" ca="1" si="3"/>
        <v>57.653763763050279</v>
      </c>
      <c r="U28" s="59">
        <f t="shared" ca="1" si="3"/>
        <v>96.997157687028221</v>
      </c>
      <c r="V28" s="76"/>
      <c r="W28" s="59">
        <f t="shared" ca="1" si="4"/>
        <v>-9.2232458368252423</v>
      </c>
      <c r="X28" s="59">
        <f t="shared" ca="1" si="4"/>
        <v>-2.0730615908900631</v>
      </c>
      <c r="Y28" s="59">
        <f t="shared" ca="1" si="4"/>
        <v>13.828850549258846</v>
      </c>
      <c r="Z28" s="59">
        <f t="shared" ca="1" si="4"/>
        <v>35.27867764238772</v>
      </c>
      <c r="AA28" s="59">
        <f t="shared" ca="1" si="4"/>
        <v>81.933522634181031</v>
      </c>
      <c r="AB28" s="59">
        <f t="shared" ca="1" si="4"/>
        <v>128.52700104760561</v>
      </c>
      <c r="AC28" s="41"/>
      <c r="AD28" s="76"/>
      <c r="AE28" s="76"/>
      <c r="AF28" s="76"/>
      <c r="AG28" s="66"/>
    </row>
    <row r="29" spans="2:33">
      <c r="B29" s="64"/>
      <c r="C29" s="72" t="s">
        <v>145</v>
      </c>
      <c r="D29" s="87" t="str">
        <f t="shared" ca="1" si="5"/>
        <v>T3 Non-mandatory Repex Defer</v>
      </c>
      <c r="E29" s="37" t="str">
        <f t="shared" ca="1" si="5"/>
        <v>N</v>
      </c>
      <c r="F29" s="59">
        <f t="shared" ca="1" si="6"/>
        <v>0</v>
      </c>
      <c r="G29" s="59">
        <f t="shared" ca="1" si="6"/>
        <v>0</v>
      </c>
      <c r="H29" s="87" t="str">
        <f t="shared" ca="1" si="7"/>
        <v>CV6.04, CV6.08</v>
      </c>
      <c r="I29" s="59">
        <f t="shared" ca="1" si="2"/>
        <v>-3.1901496803873215</v>
      </c>
      <c r="J29" s="59">
        <f t="shared" ca="1" si="2"/>
        <v>-5.962858375430244</v>
      </c>
      <c r="K29" s="59">
        <f t="shared" ca="1" si="2"/>
        <v>3.7966273044189052</v>
      </c>
      <c r="L29" s="59">
        <f t="shared" ca="1" si="2"/>
        <v>21.947800695291789</v>
      </c>
      <c r="M29" s="59">
        <f t="shared" ca="1" si="2"/>
        <v>64.444285716023046</v>
      </c>
      <c r="N29" s="59">
        <f t="shared" ca="1" si="2"/>
        <v>106.7641044890587</v>
      </c>
      <c r="O29" s="76"/>
      <c r="P29" s="59">
        <f t="shared" ca="1" si="3"/>
        <v>-4.8352359417947923</v>
      </c>
      <c r="Q29" s="59">
        <f t="shared" ca="1" si="3"/>
        <v>-14.040473216885459</v>
      </c>
      <c r="R29" s="59">
        <f t="shared" ca="1" si="3"/>
        <v>-10.812422692238385</v>
      </c>
      <c r="S29" s="59">
        <f t="shared" ca="1" si="3"/>
        <v>0.97155133306154084</v>
      </c>
      <c r="T29" s="59">
        <f t="shared" ca="1" si="3"/>
        <v>31.173703297453812</v>
      </c>
      <c r="U29" s="59">
        <f t="shared" ca="1" si="3"/>
        <v>61.432501765269762</v>
      </c>
      <c r="V29" s="76"/>
      <c r="W29" s="59">
        <f t="shared" ca="1" si="4"/>
        <v>-4.0487679992783683</v>
      </c>
      <c r="X29" s="59">
        <f t="shared" ca="1" si="4"/>
        <v>-10.173685360836657</v>
      </c>
      <c r="Y29" s="59">
        <f t="shared" ca="1" si="4"/>
        <v>-3.8219126507291321</v>
      </c>
      <c r="Z29" s="59">
        <f t="shared" ca="1" si="4"/>
        <v>11.006279747971803</v>
      </c>
      <c r="AA29" s="59">
        <f t="shared" ca="1" si="4"/>
        <v>47.073926986645347</v>
      </c>
      <c r="AB29" s="59">
        <f t="shared" ca="1" si="4"/>
        <v>83.072735272942396</v>
      </c>
      <c r="AC29" s="41"/>
      <c r="AD29" s="76"/>
      <c r="AE29" s="76"/>
      <c r="AF29" s="76"/>
      <c r="AG29" s="66"/>
    </row>
    <row r="30" spans="2:33">
      <c r="B30" s="64"/>
      <c r="C30" s="72" t="s">
        <v>149</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150</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151</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152</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153</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65"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topLeftCell="G15" zoomScale="90" zoomScaleNormal="90" workbookViewId="0">
      <selection activeCell="J16" sqref="J16:L16"/>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65" customFormat="1" ht="56.9" customHeight="1"/>
    <row r="2" spans="1:12">
      <c r="A2" s="1"/>
    </row>
    <row r="3" spans="1:12">
      <c r="A3" s="44" t="s">
        <v>156</v>
      </c>
      <c r="B3" s="45"/>
      <c r="C3" s="45"/>
    </row>
    <row r="4" spans="1:12" ht="12.75" customHeight="1">
      <c r="A4" s="372" t="s">
        <v>157</v>
      </c>
      <c r="B4" s="373"/>
      <c r="C4" s="373"/>
      <c r="D4" s="373"/>
      <c r="E4" s="373"/>
      <c r="F4" s="373"/>
      <c r="G4" s="373"/>
      <c r="H4" s="373"/>
      <c r="I4" s="373"/>
      <c r="J4" s="373"/>
      <c r="K4" s="373"/>
      <c r="L4" s="374"/>
    </row>
    <row r="5" spans="1:12" ht="12.75" customHeight="1">
      <c r="A5" s="375"/>
      <c r="B5" s="376"/>
      <c r="C5" s="376"/>
      <c r="D5" s="376"/>
      <c r="E5" s="376"/>
      <c r="F5" s="376"/>
      <c r="G5" s="376"/>
      <c r="H5" s="376"/>
      <c r="I5" s="376"/>
      <c r="J5" s="376"/>
      <c r="K5" s="376"/>
      <c r="L5" s="377"/>
    </row>
    <row r="6" spans="1:12">
      <c r="A6" s="44" t="s">
        <v>158</v>
      </c>
      <c r="B6" s="46"/>
      <c r="C6" s="46"/>
    </row>
    <row r="7" spans="1:12">
      <c r="A7" s="378" t="s">
        <v>159</v>
      </c>
      <c r="B7" s="379"/>
      <c r="C7" s="379"/>
      <c r="D7" s="379"/>
      <c r="E7" s="379"/>
      <c r="F7" s="379"/>
      <c r="G7" s="379"/>
      <c r="H7" s="379"/>
      <c r="I7" s="379"/>
      <c r="J7" s="379"/>
      <c r="K7" s="379"/>
      <c r="L7" s="380"/>
    </row>
    <row r="8" spans="1:12">
      <c r="A8" s="46"/>
      <c r="B8" s="46"/>
      <c r="C8" s="46"/>
    </row>
    <row r="9" spans="1:12">
      <c r="A9" s="44" t="s">
        <v>160</v>
      </c>
      <c r="B9" s="45"/>
      <c r="C9" s="45"/>
    </row>
    <row r="10" spans="1:12" s="38" customFormat="1" ht="23">
      <c r="A10" s="47" t="s">
        <v>115</v>
      </c>
      <c r="B10" s="48" t="s">
        <v>161</v>
      </c>
      <c r="C10" s="47" t="s">
        <v>162</v>
      </c>
      <c r="D10" s="369" t="s">
        <v>163</v>
      </c>
      <c r="E10" s="370"/>
      <c r="F10" s="371"/>
      <c r="G10" s="369" t="s">
        <v>164</v>
      </c>
      <c r="H10" s="370"/>
      <c r="I10" s="371"/>
      <c r="J10" s="369" t="s">
        <v>165</v>
      </c>
      <c r="K10" s="370"/>
      <c r="L10" s="371"/>
    </row>
    <row r="11" spans="1:12" ht="136" customHeight="1">
      <c r="A11" s="49">
        <v>1</v>
      </c>
      <c r="B11" s="50" t="s">
        <v>166</v>
      </c>
      <c r="C11" s="51" t="s">
        <v>125</v>
      </c>
      <c r="D11" s="366" t="s">
        <v>167</v>
      </c>
      <c r="E11" s="367"/>
      <c r="F11" s="368"/>
      <c r="G11" s="366" t="s">
        <v>168</v>
      </c>
      <c r="H11" s="367"/>
      <c r="I11" s="368"/>
      <c r="J11" s="366" t="s">
        <v>169</v>
      </c>
      <c r="K11" s="367"/>
      <c r="L11" s="368"/>
    </row>
    <row r="12" spans="1:12" ht="141.65" customHeight="1">
      <c r="A12" s="49">
        <v>2</v>
      </c>
      <c r="B12" s="50" t="s">
        <v>166</v>
      </c>
      <c r="C12" s="51" t="s">
        <v>129</v>
      </c>
      <c r="D12" s="366" t="s">
        <v>170</v>
      </c>
      <c r="E12" s="367"/>
      <c r="F12" s="368"/>
      <c r="G12" s="366" t="s">
        <v>171</v>
      </c>
      <c r="H12" s="367"/>
      <c r="I12" s="368"/>
      <c r="J12" s="366" t="s">
        <v>172</v>
      </c>
      <c r="K12" s="367"/>
      <c r="L12" s="368"/>
    </row>
    <row r="13" spans="1:12" ht="142" customHeight="1">
      <c r="A13" s="49">
        <v>3</v>
      </c>
      <c r="B13" s="50" t="s">
        <v>166</v>
      </c>
      <c r="C13" s="51" t="s">
        <v>133</v>
      </c>
      <c r="D13" s="366" t="s">
        <v>173</v>
      </c>
      <c r="E13" s="367"/>
      <c r="F13" s="368"/>
      <c r="G13" s="366" t="s">
        <v>174</v>
      </c>
      <c r="H13" s="367"/>
      <c r="I13" s="368"/>
      <c r="J13" s="366" t="s">
        <v>175</v>
      </c>
      <c r="K13" s="367"/>
      <c r="L13" s="368"/>
    </row>
    <row r="14" spans="1:12" ht="236.15" customHeight="1">
      <c r="A14" s="49">
        <v>4</v>
      </c>
      <c r="B14" s="50" t="s">
        <v>166</v>
      </c>
      <c r="C14" s="51" t="s">
        <v>137</v>
      </c>
      <c r="D14" s="366" t="s">
        <v>176</v>
      </c>
      <c r="E14" s="367"/>
      <c r="F14" s="368"/>
      <c r="G14" s="366" t="s">
        <v>177</v>
      </c>
      <c r="H14" s="367"/>
      <c r="I14" s="368"/>
      <c r="J14" s="366" t="s">
        <v>178</v>
      </c>
      <c r="K14" s="367"/>
      <c r="L14" s="368"/>
    </row>
    <row r="15" spans="1:12" ht="220.5" customHeight="1">
      <c r="A15" s="49">
        <v>5</v>
      </c>
      <c r="B15" s="50" t="s">
        <v>166</v>
      </c>
      <c r="C15" s="51" t="s">
        <v>141</v>
      </c>
      <c r="D15" s="366" t="s">
        <v>179</v>
      </c>
      <c r="E15" s="367"/>
      <c r="F15" s="368"/>
      <c r="G15" s="366" t="s">
        <v>180</v>
      </c>
      <c r="H15" s="367"/>
      <c r="I15" s="368"/>
      <c r="J15" s="366" t="s">
        <v>181</v>
      </c>
      <c r="K15" s="367"/>
      <c r="L15" s="368"/>
    </row>
    <row r="16" spans="1:12" ht="98.15" customHeight="1">
      <c r="A16" s="49">
        <v>6</v>
      </c>
      <c r="B16" s="50" t="s">
        <v>166</v>
      </c>
      <c r="C16" s="51" t="s">
        <v>145</v>
      </c>
      <c r="D16" s="366" t="s">
        <v>182</v>
      </c>
      <c r="E16" s="367"/>
      <c r="F16" s="368"/>
      <c r="G16" s="366" t="s">
        <v>183</v>
      </c>
      <c r="H16" s="367"/>
      <c r="I16" s="368"/>
      <c r="J16" s="366" t="s">
        <v>184</v>
      </c>
      <c r="K16" s="367"/>
      <c r="L16" s="368"/>
    </row>
    <row r="17" spans="1:12">
      <c r="A17" s="49">
        <v>7</v>
      </c>
      <c r="B17" s="50"/>
      <c r="C17" s="51"/>
      <c r="D17" s="366"/>
      <c r="E17" s="367"/>
      <c r="F17" s="368"/>
      <c r="G17" s="366"/>
      <c r="H17" s="367"/>
      <c r="I17" s="368"/>
      <c r="J17" s="366"/>
      <c r="K17" s="367"/>
      <c r="L17" s="368"/>
    </row>
    <row r="18" spans="1:12">
      <c r="A18" s="49">
        <v>8</v>
      </c>
      <c r="B18" s="50"/>
      <c r="C18" s="51"/>
      <c r="D18" s="366"/>
      <c r="E18" s="367"/>
      <c r="F18" s="368"/>
      <c r="G18" s="366"/>
      <c r="H18" s="367"/>
      <c r="I18" s="368"/>
      <c r="J18" s="366"/>
      <c r="K18" s="367"/>
      <c r="L18" s="368"/>
    </row>
    <row r="19" spans="1:12">
      <c r="A19" s="49">
        <v>9</v>
      </c>
      <c r="B19" s="50"/>
      <c r="C19" s="51"/>
      <c r="D19" s="366"/>
      <c r="E19" s="367"/>
      <c r="F19" s="368"/>
      <c r="G19" s="366"/>
      <c r="H19" s="367"/>
      <c r="I19" s="368"/>
      <c r="J19" s="366"/>
      <c r="K19" s="367"/>
      <c r="L19" s="368"/>
    </row>
    <row r="20" spans="1:12">
      <c r="A20" s="49">
        <v>10</v>
      </c>
      <c r="B20" s="50"/>
      <c r="C20" s="51"/>
      <c r="D20" s="366"/>
      <c r="E20" s="367"/>
      <c r="F20" s="368"/>
      <c r="G20" s="366"/>
      <c r="H20" s="367"/>
      <c r="I20" s="368"/>
      <c r="J20" s="366"/>
      <c r="K20" s="367"/>
      <c r="L20" s="368"/>
    </row>
    <row r="21" spans="1:12">
      <c r="A21" s="49">
        <v>11</v>
      </c>
      <c r="B21" s="50"/>
      <c r="C21" s="51"/>
      <c r="D21" s="366"/>
      <c r="E21" s="367"/>
      <c r="F21" s="368"/>
      <c r="G21" s="366"/>
      <c r="H21" s="367"/>
      <c r="I21" s="368"/>
      <c r="J21" s="366"/>
      <c r="K21" s="367"/>
      <c r="L21" s="368"/>
    </row>
    <row r="22" spans="1:12">
      <c r="A22" s="49">
        <v>12</v>
      </c>
      <c r="B22" s="50"/>
      <c r="C22" s="51"/>
      <c r="D22" s="366"/>
      <c r="E22" s="367"/>
      <c r="F22" s="368"/>
      <c r="G22" s="366"/>
      <c r="H22" s="367"/>
      <c r="I22" s="368"/>
      <c r="J22" s="366"/>
      <c r="K22" s="367"/>
      <c r="L22" s="368"/>
    </row>
    <row r="23" spans="1:12">
      <c r="A23" s="49">
        <v>13</v>
      </c>
      <c r="B23" s="50"/>
      <c r="C23" s="51"/>
      <c r="D23" s="366"/>
      <c r="E23" s="367"/>
      <c r="F23" s="368"/>
      <c r="G23" s="366"/>
      <c r="H23" s="367"/>
      <c r="I23" s="368"/>
      <c r="J23" s="366"/>
      <c r="K23" s="367"/>
      <c r="L23" s="368"/>
    </row>
    <row r="24" spans="1:12">
      <c r="A24" s="49">
        <v>14</v>
      </c>
      <c r="B24" s="50"/>
      <c r="C24" s="51"/>
      <c r="D24" s="366"/>
      <c r="E24" s="367"/>
      <c r="F24" s="368"/>
      <c r="G24" s="366"/>
      <c r="H24" s="367"/>
      <c r="I24" s="368"/>
      <c r="J24" s="366"/>
      <c r="K24" s="367"/>
      <c r="L24" s="368"/>
    </row>
    <row r="25" spans="1:12">
      <c r="A25" s="49">
        <v>15</v>
      </c>
      <c r="B25" s="50"/>
      <c r="C25" s="51"/>
      <c r="D25" s="366"/>
      <c r="E25" s="367"/>
      <c r="F25" s="368"/>
      <c r="G25" s="366"/>
      <c r="H25" s="367"/>
      <c r="I25" s="368"/>
      <c r="J25" s="366"/>
      <c r="K25" s="367"/>
      <c r="L25" s="368"/>
    </row>
    <row r="26" spans="1:12">
      <c r="A26" s="49">
        <v>16</v>
      </c>
      <c r="B26" s="50"/>
      <c r="C26" s="51"/>
      <c r="D26" s="366"/>
      <c r="E26" s="367"/>
      <c r="F26" s="368"/>
      <c r="G26" s="366"/>
      <c r="H26" s="367"/>
      <c r="I26" s="368"/>
      <c r="J26" s="366"/>
      <c r="K26" s="367"/>
      <c r="L26" s="368"/>
    </row>
    <row r="27" spans="1:12">
      <c r="A27" s="49">
        <v>17</v>
      </c>
      <c r="B27" s="50"/>
      <c r="C27" s="51"/>
      <c r="D27" s="366"/>
      <c r="E27" s="367"/>
      <c r="F27" s="368"/>
      <c r="G27" s="366"/>
      <c r="H27" s="367"/>
      <c r="I27" s="368"/>
      <c r="J27" s="366"/>
      <c r="K27" s="367"/>
      <c r="L27" s="368"/>
    </row>
    <row r="28" spans="1:12">
      <c r="A28" s="49">
        <v>18</v>
      </c>
      <c r="B28" s="50"/>
      <c r="C28" s="51"/>
      <c r="D28" s="366"/>
      <c r="E28" s="367"/>
      <c r="F28" s="368"/>
      <c r="G28" s="366"/>
      <c r="H28" s="367"/>
      <c r="I28" s="368"/>
      <c r="J28" s="366"/>
      <c r="K28" s="367"/>
      <c r="L28" s="368"/>
    </row>
    <row r="29" spans="1:12">
      <c r="A29" s="49">
        <v>19</v>
      </c>
      <c r="B29" s="50"/>
      <c r="C29" s="51"/>
      <c r="D29" s="366"/>
      <c r="E29" s="367"/>
      <c r="F29" s="368"/>
      <c r="G29" s="366"/>
      <c r="H29" s="367"/>
      <c r="I29" s="368"/>
      <c r="J29" s="366"/>
      <c r="K29" s="367"/>
      <c r="L29" s="368"/>
    </row>
    <row r="30" spans="1:12">
      <c r="A30" s="49">
        <v>20</v>
      </c>
      <c r="B30" s="50"/>
      <c r="C30" s="51"/>
      <c r="D30" s="366"/>
      <c r="E30" s="367"/>
      <c r="F30" s="368"/>
      <c r="G30" s="366"/>
      <c r="H30" s="367"/>
      <c r="I30" s="368"/>
      <c r="J30" s="366"/>
      <c r="K30" s="367"/>
      <c r="L30" s="368"/>
    </row>
    <row r="31" spans="1:12">
      <c r="A31" s="49">
        <v>21</v>
      </c>
      <c r="B31" s="50"/>
      <c r="C31" s="51"/>
      <c r="D31" s="366"/>
      <c r="E31" s="367"/>
      <c r="F31" s="368"/>
      <c r="G31" s="366"/>
      <c r="H31" s="367"/>
      <c r="I31" s="368"/>
      <c r="J31" s="366"/>
      <c r="K31" s="367"/>
      <c r="L31" s="368"/>
    </row>
    <row r="32" spans="1:12">
      <c r="A32" s="49">
        <v>22</v>
      </c>
      <c r="B32" s="50"/>
      <c r="C32" s="51"/>
      <c r="D32" s="366"/>
      <c r="E32" s="367"/>
      <c r="F32" s="368"/>
      <c r="G32" s="366"/>
      <c r="H32" s="367"/>
      <c r="I32" s="368"/>
      <c r="J32" s="366"/>
      <c r="K32" s="367"/>
      <c r="L32" s="368"/>
    </row>
    <row r="33" spans="1:12">
      <c r="A33" s="49">
        <v>23</v>
      </c>
      <c r="B33" s="50"/>
      <c r="C33" s="51"/>
      <c r="D33" s="366"/>
      <c r="E33" s="367"/>
      <c r="F33" s="368"/>
      <c r="G33" s="366"/>
      <c r="H33" s="367"/>
      <c r="I33" s="368"/>
      <c r="J33" s="366"/>
      <c r="K33" s="367"/>
      <c r="L33" s="368"/>
    </row>
    <row r="34" spans="1:12">
      <c r="A34" s="49">
        <v>24</v>
      </c>
      <c r="B34" s="50"/>
      <c r="C34" s="51"/>
      <c r="D34" s="366"/>
      <c r="E34" s="367"/>
      <c r="F34" s="368"/>
      <c r="G34" s="366"/>
      <c r="H34" s="367"/>
      <c r="I34" s="368"/>
      <c r="J34" s="366"/>
      <c r="K34" s="367"/>
      <c r="L34" s="368"/>
    </row>
    <row r="35" spans="1:12">
      <c r="A35" s="49">
        <v>25</v>
      </c>
      <c r="B35" s="50"/>
      <c r="C35" s="51"/>
      <c r="D35" s="366"/>
      <c r="E35" s="367"/>
      <c r="F35" s="368"/>
      <c r="G35" s="366"/>
      <c r="H35" s="367"/>
      <c r="I35" s="368"/>
      <c r="J35" s="366"/>
      <c r="K35" s="367"/>
      <c r="L35" s="368"/>
    </row>
    <row r="36" spans="1:12">
      <c r="A36" s="49">
        <v>26</v>
      </c>
      <c r="B36" s="50"/>
      <c r="C36" s="51"/>
      <c r="D36" s="366"/>
      <c r="E36" s="367"/>
      <c r="F36" s="368"/>
      <c r="G36" s="366"/>
      <c r="H36" s="367"/>
      <c r="I36" s="368"/>
      <c r="J36" s="366"/>
      <c r="K36" s="367"/>
      <c r="L36" s="368"/>
    </row>
    <row r="37" spans="1:12">
      <c r="A37" s="49">
        <v>27</v>
      </c>
      <c r="B37" s="50"/>
      <c r="C37" s="51"/>
      <c r="D37" s="366"/>
      <c r="E37" s="367"/>
      <c r="F37" s="368"/>
      <c r="G37" s="366"/>
      <c r="H37" s="367"/>
      <c r="I37" s="368"/>
      <c r="J37" s="366"/>
      <c r="K37" s="367"/>
      <c r="L37" s="368"/>
    </row>
    <row r="38" spans="1:12">
      <c r="A38" s="49">
        <v>28</v>
      </c>
      <c r="B38" s="50"/>
      <c r="C38" s="51"/>
      <c r="D38" s="366"/>
      <c r="E38" s="367"/>
      <c r="F38" s="368"/>
      <c r="G38" s="366"/>
      <c r="H38" s="367"/>
      <c r="I38" s="368"/>
      <c r="J38" s="366"/>
      <c r="K38" s="367"/>
      <c r="L38" s="368"/>
    </row>
    <row r="39" spans="1:12">
      <c r="A39" s="49">
        <v>29</v>
      </c>
      <c r="B39" s="50"/>
      <c r="C39" s="51"/>
      <c r="D39" s="366"/>
      <c r="E39" s="367"/>
      <c r="F39" s="368"/>
      <c r="G39" s="366"/>
      <c r="H39" s="367"/>
      <c r="I39" s="368"/>
      <c r="J39" s="366"/>
      <c r="K39" s="367"/>
      <c r="L39" s="368"/>
    </row>
    <row r="40" spans="1:12">
      <c r="A40" s="49">
        <v>30</v>
      </c>
      <c r="B40" s="50"/>
      <c r="C40" s="51"/>
      <c r="D40" s="366"/>
      <c r="E40" s="367"/>
      <c r="F40" s="368"/>
      <c r="G40" s="366"/>
      <c r="H40" s="367"/>
      <c r="I40" s="368"/>
      <c r="J40" s="366"/>
      <c r="K40" s="367"/>
      <c r="L40" s="368"/>
    </row>
    <row r="41" spans="1:12">
      <c r="A41" s="49">
        <v>31</v>
      </c>
      <c r="B41" s="50"/>
      <c r="C41" s="51"/>
      <c r="D41" s="366"/>
      <c r="E41" s="367"/>
      <c r="F41" s="368"/>
      <c r="G41" s="366"/>
      <c r="H41" s="367"/>
      <c r="I41" s="368"/>
      <c r="J41" s="366"/>
      <c r="K41" s="367"/>
      <c r="L41" s="368"/>
    </row>
    <row r="42" spans="1:12">
      <c r="A42" s="49">
        <v>32</v>
      </c>
      <c r="B42" s="50"/>
      <c r="C42" s="51"/>
      <c r="D42" s="366"/>
      <c r="E42" s="367"/>
      <c r="F42" s="368"/>
      <c r="G42" s="366"/>
      <c r="H42" s="367"/>
      <c r="I42" s="368"/>
      <c r="J42" s="366"/>
      <c r="K42" s="367"/>
      <c r="L42" s="368"/>
    </row>
    <row r="43" spans="1:12">
      <c r="A43" s="49">
        <v>33</v>
      </c>
      <c r="B43" s="50"/>
      <c r="C43" s="51"/>
      <c r="D43" s="366"/>
      <c r="E43" s="367"/>
      <c r="F43" s="368"/>
      <c r="G43" s="366"/>
      <c r="H43" s="367"/>
      <c r="I43" s="368"/>
      <c r="J43" s="366"/>
      <c r="K43" s="367"/>
      <c r="L43" s="368"/>
    </row>
    <row r="44" spans="1:12">
      <c r="A44" s="49">
        <v>34</v>
      </c>
      <c r="B44" s="50"/>
      <c r="C44" s="51"/>
      <c r="D44" s="366"/>
      <c r="E44" s="367"/>
      <c r="F44" s="368"/>
      <c r="G44" s="366"/>
      <c r="H44" s="367"/>
      <c r="I44" s="368"/>
      <c r="J44" s="366"/>
      <c r="K44" s="367"/>
      <c r="L44" s="368"/>
    </row>
    <row r="45" spans="1:12">
      <c r="A45" s="49">
        <v>35</v>
      </c>
      <c r="B45" s="50"/>
      <c r="C45" s="51"/>
      <c r="D45" s="366"/>
      <c r="E45" s="367"/>
      <c r="F45" s="368"/>
      <c r="G45" s="366"/>
      <c r="H45" s="367"/>
      <c r="I45" s="368"/>
      <c r="J45" s="366"/>
      <c r="K45" s="367"/>
      <c r="L45" s="368"/>
    </row>
    <row r="46" spans="1:12">
      <c r="A46" s="49">
        <v>36</v>
      </c>
      <c r="B46" s="50"/>
      <c r="C46" s="51"/>
      <c r="D46" s="366"/>
      <c r="E46" s="367"/>
      <c r="F46" s="368"/>
      <c r="G46" s="366"/>
      <c r="H46" s="367"/>
      <c r="I46" s="368"/>
      <c r="J46" s="366"/>
      <c r="K46" s="367"/>
      <c r="L46" s="368"/>
    </row>
    <row r="47" spans="1:12">
      <c r="A47" s="49">
        <v>37</v>
      </c>
      <c r="B47" s="50"/>
      <c r="C47" s="51"/>
      <c r="D47" s="366"/>
      <c r="E47" s="367"/>
      <c r="F47" s="368"/>
      <c r="G47" s="366"/>
      <c r="H47" s="367"/>
      <c r="I47" s="368"/>
      <c r="J47" s="366"/>
      <c r="K47" s="367"/>
      <c r="L47" s="368"/>
    </row>
    <row r="48" spans="1:12">
      <c r="A48" s="49">
        <v>38</v>
      </c>
      <c r="B48" s="50"/>
      <c r="C48" s="51"/>
      <c r="D48" s="366"/>
      <c r="E48" s="367"/>
      <c r="F48" s="368"/>
      <c r="G48" s="366"/>
      <c r="H48" s="367"/>
      <c r="I48" s="368"/>
      <c r="J48" s="366"/>
      <c r="K48" s="367"/>
      <c r="L48" s="368"/>
    </row>
    <row r="49" spans="1:12">
      <c r="A49" s="49">
        <v>39</v>
      </c>
      <c r="B49" s="50"/>
      <c r="C49" s="51"/>
      <c r="D49" s="366"/>
      <c r="E49" s="367"/>
      <c r="F49" s="368"/>
      <c r="G49" s="366"/>
      <c r="H49" s="367"/>
      <c r="I49" s="368"/>
      <c r="J49" s="366"/>
      <c r="K49" s="367"/>
      <c r="L49" s="368"/>
    </row>
    <row r="50" spans="1:12">
      <c r="A50" s="49">
        <v>40</v>
      </c>
      <c r="B50" s="50"/>
      <c r="C50" s="51"/>
      <c r="D50" s="366"/>
      <c r="E50" s="367"/>
      <c r="F50" s="368"/>
      <c r="G50" s="366"/>
      <c r="H50" s="367"/>
      <c r="I50" s="368"/>
      <c r="J50" s="366"/>
      <c r="K50" s="367"/>
      <c r="L50" s="368"/>
    </row>
    <row r="51" spans="1:12">
      <c r="A51" s="49">
        <v>41</v>
      </c>
      <c r="B51" s="50"/>
      <c r="C51" s="51"/>
      <c r="D51" s="366"/>
      <c r="E51" s="367"/>
      <c r="F51" s="368"/>
      <c r="G51" s="366"/>
      <c r="H51" s="367"/>
      <c r="I51" s="368"/>
      <c r="J51" s="366"/>
      <c r="K51" s="367"/>
      <c r="L51" s="368"/>
    </row>
    <row r="52" spans="1:12">
      <c r="A52" s="49">
        <v>42</v>
      </c>
      <c r="B52" s="50"/>
      <c r="C52" s="51"/>
      <c r="D52" s="366"/>
      <c r="E52" s="367"/>
      <c r="F52" s="368"/>
      <c r="G52" s="366"/>
      <c r="H52" s="367"/>
      <c r="I52" s="368"/>
      <c r="J52" s="366"/>
      <c r="K52" s="367"/>
      <c r="L52" s="368"/>
    </row>
    <row r="53" spans="1:12">
      <c r="A53" s="49">
        <v>43</v>
      </c>
      <c r="B53" s="50"/>
      <c r="C53" s="51"/>
      <c r="D53" s="366"/>
      <c r="E53" s="367"/>
      <c r="F53" s="368"/>
      <c r="G53" s="366"/>
      <c r="H53" s="367"/>
      <c r="I53" s="368"/>
      <c r="J53" s="366"/>
      <c r="K53" s="367"/>
      <c r="L53" s="368"/>
    </row>
    <row r="54" spans="1:12">
      <c r="A54" s="49">
        <v>44</v>
      </c>
      <c r="B54" s="50"/>
      <c r="C54" s="51"/>
      <c r="D54" s="366"/>
      <c r="E54" s="367"/>
      <c r="F54" s="368"/>
      <c r="G54" s="366"/>
      <c r="H54" s="367"/>
      <c r="I54" s="368"/>
      <c r="J54" s="366"/>
      <c r="K54" s="367"/>
      <c r="L54" s="368"/>
    </row>
    <row r="55" spans="1:12">
      <c r="A55" s="49">
        <v>45</v>
      </c>
      <c r="B55" s="50"/>
      <c r="C55" s="51"/>
      <c r="D55" s="366"/>
      <c r="E55" s="367"/>
      <c r="F55" s="368"/>
      <c r="G55" s="366"/>
      <c r="H55" s="367"/>
      <c r="I55" s="368"/>
      <c r="J55" s="366"/>
      <c r="K55" s="367"/>
      <c r="L55" s="368"/>
    </row>
    <row r="99" spans="1:1">
      <c r="A99" s="52"/>
    </row>
    <row r="100" spans="1:1">
      <c r="A100" s="24"/>
    </row>
    <row r="101" spans="1:1">
      <c r="A101" s="24"/>
    </row>
  </sheetData>
  <mergeCells count="141">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D54:F54"/>
    <mergeCell ref="G54:I54"/>
    <mergeCell ref="D55:F55"/>
    <mergeCell ref="G55:I55"/>
    <mergeCell ref="D51:F51"/>
    <mergeCell ref="G51:I51"/>
    <mergeCell ref="D52:F52"/>
    <mergeCell ref="G52:I52"/>
    <mergeCell ref="D53:F53"/>
    <mergeCell ref="G53:I53"/>
    <mergeCell ref="D48:F48"/>
    <mergeCell ref="G48:I48"/>
    <mergeCell ref="D49:F49"/>
    <mergeCell ref="G49:I49"/>
    <mergeCell ref="D50:F50"/>
    <mergeCell ref="G50:I50"/>
    <mergeCell ref="D45:F45"/>
    <mergeCell ref="G45:I45"/>
    <mergeCell ref="D46:F46"/>
    <mergeCell ref="G46:I46"/>
    <mergeCell ref="D47:F47"/>
    <mergeCell ref="G47:I47"/>
    <mergeCell ref="D42:F42"/>
    <mergeCell ref="G42:I42"/>
    <mergeCell ref="D43:F43"/>
    <mergeCell ref="G43:I43"/>
    <mergeCell ref="D44:F44"/>
    <mergeCell ref="G44:I44"/>
    <mergeCell ref="D39:F39"/>
    <mergeCell ref="G39:I39"/>
    <mergeCell ref="D40:F40"/>
    <mergeCell ref="G40:I40"/>
    <mergeCell ref="D41:F41"/>
    <mergeCell ref="G41:I41"/>
    <mergeCell ref="D36:F36"/>
    <mergeCell ref="G36:I36"/>
    <mergeCell ref="D37:F37"/>
    <mergeCell ref="G37:I37"/>
    <mergeCell ref="D38:F38"/>
    <mergeCell ref="G38:I38"/>
    <mergeCell ref="D33:F33"/>
    <mergeCell ref="G33:I33"/>
    <mergeCell ref="D34:F34"/>
    <mergeCell ref="G34:I34"/>
    <mergeCell ref="D35:F35"/>
    <mergeCell ref="G35:I35"/>
    <mergeCell ref="D30:F30"/>
    <mergeCell ref="G30:I30"/>
    <mergeCell ref="D31:F31"/>
    <mergeCell ref="G31:I31"/>
    <mergeCell ref="D32:F32"/>
    <mergeCell ref="G32:I32"/>
    <mergeCell ref="D27:F27"/>
    <mergeCell ref="G27:I27"/>
    <mergeCell ref="D28:F28"/>
    <mergeCell ref="G28:I28"/>
    <mergeCell ref="D29:F29"/>
    <mergeCell ref="G29:I29"/>
    <mergeCell ref="D24:F24"/>
    <mergeCell ref="G24:I24"/>
    <mergeCell ref="D25:F25"/>
    <mergeCell ref="G25:I25"/>
    <mergeCell ref="D26:F26"/>
    <mergeCell ref="G26:I26"/>
    <mergeCell ref="D21:F21"/>
    <mergeCell ref="G21:I21"/>
    <mergeCell ref="D22:F22"/>
    <mergeCell ref="G22:I22"/>
    <mergeCell ref="D23:F23"/>
    <mergeCell ref="G23:I23"/>
    <mergeCell ref="D18:F18"/>
    <mergeCell ref="G18:I18"/>
    <mergeCell ref="D19:F19"/>
    <mergeCell ref="G19:I19"/>
    <mergeCell ref="D20:F20"/>
    <mergeCell ref="G20:I20"/>
    <mergeCell ref="D15:F15"/>
    <mergeCell ref="G15:I15"/>
    <mergeCell ref="D16:F16"/>
    <mergeCell ref="G16:I16"/>
    <mergeCell ref="D17:F17"/>
    <mergeCell ref="G17:I17"/>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401" t="s">
        <v>185</v>
      </c>
      <c r="B6" s="186" t="s">
        <v>186</v>
      </c>
      <c r="C6" s="402" t="s">
        <v>187</v>
      </c>
      <c r="D6" s="400" t="s">
        <v>188</v>
      </c>
      <c r="E6" s="401" t="s">
        <v>189</v>
      </c>
      <c r="F6" s="401"/>
      <c r="G6" s="401"/>
      <c r="H6" s="401" t="s">
        <v>190</v>
      </c>
      <c r="I6" s="401"/>
      <c r="J6" s="401"/>
      <c r="K6" s="188"/>
    </row>
    <row r="7" spans="1:53" s="113" customFormat="1" ht="16.5" customHeight="1">
      <c r="A7" s="401"/>
      <c r="B7" s="187" t="s">
        <v>191</v>
      </c>
      <c r="C7" s="402"/>
      <c r="D7" s="400"/>
      <c r="E7" s="401"/>
      <c r="F7" s="401"/>
      <c r="G7" s="401"/>
      <c r="H7" s="401"/>
      <c r="I7" s="401"/>
      <c r="J7" s="401"/>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192</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193</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194</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195</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196</v>
      </c>
      <c r="B13" s="114">
        <v>3.5000000000000003E-2</v>
      </c>
      <c r="C13" s="163">
        <v>3.5000000000000003E-2</v>
      </c>
      <c r="D13" s="163" t="s">
        <v>197</v>
      </c>
      <c r="E13" s="395" t="s">
        <v>198</v>
      </c>
      <c r="F13" s="395"/>
      <c r="G13" s="395"/>
      <c r="H13" s="382" t="s">
        <v>199</v>
      </c>
      <c r="I13" s="383"/>
      <c r="J13" s="384"/>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200</v>
      </c>
      <c r="B14" s="114">
        <v>0.03</v>
      </c>
      <c r="C14" s="163">
        <v>0.03</v>
      </c>
      <c r="D14" s="163" t="s">
        <v>197</v>
      </c>
      <c r="E14" s="395" t="s">
        <v>198</v>
      </c>
      <c r="F14" s="395"/>
      <c r="G14" s="395"/>
      <c r="H14" s="382" t="s">
        <v>199</v>
      </c>
      <c r="I14" s="383"/>
      <c r="J14" s="384"/>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201</v>
      </c>
      <c r="B15" s="114">
        <v>1.4999999999999999E-2</v>
      </c>
      <c r="C15" s="163">
        <v>1.4999999999999999E-2</v>
      </c>
      <c r="D15" s="163" t="s">
        <v>197</v>
      </c>
      <c r="E15" s="395" t="s">
        <v>198</v>
      </c>
      <c r="F15" s="395"/>
      <c r="G15" s="395"/>
      <c r="H15" s="382" t="s">
        <v>199</v>
      </c>
      <c r="I15" s="383"/>
      <c r="J15" s="384"/>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202</v>
      </c>
      <c r="B16" s="114">
        <v>1.286E-2</v>
      </c>
      <c r="C16" s="163">
        <v>1.286E-2</v>
      </c>
      <c r="D16" s="163" t="s">
        <v>197</v>
      </c>
      <c r="E16" s="395" t="s">
        <v>198</v>
      </c>
      <c r="F16" s="395"/>
      <c r="G16" s="395"/>
      <c r="H16" s="382" t="s">
        <v>199</v>
      </c>
      <c r="I16" s="383"/>
      <c r="J16" s="384"/>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381"/>
      <c r="F17" s="381"/>
      <c r="G17" s="381"/>
      <c r="H17" s="382"/>
      <c r="I17" s="383"/>
      <c r="J17" s="384"/>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203</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203</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204</v>
      </c>
      <c r="B20" s="116">
        <f>C20*_xlfn.XLOOKUP($D20,$B$32:$AD$32,$B$33:$AD$33,,0)</f>
        <v>2.2401506466810659</v>
      </c>
      <c r="C20" s="163">
        <v>1.9512195121951219</v>
      </c>
      <c r="D20" s="163" t="s">
        <v>205</v>
      </c>
      <c r="E20" s="390" t="s">
        <v>206</v>
      </c>
      <c r="F20" s="391"/>
      <c r="G20" s="167" t="s">
        <v>207</v>
      </c>
      <c r="H20" s="382" t="s">
        <v>208</v>
      </c>
      <c r="I20" s="383"/>
      <c r="J20" s="384"/>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209</v>
      </c>
      <c r="B21" s="116">
        <f>C21*_xlfn.XLOOKUP($D21,$B$32:$AD$32,$B$33:$AD$33,,0)</f>
        <v>1.5067243337405847E-2</v>
      </c>
      <c r="C21" s="163">
        <v>1.3123893805309735E-2</v>
      </c>
      <c r="D21" s="163" t="s">
        <v>205</v>
      </c>
      <c r="E21" s="390" t="s">
        <v>210</v>
      </c>
      <c r="F21" s="391"/>
      <c r="G21" s="167" t="s">
        <v>211</v>
      </c>
      <c r="H21" s="392" t="s">
        <v>212</v>
      </c>
      <c r="I21" s="393"/>
      <c r="J21" s="394"/>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213</v>
      </c>
      <c r="B22" s="115">
        <v>10</v>
      </c>
      <c r="C22" s="163">
        <v>10</v>
      </c>
      <c r="D22" s="163" t="s">
        <v>214</v>
      </c>
      <c r="E22" s="281" t="s">
        <v>215</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216</v>
      </c>
      <c r="B23" s="132">
        <v>28</v>
      </c>
      <c r="C23" s="163">
        <v>28</v>
      </c>
      <c r="D23" s="163">
        <v>2014</v>
      </c>
      <c r="E23" s="164" t="s">
        <v>217</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218</v>
      </c>
      <c r="B24" s="120">
        <v>6.5600000000000001E-4</v>
      </c>
      <c r="C24" s="163"/>
      <c r="D24" s="163"/>
      <c r="E24" s="280" t="s">
        <v>219</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220</v>
      </c>
      <c r="B25" s="131">
        <v>90909.1</v>
      </c>
      <c r="C25" s="163"/>
      <c r="D25" s="163"/>
      <c r="E25" s="280" t="s">
        <v>219</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221</v>
      </c>
      <c r="B26" s="116">
        <v>4.32</v>
      </c>
      <c r="C26" s="163"/>
      <c r="D26" s="163"/>
      <c r="E26" s="280" t="s">
        <v>219</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222</v>
      </c>
      <c r="B27" s="278">
        <f>C27*Y31</f>
        <v>6.8298167477239984</v>
      </c>
      <c r="C27" s="163">
        <v>6.01</v>
      </c>
      <c r="D27" s="163" t="s">
        <v>223</v>
      </c>
      <c r="E27" s="166" t="s">
        <v>224</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225</v>
      </c>
      <c r="B29" s="170" t="s">
        <v>226</v>
      </c>
      <c r="C29" s="206" t="s">
        <v>227</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228</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229</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230</v>
      </c>
      <c r="B32" s="176" t="s">
        <v>231</v>
      </c>
      <c r="C32" s="176" t="s">
        <v>232</v>
      </c>
      <c r="D32" s="176" t="s">
        <v>233</v>
      </c>
      <c r="E32" s="176" t="s">
        <v>234</v>
      </c>
      <c r="F32" s="176" t="s">
        <v>235</v>
      </c>
      <c r="G32" s="176" t="s">
        <v>236</v>
      </c>
      <c r="H32" s="176" t="s">
        <v>237</v>
      </c>
      <c r="I32" s="176" t="s">
        <v>238</v>
      </c>
      <c r="J32" s="176" t="s">
        <v>239</v>
      </c>
      <c r="K32" s="176" t="s">
        <v>240</v>
      </c>
      <c r="L32" s="176" t="s">
        <v>241</v>
      </c>
      <c r="M32" s="176" t="s">
        <v>242</v>
      </c>
      <c r="N32" s="176" t="s">
        <v>243</v>
      </c>
      <c r="O32" s="176" t="s">
        <v>244</v>
      </c>
      <c r="P32" s="176" t="s">
        <v>245</v>
      </c>
      <c r="Q32" s="176" t="s">
        <v>246</v>
      </c>
      <c r="R32" s="176" t="s">
        <v>247</v>
      </c>
      <c r="S32" s="176" t="s">
        <v>248</v>
      </c>
      <c r="T32" s="176" t="s">
        <v>249</v>
      </c>
      <c r="U32" s="176" t="s">
        <v>250</v>
      </c>
      <c r="V32" s="176" t="s">
        <v>251</v>
      </c>
      <c r="W32" s="176" t="s">
        <v>214</v>
      </c>
      <c r="X32" s="176" t="s">
        <v>205</v>
      </c>
      <c r="Y32" s="176" t="s">
        <v>252</v>
      </c>
      <c r="Z32" s="176" t="s">
        <v>197</v>
      </c>
      <c r="AA32" s="176" t="s">
        <v>253</v>
      </c>
      <c r="AB32" s="176" t="s">
        <v>254</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255</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256</v>
      </c>
      <c r="B38" s="387" t="s">
        <v>257</v>
      </c>
      <c r="C38" s="387"/>
      <c r="D38" s="214" t="s">
        <v>258</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259</v>
      </c>
      <c r="B39" s="388" t="s">
        <v>260</v>
      </c>
      <c r="C39" s="389"/>
      <c r="D39" s="177" t="s">
        <v>197</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261</v>
      </c>
      <c r="B40" s="398" t="s">
        <v>262</v>
      </c>
      <c r="C40" s="398"/>
      <c r="D40" s="177" t="s">
        <v>197</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263</v>
      </c>
      <c r="B41" s="399" t="s">
        <v>264</v>
      </c>
      <c r="C41" s="399"/>
      <c r="D41" s="177" t="s">
        <v>252</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265</v>
      </c>
      <c r="B42" s="385" t="s">
        <v>266</v>
      </c>
      <c r="C42" s="386"/>
      <c r="D42" s="180" t="s">
        <v>197</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267</v>
      </c>
      <c r="B43" s="399" t="s">
        <v>268</v>
      </c>
      <c r="C43" s="399"/>
      <c r="D43" s="177" t="s">
        <v>252</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269</v>
      </c>
      <c r="B44" s="385" t="s">
        <v>266</v>
      </c>
      <c r="C44" s="386"/>
      <c r="D44" s="180" t="s">
        <v>197</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270</v>
      </c>
      <c r="B45" s="399" t="s">
        <v>271</v>
      </c>
      <c r="C45" s="399"/>
      <c r="D45" s="177" t="s">
        <v>252</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272</v>
      </c>
      <c r="B46" s="385" t="s">
        <v>266</v>
      </c>
      <c r="C46" s="386"/>
      <c r="D46" s="180" t="s">
        <v>197</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273</v>
      </c>
      <c r="B47" s="396" t="s">
        <v>274</v>
      </c>
      <c r="C47" s="397"/>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275</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276</v>
      </c>
      <c r="B50" s="117" t="s">
        <v>277</v>
      </c>
      <c r="C50" s="117"/>
      <c r="D50" s="117"/>
      <c r="E50" s="117"/>
      <c r="F50" s="184"/>
      <c r="G50" s="161" t="s">
        <v>278</v>
      </c>
      <c r="L50" s="161" t="s">
        <v>279</v>
      </c>
      <c r="Q50" s="161" t="s">
        <v>280</v>
      </c>
      <c r="V50" s="161" t="s">
        <v>281</v>
      </c>
    </row>
    <row r="51" spans="1:74">
      <c r="A51" s="301" t="s">
        <v>282</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283</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284</v>
      </c>
      <c r="B54" s="25"/>
      <c r="C54" s="264" t="s">
        <v>285</v>
      </c>
      <c r="D54" s="25"/>
      <c r="E54" s="265" t="s">
        <v>286</v>
      </c>
    </row>
    <row r="55" spans="1:74">
      <c r="A55" s="147" t="s">
        <v>287</v>
      </c>
      <c r="B55"/>
      <c r="C55" s="148" t="s">
        <v>288</v>
      </c>
      <c r="D55"/>
      <c r="E55" s="128" t="s">
        <v>289</v>
      </c>
    </row>
    <row r="56" spans="1:74">
      <c r="A56" s="147" t="s">
        <v>290</v>
      </c>
      <c r="B56"/>
      <c r="C56" s="148" t="s">
        <v>291</v>
      </c>
      <c r="D56"/>
      <c r="E56" s="128" t="s">
        <v>292</v>
      </c>
    </row>
    <row r="57" spans="1:74">
      <c r="A57" s="147" t="s">
        <v>293</v>
      </c>
      <c r="B57"/>
      <c r="C57" s="148" t="s">
        <v>294</v>
      </c>
      <c r="D57"/>
      <c r="E57" s="128" t="s">
        <v>295</v>
      </c>
    </row>
    <row r="58" spans="1:74">
      <c r="A58" s="147" t="s">
        <v>296</v>
      </c>
      <c r="B58"/>
      <c r="C58" s="148" t="s">
        <v>297</v>
      </c>
      <c r="D58"/>
      <c r="E58" s="128" t="s">
        <v>298</v>
      </c>
    </row>
    <row r="59" spans="1:74">
      <c r="A59" s="147" t="s">
        <v>299</v>
      </c>
      <c r="B59"/>
      <c r="C59" s="148" t="s">
        <v>300</v>
      </c>
      <c r="D59"/>
      <c r="E59" s="128"/>
    </row>
    <row r="60" spans="1:74">
      <c r="A60" s="147" t="s">
        <v>301</v>
      </c>
      <c r="B60"/>
      <c r="C60" s="148" t="s">
        <v>302</v>
      </c>
      <c r="D60"/>
      <c r="E60" s="128"/>
    </row>
    <row r="61" spans="1:74">
      <c r="A61" s="147" t="s">
        <v>303</v>
      </c>
      <c r="B61"/>
      <c r="C61" s="148" t="s">
        <v>304</v>
      </c>
      <c r="D61"/>
      <c r="E61" s="128"/>
    </row>
    <row r="62" spans="1:74">
      <c r="A62" s="147" t="s">
        <v>305</v>
      </c>
      <c r="B62"/>
      <c r="D62"/>
      <c r="E62" s="128"/>
    </row>
    <row r="63" spans="1:74">
      <c r="A63" s="147" t="s">
        <v>306</v>
      </c>
      <c r="B63"/>
      <c r="C63" s="4" t="s">
        <v>307</v>
      </c>
      <c r="D63"/>
      <c r="E63" s="128"/>
    </row>
    <row r="64" spans="1:74">
      <c r="A64" s="147" t="s">
        <v>308</v>
      </c>
      <c r="B64"/>
      <c r="C64" s="148" t="s">
        <v>309</v>
      </c>
      <c r="D64"/>
      <c r="E64" s="128"/>
    </row>
    <row r="65" spans="1:5">
      <c r="A65" s="147" t="s">
        <v>310</v>
      </c>
      <c r="B65"/>
      <c r="C65" s="148" t="s">
        <v>311</v>
      </c>
      <c r="D65"/>
      <c r="E65" s="128"/>
    </row>
    <row r="66" spans="1:5">
      <c r="A66" s="147" t="s">
        <v>312</v>
      </c>
      <c r="B66"/>
      <c r="C66"/>
      <c r="D66"/>
      <c r="E66" s="128"/>
    </row>
    <row r="67" spans="1:5">
      <c r="A67" s="147" t="s">
        <v>313</v>
      </c>
      <c r="B67"/>
      <c r="C67"/>
      <c r="D67"/>
      <c r="E67" s="128"/>
    </row>
    <row r="68" spans="1:5">
      <c r="A68" s="147" t="s">
        <v>314</v>
      </c>
      <c r="B68"/>
      <c r="C68"/>
      <c r="D68"/>
      <c r="E68" s="128"/>
    </row>
    <row r="69" spans="1:5">
      <c r="A69" s="147" t="s">
        <v>315</v>
      </c>
      <c r="B69"/>
      <c r="C69"/>
      <c r="D69"/>
      <c r="E69" s="128"/>
    </row>
    <row r="70" spans="1:5">
      <c r="A70" s="147" t="s">
        <v>316</v>
      </c>
      <c r="B70"/>
      <c r="C70"/>
      <c r="D70"/>
      <c r="E70" s="128"/>
    </row>
    <row r="71" spans="1:5">
      <c r="A71" s="147" t="s">
        <v>317</v>
      </c>
      <c r="B71"/>
      <c r="C71"/>
      <c r="D71"/>
      <c r="E71" s="128"/>
    </row>
    <row r="72" spans="1:5">
      <c r="A72" s="147" t="s">
        <v>318</v>
      </c>
      <c r="B72"/>
      <c r="C72"/>
      <c r="D72"/>
      <c r="E72" s="128"/>
    </row>
    <row r="73" spans="1:5">
      <c r="A73" s="147" t="s">
        <v>319</v>
      </c>
      <c r="B73"/>
      <c r="C73"/>
      <c r="D73"/>
      <c r="E73" s="128"/>
    </row>
    <row r="74" spans="1:5">
      <c r="A74" s="147" t="s">
        <v>320</v>
      </c>
      <c r="B74"/>
      <c r="C74"/>
      <c r="D74"/>
      <c r="E74" s="128"/>
    </row>
    <row r="75" spans="1:5">
      <c r="A75" s="147" t="s">
        <v>321</v>
      </c>
      <c r="B75"/>
      <c r="C75"/>
      <c r="D75"/>
      <c r="E75" s="128"/>
    </row>
    <row r="76" spans="1:5">
      <c r="A76" s="147" t="s">
        <v>322</v>
      </c>
      <c r="B76"/>
      <c r="C76"/>
      <c r="D76"/>
      <c r="E76" s="128"/>
    </row>
    <row r="77" spans="1:5">
      <c r="A77" s="147" t="s">
        <v>323</v>
      </c>
      <c r="B77"/>
      <c r="C77"/>
      <c r="D77"/>
      <c r="E77" s="128"/>
    </row>
    <row r="78" spans="1:5" ht="14" thickBot="1">
      <c r="A78" s="149" t="s">
        <v>324</v>
      </c>
      <c r="B78" s="7"/>
      <c r="C78" s="7"/>
      <c r="D78" s="7"/>
      <c r="E78" s="126"/>
    </row>
  </sheetData>
  <mergeCells count="29">
    <mergeCell ref="D6:D7"/>
    <mergeCell ref="E6:G7"/>
    <mergeCell ref="H6:J7"/>
    <mergeCell ref="E13:G13"/>
    <mergeCell ref="A6:A7"/>
    <mergeCell ref="C6:C7"/>
    <mergeCell ref="H13:J13"/>
    <mergeCell ref="B47:C47"/>
    <mergeCell ref="B46:C46"/>
    <mergeCell ref="B40:C40"/>
    <mergeCell ref="B41:C41"/>
    <mergeCell ref="B43:C43"/>
    <mergeCell ref="B44:C44"/>
    <mergeCell ref="B45:C45"/>
    <mergeCell ref="E14:G14"/>
    <mergeCell ref="H14:J14"/>
    <mergeCell ref="E15:G15"/>
    <mergeCell ref="H15:J15"/>
    <mergeCell ref="E16:G16"/>
    <mergeCell ref="H16:J16"/>
    <mergeCell ref="E17:G17"/>
    <mergeCell ref="H17:J17"/>
    <mergeCell ref="B42:C42"/>
    <mergeCell ref="B38:C38"/>
    <mergeCell ref="B39:C39"/>
    <mergeCell ref="E20:F20"/>
    <mergeCell ref="H20:J20"/>
    <mergeCell ref="E21:F21"/>
    <mergeCell ref="H21:J21"/>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topLeftCell="A9" zoomScale="80" zoomScaleNormal="80" workbookViewId="0">
      <selection activeCell="A9" sqref="A9:G11"/>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65" customFormat="1" ht="56.9" customHeight="1"/>
    <row r="2" spans="1:7">
      <c r="A2" s="1"/>
    </row>
    <row r="3" spans="1:7">
      <c r="A3" s="406" t="s">
        <v>325</v>
      </c>
      <c r="B3" s="406"/>
      <c r="C3" s="406"/>
      <c r="D3" s="406"/>
      <c r="E3" s="406"/>
      <c r="F3" s="406"/>
      <c r="G3" s="406"/>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326</v>
      </c>
      <c r="B8" s="5" t="s">
        <v>327</v>
      </c>
      <c r="C8" s="5" t="s">
        <v>328</v>
      </c>
      <c r="D8" s="5" t="s">
        <v>329</v>
      </c>
      <c r="E8" s="407" t="s">
        <v>330</v>
      </c>
      <c r="F8" s="407"/>
      <c r="G8" s="407"/>
    </row>
    <row r="9" spans="1:7" ht="216">
      <c r="A9" s="60" t="s">
        <v>331</v>
      </c>
      <c r="B9" s="60" t="s">
        <v>332</v>
      </c>
      <c r="C9" s="327" t="s">
        <v>333</v>
      </c>
      <c r="D9" s="60" t="s">
        <v>334</v>
      </c>
      <c r="E9" s="403" t="s">
        <v>335</v>
      </c>
      <c r="F9" s="404"/>
      <c r="G9" s="405"/>
    </row>
    <row r="10" spans="1:7" ht="175.5">
      <c r="A10" s="60" t="s">
        <v>336</v>
      </c>
      <c r="B10" s="60" t="s">
        <v>332</v>
      </c>
      <c r="C10" s="327" t="s">
        <v>333</v>
      </c>
      <c r="D10" s="60" t="s">
        <v>337</v>
      </c>
      <c r="E10" s="403" t="s">
        <v>338</v>
      </c>
      <c r="F10" s="404"/>
      <c r="G10" s="405"/>
    </row>
    <row r="11" spans="1:7" ht="40.5">
      <c r="A11" s="60" t="s">
        <v>339</v>
      </c>
      <c r="B11" s="328" t="s">
        <v>340</v>
      </c>
      <c r="C11" s="327" t="s">
        <v>341</v>
      </c>
      <c r="D11" s="60" t="s">
        <v>342</v>
      </c>
      <c r="E11" s="403" t="s">
        <v>343</v>
      </c>
      <c r="F11" s="404"/>
      <c r="G11" s="405"/>
    </row>
    <row r="12" spans="1:7">
      <c r="A12" s="60"/>
      <c r="B12" s="60"/>
      <c r="C12" s="60"/>
      <c r="D12" s="60"/>
      <c r="E12" s="403"/>
      <c r="F12" s="404"/>
      <c r="G12" s="405"/>
    </row>
    <row r="13" spans="1:7">
      <c r="A13" s="60"/>
      <c r="B13" s="60"/>
      <c r="C13" s="60"/>
      <c r="D13" s="60"/>
      <c r="E13" s="403"/>
      <c r="F13" s="404"/>
      <c r="G13" s="405"/>
    </row>
    <row r="14" spans="1:7">
      <c r="A14" s="60"/>
      <c r="B14" s="60"/>
      <c r="C14" s="60"/>
      <c r="D14" s="60"/>
      <c r="E14" s="403"/>
      <c r="F14" s="404"/>
      <c r="G14" s="405"/>
    </row>
    <row r="15" spans="1:7">
      <c r="A15" s="60"/>
      <c r="B15" s="60"/>
      <c r="C15" s="60"/>
      <c r="D15" s="60"/>
      <c r="E15" s="403"/>
      <c r="F15" s="404"/>
      <c r="G15" s="405"/>
    </row>
    <row r="16" spans="1:7">
      <c r="A16" s="60"/>
      <c r="B16" s="60"/>
      <c r="C16" s="60"/>
      <c r="D16" s="60"/>
      <c r="E16" s="403"/>
      <c r="F16" s="404"/>
      <c r="G16" s="405"/>
    </row>
    <row r="17" spans="1:7">
      <c r="A17" s="60"/>
      <c r="B17" s="60"/>
      <c r="C17" s="60"/>
      <c r="D17" s="60"/>
      <c r="E17" s="403"/>
      <c r="F17" s="404"/>
      <c r="G17" s="405"/>
    </row>
    <row r="18" spans="1:7">
      <c r="A18" s="60"/>
      <c r="B18" s="60"/>
      <c r="C18" s="60"/>
      <c r="D18" s="60"/>
      <c r="E18" s="403"/>
      <c r="F18" s="404"/>
      <c r="G18" s="405"/>
    </row>
    <row r="19" spans="1:7">
      <c r="A19" s="60"/>
      <c r="B19" s="60"/>
      <c r="C19" s="60"/>
      <c r="D19" s="60"/>
      <c r="E19" s="403"/>
      <c r="F19" s="404"/>
      <c r="G19" s="405"/>
    </row>
    <row r="20" spans="1:7">
      <c r="A20" s="60"/>
      <c r="B20" s="60"/>
      <c r="C20" s="60"/>
      <c r="D20" s="60"/>
      <c r="E20" s="403"/>
      <c r="F20" s="404"/>
      <c r="G20" s="405"/>
    </row>
    <row r="21" spans="1:7">
      <c r="A21" s="60"/>
      <c r="B21" s="60"/>
      <c r="C21" s="60"/>
      <c r="D21" s="60"/>
      <c r="E21" s="403"/>
      <c r="F21" s="404"/>
      <c r="G21" s="405"/>
    </row>
    <row r="22" spans="1:7">
      <c r="A22" s="60"/>
      <c r="B22" s="60"/>
      <c r="C22" s="60"/>
      <c r="D22" s="60"/>
      <c r="E22" s="403"/>
      <c r="F22" s="404"/>
      <c r="G22" s="405"/>
    </row>
    <row r="23" spans="1:7">
      <c r="A23" s="60"/>
      <c r="B23" s="60"/>
      <c r="C23" s="60"/>
      <c r="D23" s="60"/>
      <c r="E23" s="403"/>
      <c r="F23" s="404"/>
      <c r="G23" s="405"/>
    </row>
    <row r="24" spans="1:7">
      <c r="A24" s="60"/>
      <c r="B24" s="60"/>
      <c r="C24" s="60"/>
      <c r="D24" s="60"/>
      <c r="E24" s="403"/>
      <c r="F24" s="404"/>
      <c r="G24" s="405"/>
    </row>
    <row r="25" spans="1:7">
      <c r="A25" s="60"/>
      <c r="B25" s="60"/>
      <c r="C25" s="60"/>
      <c r="D25" s="60"/>
      <c r="E25" s="403"/>
      <c r="F25" s="404"/>
      <c r="G25" s="405"/>
    </row>
    <row r="26" spans="1:7">
      <c r="A26" s="60"/>
      <c r="B26" s="60"/>
      <c r="C26" s="60"/>
      <c r="D26" s="60"/>
      <c r="E26" s="403"/>
      <c r="F26" s="404"/>
      <c r="G26" s="405"/>
    </row>
    <row r="27" spans="1:7">
      <c r="A27" s="60"/>
      <c r="B27" s="60"/>
      <c r="C27" s="60"/>
      <c r="D27" s="60"/>
      <c r="E27" s="403"/>
      <c r="F27" s="404"/>
      <c r="G27" s="405"/>
    </row>
    <row r="28" spans="1:7">
      <c r="A28" s="60"/>
      <c r="B28" s="60"/>
      <c r="C28" s="60"/>
      <c r="D28" s="60"/>
      <c r="E28" s="403"/>
      <c r="F28" s="404"/>
      <c r="G28" s="405"/>
    </row>
    <row r="29" spans="1:7">
      <c r="A29" s="60"/>
      <c r="B29" s="60"/>
      <c r="C29" s="60"/>
      <c r="D29" s="60"/>
      <c r="E29" s="403"/>
      <c r="F29" s="404"/>
      <c r="G29" s="405"/>
    </row>
    <row r="30" spans="1:7">
      <c r="A30" s="60"/>
      <c r="B30" s="60"/>
      <c r="C30" s="60"/>
      <c r="D30" s="60"/>
      <c r="E30" s="403"/>
      <c r="F30" s="404"/>
      <c r="G30" s="405"/>
    </row>
    <row r="31" spans="1:7">
      <c r="A31" s="60"/>
      <c r="B31" s="60"/>
      <c r="C31" s="60"/>
      <c r="D31" s="60"/>
      <c r="E31" s="403"/>
      <c r="F31" s="404"/>
      <c r="G31" s="405"/>
    </row>
    <row r="32" spans="1:7">
      <c r="A32" s="60"/>
      <c r="B32" s="60"/>
      <c r="C32" s="60"/>
      <c r="D32" s="60"/>
      <c r="E32" s="403"/>
      <c r="F32" s="404"/>
      <c r="G32" s="405"/>
    </row>
    <row r="33" spans="1:7">
      <c r="A33" s="60"/>
      <c r="B33" s="60"/>
      <c r="C33" s="60"/>
      <c r="D33" s="60"/>
      <c r="E33" s="403"/>
      <c r="F33" s="404"/>
      <c r="G33" s="405"/>
    </row>
  </sheetData>
  <mergeCells count="28">
    <mergeCell ref="E11:G11"/>
    <mergeCell ref="A1:XFD1"/>
    <mergeCell ref="A3:G3"/>
    <mergeCell ref="E8:G8"/>
    <mergeCell ref="E9:G9"/>
    <mergeCell ref="E10:G10"/>
    <mergeCell ref="E23:G23"/>
    <mergeCell ref="E12:G12"/>
    <mergeCell ref="E13:G13"/>
    <mergeCell ref="E14:G14"/>
    <mergeCell ref="E15:G15"/>
    <mergeCell ref="E16:G16"/>
    <mergeCell ref="E17:G17"/>
    <mergeCell ref="E18:G18"/>
    <mergeCell ref="E19:G19"/>
    <mergeCell ref="E20:G20"/>
    <mergeCell ref="E21:G21"/>
    <mergeCell ref="E22:G22"/>
    <mergeCell ref="E30:G30"/>
    <mergeCell ref="E31:G31"/>
    <mergeCell ref="E32:G32"/>
    <mergeCell ref="E33:G33"/>
    <mergeCell ref="E24:G24"/>
    <mergeCell ref="E25:G25"/>
    <mergeCell ref="E26:G26"/>
    <mergeCell ref="E27:G27"/>
    <mergeCell ref="E28:G28"/>
    <mergeCell ref="E29:G2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C12:C33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opLeftCell="A67" zoomScale="70" zoomScaleNormal="70" workbookViewId="0">
      <selection activeCell="C162" sqref="C150:C162"/>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37" t="s">
        <v>344</v>
      </c>
      <c r="J2" s="438"/>
      <c r="K2" s="438"/>
      <c r="L2" s="438"/>
      <c r="M2" s="438"/>
      <c r="N2" s="438"/>
      <c r="O2" s="438"/>
      <c r="P2" s="438"/>
      <c r="Q2" s="438"/>
      <c r="R2" s="438"/>
      <c r="S2" s="438"/>
      <c r="T2" s="438"/>
      <c r="U2" s="439"/>
    </row>
    <row r="3" spans="1:21" ht="13.5" customHeight="1" outlineLevel="1" thickBot="1">
      <c r="A3" s="3"/>
      <c r="B3" s="7"/>
      <c r="F3" s="24"/>
      <c r="G3" s="10"/>
      <c r="I3" s="440" t="s">
        <v>345</v>
      </c>
      <c r="J3" s="441"/>
      <c r="K3" s="441"/>
      <c r="L3" s="441"/>
      <c r="M3" s="441"/>
      <c r="N3" s="442"/>
      <c r="O3" s="1"/>
      <c r="P3" s="446" t="s">
        <v>346</v>
      </c>
      <c r="Q3" s="447"/>
      <c r="R3" s="447"/>
      <c r="S3" s="447"/>
      <c r="T3" s="447"/>
      <c r="U3" s="448"/>
    </row>
    <row r="4" spans="1:21" ht="56.25" customHeight="1" outlineLevel="1">
      <c r="A4" s="31" t="s">
        <v>163</v>
      </c>
      <c r="B4" s="86" t="s">
        <v>167</v>
      </c>
      <c r="E4" s="53" t="s">
        <v>347</v>
      </c>
      <c r="F4" s="91">
        <v>45632</v>
      </c>
      <c r="G4" s="28"/>
      <c r="H4" s="10"/>
      <c r="I4" s="443"/>
      <c r="J4" s="444"/>
      <c r="K4" s="444"/>
      <c r="L4" s="444"/>
      <c r="M4" s="444"/>
      <c r="N4" s="445"/>
      <c r="P4" s="449"/>
      <c r="Q4" s="450"/>
      <c r="R4" s="450"/>
      <c r="S4" s="450"/>
      <c r="T4" s="450"/>
      <c r="U4" s="451"/>
    </row>
    <row r="5" spans="1:21" outlineLevel="1">
      <c r="A5" s="13" t="s">
        <v>348</v>
      </c>
      <c r="B5" s="88" t="s">
        <v>349</v>
      </c>
      <c r="E5" s="14"/>
      <c r="H5" s="10"/>
      <c r="I5" s="452" t="s">
        <v>168</v>
      </c>
      <c r="J5" s="453"/>
      <c r="K5" s="453"/>
      <c r="L5" s="453"/>
      <c r="M5" s="453"/>
      <c r="N5" s="454"/>
      <c r="P5" s="452" t="s">
        <v>350</v>
      </c>
      <c r="Q5" s="464"/>
      <c r="R5" s="464"/>
      <c r="S5" s="464"/>
      <c r="T5" s="464"/>
      <c r="U5" s="465"/>
    </row>
    <row r="6" spans="1:21" outlineLevel="1">
      <c r="A6" s="13" t="s">
        <v>351</v>
      </c>
      <c r="B6" s="88" t="s">
        <v>352</v>
      </c>
      <c r="E6" s="53" t="s">
        <v>353</v>
      </c>
      <c r="F6" s="90" t="s">
        <v>354</v>
      </c>
      <c r="H6" s="10"/>
      <c r="I6" s="455"/>
      <c r="J6" s="456"/>
      <c r="K6" s="456"/>
      <c r="L6" s="456"/>
      <c r="M6" s="456"/>
      <c r="N6" s="457"/>
      <c r="P6" s="466"/>
      <c r="Q6" s="467"/>
      <c r="R6" s="467"/>
      <c r="S6" s="467"/>
      <c r="T6" s="467"/>
      <c r="U6" s="468"/>
    </row>
    <row r="7" spans="1:21" outlineLevel="1">
      <c r="A7" s="13" t="s">
        <v>355</v>
      </c>
      <c r="B7" s="88" t="s">
        <v>356</v>
      </c>
      <c r="E7" s="14"/>
      <c r="H7" s="10"/>
      <c r="I7" s="455"/>
      <c r="J7" s="456"/>
      <c r="K7" s="456"/>
      <c r="L7" s="456"/>
      <c r="M7" s="456"/>
      <c r="N7" s="457"/>
      <c r="P7" s="466"/>
      <c r="Q7" s="467"/>
      <c r="R7" s="467"/>
      <c r="S7" s="467"/>
      <c r="T7" s="467"/>
      <c r="U7" s="468"/>
    </row>
    <row r="8" spans="1:21" ht="41" outlineLevel="1" thickBot="1">
      <c r="A8" s="34" t="s">
        <v>357</v>
      </c>
      <c r="B8" s="89" t="s">
        <v>358</v>
      </c>
      <c r="E8" s="14"/>
      <c r="H8" s="10"/>
      <c r="I8" s="455"/>
      <c r="J8" s="456"/>
      <c r="K8" s="456"/>
      <c r="L8" s="456"/>
      <c r="M8" s="456"/>
      <c r="N8" s="457"/>
      <c r="P8" s="466"/>
      <c r="Q8" s="467"/>
      <c r="R8" s="467"/>
      <c r="S8" s="467"/>
      <c r="T8" s="467"/>
      <c r="U8" s="468"/>
    </row>
    <row r="9" spans="1:21" outlineLevel="1">
      <c r="E9" s="14"/>
      <c r="H9" s="10"/>
      <c r="I9" s="455"/>
      <c r="J9" s="456"/>
      <c r="K9" s="456"/>
      <c r="L9" s="456"/>
      <c r="M9" s="456"/>
      <c r="N9" s="457"/>
      <c r="P9" s="466"/>
      <c r="Q9" s="467"/>
      <c r="R9" s="467"/>
      <c r="S9" s="467"/>
      <c r="T9" s="467"/>
      <c r="U9" s="468"/>
    </row>
    <row r="10" spans="1:21" ht="14" outlineLevel="1" thickBot="1">
      <c r="A10" s="32" t="s">
        <v>359</v>
      </c>
      <c r="B10" s="35">
        <v>2027</v>
      </c>
      <c r="E10" s="14"/>
      <c r="H10" s="10"/>
      <c r="I10" s="455"/>
      <c r="J10" s="456"/>
      <c r="K10" s="456"/>
      <c r="L10" s="456"/>
      <c r="M10" s="456"/>
      <c r="N10" s="457"/>
      <c r="P10" s="466"/>
      <c r="Q10" s="467"/>
      <c r="R10" s="467"/>
      <c r="S10" s="467"/>
      <c r="T10" s="467"/>
      <c r="U10" s="468"/>
    </row>
    <row r="11" spans="1:21" outlineLevel="1">
      <c r="A11" s="16"/>
      <c r="H11" s="10"/>
      <c r="I11" s="455"/>
      <c r="J11" s="456"/>
      <c r="K11" s="456"/>
      <c r="L11" s="456"/>
      <c r="M11" s="456"/>
      <c r="N11" s="457"/>
      <c r="P11" s="466"/>
      <c r="Q11" s="467"/>
      <c r="R11" s="467"/>
      <c r="S11" s="467"/>
      <c r="T11" s="467"/>
      <c r="U11" s="468"/>
    </row>
    <row r="12" spans="1:21" ht="40.5" outlineLevel="1">
      <c r="A12" s="26" t="s">
        <v>360</v>
      </c>
      <c r="B12" s="26" t="s">
        <v>361</v>
      </c>
      <c r="C12" s="26" t="s">
        <v>362</v>
      </c>
      <c r="D12" s="26" t="s">
        <v>363</v>
      </c>
      <c r="E12" s="26" t="s">
        <v>364</v>
      </c>
      <c r="F12" s="26" t="s">
        <v>365</v>
      </c>
      <c r="G12" s="26" t="s">
        <v>366</v>
      </c>
      <c r="I12" s="455"/>
      <c r="J12" s="456"/>
      <c r="K12" s="456"/>
      <c r="L12" s="456"/>
      <c r="M12" s="456"/>
      <c r="N12" s="457"/>
      <c r="P12" s="466"/>
      <c r="Q12" s="467"/>
      <c r="R12" s="467"/>
      <c r="S12" s="467"/>
      <c r="T12" s="467"/>
      <c r="U12" s="468"/>
    </row>
    <row r="13" spans="1:21" outlineLevel="1">
      <c r="A13" s="58">
        <v>2035</v>
      </c>
      <c r="B13" s="21">
        <f t="shared" ref="B13:B18" si="0">INDEX($E$204:$AW$204,1,MATCH($A13,$E$53:$BB$53,0))</f>
        <v>-193.01957447420151</v>
      </c>
      <c r="C13" s="21">
        <f>B13-Baseline!B13</f>
        <v>0</v>
      </c>
      <c r="D13" s="21">
        <f t="shared" ref="D13:D18" si="1">INDEX($E$205:$AW$205,1,MATCH($A13,$E$53:$BB$53,0))</f>
        <v>-170.40157300856819</v>
      </c>
      <c r="E13" s="21">
        <f>D13-Baseline!D13</f>
        <v>0</v>
      </c>
      <c r="F13" s="21">
        <f t="shared" ref="F13:F18" si="2">INDEX($E$206:$AW$206,1,MATCH($A13,$E$53:$BB$53,0))</f>
        <v>-215.6370918138299</v>
      </c>
      <c r="G13" s="21">
        <f>F13-Baseline!F13</f>
        <v>0</v>
      </c>
      <c r="H13" s="298"/>
      <c r="I13" s="455"/>
      <c r="J13" s="456"/>
      <c r="K13" s="456"/>
      <c r="L13" s="456"/>
      <c r="M13" s="456"/>
      <c r="N13" s="457"/>
      <c r="P13" s="466"/>
      <c r="Q13" s="467"/>
      <c r="R13" s="467"/>
      <c r="S13" s="467"/>
      <c r="T13" s="467"/>
      <c r="U13" s="468"/>
    </row>
    <row r="14" spans="1:21" outlineLevel="1">
      <c r="A14" s="58">
        <v>2040</v>
      </c>
      <c r="B14" s="21">
        <f t="shared" si="0"/>
        <v>-296.6064923593857</v>
      </c>
      <c r="C14" s="21">
        <f>B14-Baseline!B14</f>
        <v>0</v>
      </c>
      <c r="D14" s="21">
        <f t="shared" si="1"/>
        <v>-261.93838209818529</v>
      </c>
      <c r="E14" s="21">
        <f>D14-Baseline!D14</f>
        <v>0</v>
      </c>
      <c r="F14" s="21">
        <f t="shared" si="2"/>
        <v>-331.30786495084561</v>
      </c>
      <c r="G14" s="21">
        <f>F14-Baseline!F14</f>
        <v>0</v>
      </c>
      <c r="I14" s="455"/>
      <c r="J14" s="456"/>
      <c r="K14" s="456"/>
      <c r="L14" s="456"/>
      <c r="M14" s="456"/>
      <c r="N14" s="457"/>
      <c r="P14" s="466"/>
      <c r="Q14" s="467"/>
      <c r="R14" s="467"/>
      <c r="S14" s="467"/>
      <c r="T14" s="467"/>
      <c r="U14" s="468"/>
    </row>
    <row r="15" spans="1:21" outlineLevel="1">
      <c r="A15" s="58">
        <v>2045</v>
      </c>
      <c r="B15" s="21">
        <f t="shared" si="0"/>
        <v>-397.95063487421066</v>
      </c>
      <c r="C15" s="21">
        <f>B15-Baseline!B15</f>
        <v>0</v>
      </c>
      <c r="D15" s="21">
        <f t="shared" si="1"/>
        <v>-351.53217400152863</v>
      </c>
      <c r="E15" s="21">
        <f>D15-Baseline!D15</f>
        <v>0</v>
      </c>
      <c r="F15" s="21">
        <f t="shared" si="2"/>
        <v>-444.38577909025156</v>
      </c>
      <c r="G15" s="21">
        <f>F15-Baseline!F15</f>
        <v>0</v>
      </c>
      <c r="I15" s="455"/>
      <c r="J15" s="456"/>
      <c r="K15" s="456"/>
      <c r="L15" s="456"/>
      <c r="M15" s="456"/>
      <c r="N15" s="457"/>
      <c r="P15" s="466"/>
      <c r="Q15" s="467"/>
      <c r="R15" s="467"/>
      <c r="S15" s="467"/>
      <c r="T15" s="467"/>
      <c r="U15" s="468"/>
    </row>
    <row r="16" spans="1:21" outlineLevel="1">
      <c r="A16" s="58">
        <v>2050</v>
      </c>
      <c r="B16" s="21">
        <f t="shared" si="0"/>
        <v>-497.28836508721469</v>
      </c>
      <c r="C16" s="21">
        <f>B16-Baseline!B16</f>
        <v>0</v>
      </c>
      <c r="D16" s="21">
        <f t="shared" si="1"/>
        <v>-439.41275441840941</v>
      </c>
      <c r="E16" s="21">
        <f>D16-Baseline!D16</f>
        <v>0</v>
      </c>
      <c r="F16" s="21">
        <f t="shared" si="2"/>
        <v>-555.15289190275894</v>
      </c>
      <c r="G16" s="21">
        <f>F16-Baseline!F16</f>
        <v>0</v>
      </c>
      <c r="I16" s="455"/>
      <c r="J16" s="456"/>
      <c r="K16" s="456"/>
      <c r="L16" s="456"/>
      <c r="M16" s="456"/>
      <c r="N16" s="457"/>
      <c r="P16" s="466"/>
      <c r="Q16" s="467"/>
      <c r="R16" s="467"/>
      <c r="S16" s="467"/>
      <c r="T16" s="467"/>
      <c r="U16" s="468"/>
    </row>
    <row r="17" spans="1:21" outlineLevel="1">
      <c r="A17" s="58">
        <v>2060</v>
      </c>
      <c r="B17" s="21">
        <f t="shared" si="0"/>
        <v>-691.35645604338788</v>
      </c>
      <c r="C17" s="21">
        <f>B17-Baseline!B17</f>
        <v>0</v>
      </c>
      <c r="D17" s="21">
        <f t="shared" si="1"/>
        <v>-611.32895921797308</v>
      </c>
      <c r="E17" s="21">
        <f>D17-Baseline!D17</f>
        <v>0</v>
      </c>
      <c r="F17" s="21">
        <f t="shared" si="2"/>
        <v>-771.16707320785213</v>
      </c>
      <c r="G17" s="21">
        <f>F17-Baseline!F17</f>
        <v>0</v>
      </c>
      <c r="I17" s="455"/>
      <c r="J17" s="456"/>
      <c r="K17" s="456"/>
      <c r="L17" s="456"/>
      <c r="M17" s="456"/>
      <c r="N17" s="457"/>
      <c r="P17" s="466"/>
      <c r="Q17" s="467"/>
      <c r="R17" s="467"/>
      <c r="S17" s="467"/>
      <c r="T17" s="467"/>
      <c r="U17" s="468"/>
    </row>
    <row r="18" spans="1:21" outlineLevel="1">
      <c r="A18" s="58">
        <v>2070</v>
      </c>
      <c r="B18" s="21">
        <f t="shared" si="0"/>
        <v>-886.91013711111043</v>
      </c>
      <c r="C18" s="21">
        <f>B18-Baseline!B18</f>
        <v>0</v>
      </c>
      <c r="D18" s="21">
        <f t="shared" si="1"/>
        <v>-785.11722251554272</v>
      </c>
      <c r="E18" s="21">
        <f>D18-Baseline!D18</f>
        <v>0</v>
      </c>
      <c r="F18" s="21">
        <f t="shared" si="2"/>
        <v>-988.11227361302713</v>
      </c>
      <c r="G18" s="21">
        <f>F18-Baseline!F18</f>
        <v>0</v>
      </c>
      <c r="I18" s="458"/>
      <c r="J18" s="459"/>
      <c r="K18" s="459"/>
      <c r="L18" s="459"/>
      <c r="M18" s="459"/>
      <c r="N18" s="460"/>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367</v>
      </c>
      <c r="B20" s="55">
        <v>1</v>
      </c>
      <c r="E20" s="154"/>
      <c r="I20" s="461" t="s">
        <v>368</v>
      </c>
      <c r="J20" s="462"/>
      <c r="K20" s="462"/>
      <c r="L20" s="462"/>
      <c r="M20" s="462"/>
      <c r="N20" s="463"/>
      <c r="P20" s="461" t="s">
        <v>369</v>
      </c>
      <c r="Q20" s="462"/>
      <c r="R20" s="462"/>
      <c r="S20" s="462"/>
      <c r="T20" s="462"/>
      <c r="U20" s="463"/>
    </row>
    <row r="21" spans="1:21" ht="12.75" customHeight="1" outlineLevel="1">
      <c r="A21" s="154"/>
      <c r="B21" s="155"/>
      <c r="I21" s="452" t="s">
        <v>370</v>
      </c>
      <c r="J21" s="464"/>
      <c r="K21" s="464"/>
      <c r="L21" s="464"/>
      <c r="M21" s="464"/>
      <c r="N21" s="465"/>
      <c r="P21" s="452" t="s">
        <v>169</v>
      </c>
      <c r="Q21" s="453"/>
      <c r="R21" s="453"/>
      <c r="S21" s="453"/>
      <c r="T21" s="453"/>
      <c r="U21" s="454"/>
    </row>
    <row r="22" spans="1:21" ht="12.75" customHeight="1" outlineLevel="1">
      <c r="A22" s="154"/>
      <c r="B22" s="155"/>
      <c r="I22" s="466"/>
      <c r="J22" s="467"/>
      <c r="K22" s="467"/>
      <c r="L22" s="467"/>
      <c r="M22" s="467"/>
      <c r="N22" s="468"/>
      <c r="P22" s="455"/>
      <c r="Q22" s="456"/>
      <c r="R22" s="456"/>
      <c r="S22" s="456"/>
      <c r="T22" s="456"/>
      <c r="U22" s="457"/>
    </row>
    <row r="23" spans="1:21" outlineLevel="1">
      <c r="A23" s="154"/>
      <c r="B23" s="409" t="s">
        <v>371</v>
      </c>
      <c r="C23" s="410"/>
      <c r="D23" s="410"/>
      <c r="E23" s="410"/>
      <c r="F23" s="410"/>
      <c r="G23" s="411"/>
      <c r="I23" s="466"/>
      <c r="J23" s="467"/>
      <c r="K23" s="467"/>
      <c r="L23" s="467"/>
      <c r="M23" s="467"/>
      <c r="N23" s="468"/>
      <c r="P23" s="455"/>
      <c r="Q23" s="456"/>
      <c r="R23" s="456"/>
      <c r="S23" s="456"/>
      <c r="T23" s="456"/>
      <c r="U23" s="457"/>
    </row>
    <row r="24" spans="1:21" outlineLevel="1">
      <c r="B24" s="17">
        <v>2027</v>
      </c>
      <c r="C24" s="17">
        <v>2028</v>
      </c>
      <c r="D24" s="17">
        <v>2029</v>
      </c>
      <c r="E24" s="17">
        <v>2030</v>
      </c>
      <c r="F24" s="17">
        <v>2031</v>
      </c>
      <c r="G24" s="17" t="s">
        <v>372</v>
      </c>
      <c r="I24" s="466"/>
      <c r="J24" s="467"/>
      <c r="K24" s="467"/>
      <c r="L24" s="467"/>
      <c r="M24" s="467"/>
      <c r="N24" s="468"/>
      <c r="P24" s="455"/>
      <c r="Q24" s="456"/>
      <c r="R24" s="456"/>
      <c r="S24" s="456"/>
      <c r="T24" s="456"/>
      <c r="U24" s="457"/>
    </row>
    <row r="25" spans="1:21" ht="14" outlineLevel="1" thickBot="1">
      <c r="B25" s="30" t="s">
        <v>373</v>
      </c>
      <c r="C25" s="30" t="s">
        <v>373</v>
      </c>
      <c r="D25" s="30" t="s">
        <v>373</v>
      </c>
      <c r="E25" s="30" t="s">
        <v>373</v>
      </c>
      <c r="F25" s="30" t="s">
        <v>373</v>
      </c>
      <c r="G25" s="30" t="s">
        <v>373</v>
      </c>
      <c r="I25" s="466"/>
      <c r="J25" s="467"/>
      <c r="K25" s="467"/>
      <c r="L25" s="467"/>
      <c r="M25" s="467"/>
      <c r="N25" s="468"/>
      <c r="P25" s="455"/>
      <c r="Q25" s="456"/>
      <c r="R25" s="456"/>
      <c r="S25" s="456"/>
      <c r="T25" s="456"/>
      <c r="U25" s="457"/>
    </row>
    <row r="26" spans="1:21" outlineLevel="1">
      <c r="A26" s="54" t="s">
        <v>374</v>
      </c>
      <c r="B26" s="21">
        <f>E64</f>
        <v>0</v>
      </c>
      <c r="C26" s="21">
        <f>F64</f>
        <v>0</v>
      </c>
      <c r="D26" s="21">
        <f>G64</f>
        <v>0</v>
      </c>
      <c r="E26" s="21">
        <f>H64</f>
        <v>0</v>
      </c>
      <c r="F26" s="21">
        <f>I64</f>
        <v>0</v>
      </c>
      <c r="G26" s="21">
        <f>SUM(J64:BB64)</f>
        <v>0</v>
      </c>
      <c r="I26" s="466"/>
      <c r="J26" s="467"/>
      <c r="K26" s="467"/>
      <c r="L26" s="467"/>
      <c r="M26" s="467"/>
      <c r="N26" s="468"/>
      <c r="P26" s="455"/>
      <c r="Q26" s="456"/>
      <c r="R26" s="456"/>
      <c r="S26" s="456"/>
      <c r="T26" s="456"/>
      <c r="U26" s="457"/>
    </row>
    <row r="27" spans="1:21" outlineLevel="1">
      <c r="A27" s="54" t="s">
        <v>375</v>
      </c>
      <c r="B27" s="21">
        <f>E71+E77</f>
        <v>-0.86212766566576804</v>
      </c>
      <c r="C27" s="21">
        <f>F71+F77</f>
        <v>-0.87349288023450966</v>
      </c>
      <c r="D27" s="21">
        <f>G71+G77</f>
        <v>-0.88506022211691682</v>
      </c>
      <c r="E27" s="21">
        <f>H71+H77</f>
        <v>-0.89683477522317356</v>
      </c>
      <c r="F27" s="21">
        <f>I71+I77</f>
        <v>-0.90882179099885219</v>
      </c>
      <c r="G27" s="21">
        <f>SUM(J71:BB71)+SUM(J77:BB77)</f>
        <v>-58.221714590100675</v>
      </c>
      <c r="I27" s="466"/>
      <c r="J27" s="467"/>
      <c r="K27" s="467"/>
      <c r="L27" s="467"/>
      <c r="M27" s="467"/>
      <c r="N27" s="468"/>
      <c r="P27" s="455"/>
      <c r="Q27" s="456"/>
      <c r="R27" s="456"/>
      <c r="S27" s="456"/>
      <c r="T27" s="456"/>
      <c r="U27" s="457"/>
    </row>
    <row r="28" spans="1:21" outlineLevel="1">
      <c r="A28" s="154"/>
      <c r="B28" s="248"/>
      <c r="C28" s="248"/>
      <c r="D28" s="248"/>
      <c r="E28" s="248"/>
      <c r="F28" s="248"/>
      <c r="G28" s="248"/>
      <c r="I28" s="466"/>
      <c r="J28" s="467"/>
      <c r="K28" s="467"/>
      <c r="L28" s="467"/>
      <c r="M28" s="467"/>
      <c r="N28" s="468"/>
      <c r="P28" s="455"/>
      <c r="Q28" s="456"/>
      <c r="R28" s="456"/>
      <c r="S28" s="456"/>
      <c r="T28" s="456"/>
      <c r="U28" s="457"/>
    </row>
    <row r="29" spans="1:21" ht="14" outlineLevel="1" thickBot="1">
      <c r="A29" s="154"/>
      <c r="B29" s="248"/>
      <c r="C29" s="248"/>
      <c r="D29" s="248"/>
      <c r="E29" s="248"/>
      <c r="F29" s="248"/>
      <c r="G29" s="248"/>
      <c r="I29" s="466"/>
      <c r="J29" s="467"/>
      <c r="K29" s="467"/>
      <c r="L29" s="467"/>
      <c r="M29" s="467"/>
      <c r="N29" s="468"/>
      <c r="P29" s="455"/>
      <c r="Q29" s="456"/>
      <c r="R29" s="456"/>
      <c r="S29" s="456"/>
      <c r="T29" s="456"/>
      <c r="U29" s="457"/>
    </row>
    <row r="30" spans="1:21" ht="14" outlineLevel="1" thickBot="1">
      <c r="A30" s="308"/>
      <c r="B30" s="309" t="s">
        <v>376</v>
      </c>
      <c r="C30" s="310" t="s">
        <v>377</v>
      </c>
      <c r="D30" s="413" t="s">
        <v>330</v>
      </c>
      <c r="E30" s="414"/>
      <c r="F30" s="414"/>
      <c r="G30" s="415"/>
      <c r="I30" s="466"/>
      <c r="J30" s="467"/>
      <c r="K30" s="467"/>
      <c r="L30" s="467"/>
      <c r="M30" s="467"/>
      <c r="N30" s="468"/>
      <c r="P30" s="455"/>
      <c r="Q30" s="456"/>
      <c r="R30" s="456"/>
      <c r="S30" s="456"/>
      <c r="T30" s="456"/>
      <c r="U30" s="457"/>
    </row>
    <row r="31" spans="1:21" outlineLevel="1">
      <c r="A31" s="433" t="s">
        <v>378</v>
      </c>
      <c r="B31" s="326" t="s">
        <v>379</v>
      </c>
      <c r="C31" s="307">
        <v>0</v>
      </c>
      <c r="D31" s="435" t="s">
        <v>380</v>
      </c>
      <c r="E31" s="435"/>
      <c r="F31" s="435"/>
      <c r="G31" s="436"/>
      <c r="I31" s="466"/>
      <c r="J31" s="467"/>
      <c r="K31" s="467"/>
      <c r="L31" s="467"/>
      <c r="M31" s="467"/>
      <c r="N31" s="468"/>
      <c r="P31" s="455"/>
      <c r="Q31" s="456"/>
      <c r="R31" s="456"/>
      <c r="S31" s="456"/>
      <c r="T31" s="456"/>
      <c r="U31" s="457"/>
    </row>
    <row r="32" spans="1:21" outlineLevel="1">
      <c r="A32" s="433"/>
      <c r="B32" s="312"/>
      <c r="C32" s="252"/>
      <c r="D32" s="418"/>
      <c r="E32" s="418"/>
      <c r="F32" s="418"/>
      <c r="G32" s="419"/>
      <c r="I32" s="466"/>
      <c r="J32" s="467"/>
      <c r="K32" s="467"/>
      <c r="L32" s="467"/>
      <c r="M32" s="467"/>
      <c r="N32" s="468"/>
      <c r="P32" s="455"/>
      <c r="Q32" s="456"/>
      <c r="R32" s="456"/>
      <c r="S32" s="456"/>
      <c r="T32" s="456"/>
      <c r="U32" s="457"/>
    </row>
    <row r="33" spans="1:21" outlineLevel="1">
      <c r="A33" s="433"/>
      <c r="B33" s="312"/>
      <c r="C33" s="252"/>
      <c r="D33" s="418"/>
      <c r="E33" s="418"/>
      <c r="F33" s="418"/>
      <c r="G33" s="419"/>
      <c r="I33" s="466"/>
      <c r="J33" s="467"/>
      <c r="K33" s="467"/>
      <c r="L33" s="467"/>
      <c r="M33" s="467"/>
      <c r="N33" s="468"/>
      <c r="P33" s="455"/>
      <c r="Q33" s="456"/>
      <c r="R33" s="456"/>
      <c r="S33" s="456"/>
      <c r="T33" s="456"/>
      <c r="U33" s="457"/>
    </row>
    <row r="34" spans="1:21" outlineLevel="1">
      <c r="A34" s="433"/>
      <c r="B34" s="312"/>
      <c r="C34" s="252"/>
      <c r="D34" s="418"/>
      <c r="E34" s="418"/>
      <c r="F34" s="418"/>
      <c r="G34" s="419"/>
      <c r="I34" s="466"/>
      <c r="J34" s="467"/>
      <c r="K34" s="467"/>
      <c r="L34" s="467"/>
      <c r="M34" s="467"/>
      <c r="N34" s="468"/>
      <c r="P34" s="455"/>
      <c r="Q34" s="456"/>
      <c r="R34" s="456"/>
      <c r="S34" s="456"/>
      <c r="T34" s="456"/>
      <c r="U34" s="457"/>
    </row>
    <row r="35" spans="1:21" outlineLevel="1">
      <c r="A35" s="433"/>
      <c r="B35" s="312"/>
      <c r="C35" s="252"/>
      <c r="D35" s="418"/>
      <c r="E35" s="418"/>
      <c r="F35" s="418"/>
      <c r="G35" s="419"/>
      <c r="I35" s="466"/>
      <c r="J35" s="467"/>
      <c r="K35" s="467"/>
      <c r="L35" s="467"/>
      <c r="M35" s="467"/>
      <c r="N35" s="468"/>
      <c r="P35" s="455"/>
      <c r="Q35" s="456"/>
      <c r="R35" s="456"/>
      <c r="S35" s="456"/>
      <c r="T35" s="456"/>
      <c r="U35" s="457"/>
    </row>
    <row r="36" spans="1:21" outlineLevel="1">
      <c r="A36" s="433"/>
      <c r="B36" s="312"/>
      <c r="C36" s="252"/>
      <c r="D36" s="418"/>
      <c r="E36" s="418"/>
      <c r="F36" s="418"/>
      <c r="G36" s="419"/>
      <c r="I36" s="466"/>
      <c r="J36" s="467"/>
      <c r="K36" s="467"/>
      <c r="L36" s="467"/>
      <c r="M36" s="467"/>
      <c r="N36" s="468"/>
      <c r="P36" s="455"/>
      <c r="Q36" s="456"/>
      <c r="R36" s="456"/>
      <c r="S36" s="456"/>
      <c r="T36" s="456"/>
      <c r="U36" s="457"/>
    </row>
    <row r="37" spans="1:21" outlineLevel="1">
      <c r="A37" s="433"/>
      <c r="B37" s="312"/>
      <c r="C37" s="252"/>
      <c r="D37" s="418"/>
      <c r="E37" s="418"/>
      <c r="F37" s="418"/>
      <c r="G37" s="419"/>
      <c r="I37" s="466"/>
      <c r="J37" s="467"/>
      <c r="K37" s="467"/>
      <c r="L37" s="467"/>
      <c r="M37" s="467"/>
      <c r="N37" s="468"/>
      <c r="P37" s="455"/>
      <c r="Q37" s="456"/>
      <c r="R37" s="456"/>
      <c r="S37" s="456"/>
      <c r="T37" s="456"/>
      <c r="U37" s="457"/>
    </row>
    <row r="38" spans="1:21" outlineLevel="1">
      <c r="A38" s="433"/>
      <c r="B38" s="312"/>
      <c r="C38" s="252"/>
      <c r="D38" s="418"/>
      <c r="E38" s="418"/>
      <c r="F38" s="418"/>
      <c r="G38" s="419"/>
      <c r="I38" s="466"/>
      <c r="J38" s="467"/>
      <c r="K38" s="467"/>
      <c r="L38" s="467"/>
      <c r="M38" s="467"/>
      <c r="N38" s="468"/>
      <c r="P38" s="455"/>
      <c r="Q38" s="456"/>
      <c r="R38" s="456"/>
      <c r="S38" s="456"/>
      <c r="T38" s="456"/>
      <c r="U38" s="457"/>
    </row>
    <row r="39" spans="1:21" outlineLevel="1">
      <c r="A39" s="433"/>
      <c r="B39" s="312"/>
      <c r="C39" s="252"/>
      <c r="D39" s="418"/>
      <c r="E39" s="418"/>
      <c r="F39" s="418"/>
      <c r="G39" s="419"/>
      <c r="I39" s="466"/>
      <c r="J39" s="467"/>
      <c r="K39" s="467"/>
      <c r="L39" s="467"/>
      <c r="M39" s="467"/>
      <c r="N39" s="468"/>
      <c r="P39" s="455"/>
      <c r="Q39" s="456"/>
      <c r="R39" s="456"/>
      <c r="S39" s="456"/>
      <c r="T39" s="456"/>
      <c r="U39" s="457"/>
    </row>
    <row r="40" spans="1:21" ht="14" outlineLevel="1" thickBot="1">
      <c r="A40" s="434"/>
      <c r="B40" s="313"/>
      <c r="C40" s="314"/>
      <c r="D40" s="416"/>
      <c r="E40" s="416"/>
      <c r="F40" s="416"/>
      <c r="G40" s="417"/>
      <c r="I40" s="466"/>
      <c r="J40" s="467"/>
      <c r="K40" s="467"/>
      <c r="L40" s="467"/>
      <c r="M40" s="467"/>
      <c r="N40" s="468"/>
      <c r="P40" s="455"/>
      <c r="Q40" s="456"/>
      <c r="R40" s="456"/>
      <c r="S40" s="456"/>
      <c r="T40" s="456"/>
      <c r="U40" s="457"/>
    </row>
    <row r="41" spans="1:21" outlineLevel="1">
      <c r="A41" s="154"/>
      <c r="B41" s="248"/>
      <c r="C41" s="248"/>
      <c r="D41" s="248"/>
      <c r="E41" s="248"/>
      <c r="F41" s="248"/>
      <c r="G41" s="248"/>
      <c r="I41" s="466"/>
      <c r="J41" s="467"/>
      <c r="K41" s="467"/>
      <c r="L41" s="467"/>
      <c r="M41" s="467"/>
      <c r="N41" s="468"/>
      <c r="P41" s="455"/>
      <c r="Q41" s="456"/>
      <c r="R41" s="456"/>
      <c r="S41" s="456"/>
      <c r="T41" s="456"/>
      <c r="U41" s="457"/>
    </row>
    <row r="42" spans="1:21" outlineLevel="1">
      <c r="A42" s="154"/>
      <c r="B42" s="248"/>
      <c r="C42" s="248"/>
      <c r="D42" s="248"/>
      <c r="E42" s="248"/>
      <c r="F42" s="248"/>
      <c r="G42" s="248"/>
      <c r="I42" s="466"/>
      <c r="J42" s="467"/>
      <c r="K42" s="467"/>
      <c r="L42" s="467"/>
      <c r="M42" s="467"/>
      <c r="N42" s="468"/>
      <c r="P42" s="455"/>
      <c r="Q42" s="456"/>
      <c r="R42" s="456"/>
      <c r="S42" s="456"/>
      <c r="T42" s="456"/>
      <c r="U42" s="457"/>
    </row>
    <row r="43" spans="1:21" outlineLevel="1">
      <c r="A43" s="154"/>
      <c r="B43" s="248"/>
      <c r="C43" s="248"/>
      <c r="D43" s="248"/>
      <c r="E43" s="248"/>
      <c r="F43" s="248"/>
      <c r="G43" s="248"/>
      <c r="I43" s="466"/>
      <c r="J43" s="467"/>
      <c r="K43" s="467"/>
      <c r="L43" s="467"/>
      <c r="M43" s="467"/>
      <c r="N43" s="468"/>
      <c r="P43" s="455"/>
      <c r="Q43" s="456"/>
      <c r="R43" s="456"/>
      <c r="S43" s="456"/>
      <c r="T43" s="456"/>
      <c r="U43" s="457"/>
    </row>
    <row r="44" spans="1:21" outlineLevel="1">
      <c r="A44" s="154"/>
      <c r="B44" s="248"/>
      <c r="C44" s="248"/>
      <c r="D44" s="248"/>
      <c r="E44" s="248"/>
      <c r="F44" s="248"/>
      <c r="G44" s="248"/>
      <c r="I44" s="466"/>
      <c r="J44" s="467"/>
      <c r="K44" s="467"/>
      <c r="L44" s="467"/>
      <c r="M44" s="467"/>
      <c r="N44" s="468"/>
      <c r="P44" s="455"/>
      <c r="Q44" s="456"/>
      <c r="R44" s="456"/>
      <c r="S44" s="456"/>
      <c r="T44" s="456"/>
      <c r="U44" s="457"/>
    </row>
    <row r="45" spans="1:21" outlineLevel="1">
      <c r="A45" s="154"/>
      <c r="B45" s="248"/>
      <c r="C45" s="248"/>
      <c r="D45" s="248"/>
      <c r="E45" s="248"/>
      <c r="F45" s="248"/>
      <c r="G45" s="248"/>
      <c r="I45" s="469"/>
      <c r="J45" s="470"/>
      <c r="K45" s="470"/>
      <c r="L45" s="470"/>
      <c r="M45" s="470"/>
      <c r="N45" s="471"/>
      <c r="P45" s="458"/>
      <c r="Q45" s="459"/>
      <c r="R45" s="459"/>
      <c r="S45" s="459"/>
      <c r="T45" s="459"/>
      <c r="U45" s="460"/>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0" t="s">
        <v>277</v>
      </c>
      <c r="F51" s="408"/>
      <c r="G51" s="408"/>
      <c r="H51" s="408"/>
      <c r="I51" s="408"/>
      <c r="J51" s="408" t="s">
        <v>278</v>
      </c>
      <c r="K51" s="408"/>
      <c r="L51" s="408"/>
      <c r="M51" s="408"/>
      <c r="N51" s="408"/>
      <c r="O51" s="408" t="s">
        <v>279</v>
      </c>
      <c r="P51" s="408"/>
      <c r="Q51" s="408"/>
      <c r="R51" s="408"/>
      <c r="S51" s="408"/>
      <c r="T51" s="408" t="s">
        <v>280</v>
      </c>
      <c r="U51" s="408"/>
      <c r="V51" s="408"/>
      <c r="W51" s="408"/>
      <c r="X51" s="408"/>
      <c r="Y51" s="408" t="s">
        <v>383</v>
      </c>
      <c r="Z51" s="408"/>
      <c r="AA51" s="408"/>
      <c r="AB51" s="408"/>
      <c r="AC51" s="408"/>
      <c r="AD51" s="408" t="s">
        <v>384</v>
      </c>
      <c r="AE51" s="408"/>
      <c r="AF51" s="408"/>
      <c r="AG51" s="408"/>
      <c r="AH51" s="408"/>
      <c r="AI51" s="408" t="s">
        <v>385</v>
      </c>
      <c r="AJ51" s="408"/>
      <c r="AK51" s="408"/>
      <c r="AL51" s="408"/>
      <c r="AM51" s="408"/>
      <c r="AN51" s="408" t="s">
        <v>386</v>
      </c>
      <c r="AO51" s="408"/>
      <c r="AP51" s="408"/>
      <c r="AQ51" s="408"/>
      <c r="AR51" s="408"/>
      <c r="AS51" s="408" t="s">
        <v>387</v>
      </c>
      <c r="AT51" s="408"/>
      <c r="AU51" s="408"/>
      <c r="AV51" s="408"/>
      <c r="AW51" s="408"/>
      <c r="AX51" s="408" t="s">
        <v>388</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29"/>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396</v>
      </c>
      <c r="B75" s="127" t="s">
        <v>397</v>
      </c>
      <c r="C75" s="274"/>
      <c r="D75" s="124" t="s">
        <v>391</v>
      </c>
      <c r="E75" s="275">
        <f>-E158*'Fixed Data'!$B$27/10^2</f>
        <v>-0.86212766566576804</v>
      </c>
      <c r="F75" s="275">
        <f>-F158*'Fixed Data'!$B$27/10^2</f>
        <v>-0.87349288023450966</v>
      </c>
      <c r="G75" s="275">
        <f>-G158*'Fixed Data'!$B$27/10^2</f>
        <v>-0.88506022211691682</v>
      </c>
      <c r="H75" s="275">
        <f>-H158*'Fixed Data'!$B$27/10^2</f>
        <v>-0.89683477522317356</v>
      </c>
      <c r="I75" s="275">
        <f>-I158*'Fixed Data'!$B$27/10^2</f>
        <v>-0.90882179099885219</v>
      </c>
      <c r="J75" s="275">
        <f>-J158*'Fixed Data'!$B$27/10^2</f>
        <v>-0.92102669067875209</v>
      </c>
      <c r="K75" s="275">
        <f>-K158*'Fixed Data'!$B$27/10^2</f>
        <v>-0.93345507655609683</v>
      </c>
      <c r="L75" s="275">
        <f>-L158*'Fixed Data'!$B$27/10^2</f>
        <v>-0.94611273573893218</v>
      </c>
      <c r="M75" s="275">
        <f>-M158*'Fixed Data'!$B$27/10^2</f>
        <v>-0.95900564616036543</v>
      </c>
      <c r="N75" s="275">
        <f>-N158*'Fixed Data'!$B$27/10^2</f>
        <v>-0.97213998935032075</v>
      </c>
      <c r="O75" s="275">
        <f>-O158*'Fixed Data'!$B$27/10^2</f>
        <v>-0.98552215268937771</v>
      </c>
      <c r="P75" s="275">
        <f>-P158*'Fixed Data'!$B$27/10^2</f>
        <v>-0.99915873992668935</v>
      </c>
      <c r="Q75" s="275">
        <f>-Q158*'Fixed Data'!$B$27/10^2</f>
        <v>-1.0130565801953393</v>
      </c>
      <c r="R75" s="275">
        <f>-R158*'Fixed Data'!$B$27/10^2</f>
        <v>-1.0272227355251378</v>
      </c>
      <c r="S75" s="275">
        <f>-S158*'Fixed Data'!$B$27/10^2</f>
        <v>-1.0416645121118204</v>
      </c>
      <c r="T75" s="275">
        <f>-T158*'Fixed Data'!$B$27/10^2</f>
        <v>-1.0563894655760055</v>
      </c>
      <c r="U75" s="275">
        <f>-U158*'Fixed Data'!$B$27/10^2</f>
        <v>-1.0714054167400682</v>
      </c>
      <c r="V75" s="275">
        <f>-V158*'Fixed Data'!$B$27/10^2</f>
        <v>-1.0867204576383802</v>
      </c>
      <c r="W75" s="275">
        <f>-W158*'Fixed Data'!$B$27/10^2</f>
        <v>-1.1023429650403456</v>
      </c>
      <c r="X75" s="275">
        <f>-X158*'Fixed Data'!$B$27/10^2</f>
        <v>-1.1182816102170359</v>
      </c>
      <c r="Y75" s="275">
        <f>-Y158*'Fixed Data'!$B$27/10^2</f>
        <v>-1.1345453724642274</v>
      </c>
      <c r="Z75" s="275">
        <f>-Z158*'Fixed Data'!$B$27/10^2</f>
        <v>-1.1511435496203188</v>
      </c>
      <c r="AA75" s="275">
        <f>-AA158*'Fixed Data'!$B$27/10^2</f>
        <v>-1.1680857723406446</v>
      </c>
      <c r="AB75" s="275">
        <f>-AB158*'Fixed Data'!$B$27/10^2</f>
        <v>-1.1853820183717918</v>
      </c>
      <c r="AC75" s="275">
        <f>-AC158*'Fixed Data'!$B$27/10^2</f>
        <v>-1.2030426238207963</v>
      </c>
      <c r="AD75" s="275">
        <f>-AD158*'Fixed Data'!$B$27/10^2</f>
        <v>-1.2210783011858579</v>
      </c>
      <c r="AE75" s="275">
        <f>-AE158*'Fixed Data'!$B$27/10^2</f>
        <v>-1.2395001528793745</v>
      </c>
      <c r="AF75" s="275">
        <f>-AF158*'Fixed Data'!$B$27/10^2</f>
        <v>-1.2583196885073793</v>
      </c>
      <c r="AG75" s="275">
        <f>-AG158*'Fixed Data'!$B$27/10^2</f>
        <v>-1.2775488406464128</v>
      </c>
      <c r="AH75" s="275">
        <f>-AH158*'Fixed Data'!$B$27/10^2</f>
        <v>-1.2971999821229603</v>
      </c>
      <c r="AI75" s="275">
        <f>-AI158*'Fixed Data'!$B$27/10^2</f>
        <v>-1.3172859470492826</v>
      </c>
      <c r="AJ75" s="275">
        <f>-AJ158*'Fixed Data'!$B$27/10^2</f>
        <v>-1.3378200466002945</v>
      </c>
      <c r="AK75" s="275">
        <f>-AK158*'Fixed Data'!$B$27/10^2</f>
        <v>-1.3588160915519547</v>
      </c>
      <c r="AL75" s="275">
        <f>-AL158*'Fixed Data'!$B$27/10^2</f>
        <v>-1.3802884110632612</v>
      </c>
      <c r="AM75" s="275">
        <f>-AM158*'Fixed Data'!$B$27/10^2</f>
        <v>-1.4022518774684842</v>
      </c>
      <c r="AN75" s="275">
        <f>-AN158*'Fixed Data'!$B$27/10^2</f>
        <v>-1.424721926561719</v>
      </c>
      <c r="AO75" s="275">
        <f>-AO158*'Fixed Data'!$B$27/10^2</f>
        <v>-1.4477145831403986</v>
      </c>
      <c r="AP75" s="275">
        <f>-AP158*'Fixed Data'!$B$27/10^2</f>
        <v>-1.4712464857975247</v>
      </c>
      <c r="AQ75" s="275">
        <f>-AQ158*'Fixed Data'!$B$27/10^2</f>
        <v>-1.4953349117139023</v>
      </c>
      <c r="AR75" s="275">
        <f>-AR158*'Fixed Data'!$B$27/10^2</f>
        <v>-1.5199978074606084</v>
      </c>
      <c r="AS75" s="275">
        <f>-AS158*'Fixed Data'!$B$27/10^2</f>
        <v>-1.545253812288665</v>
      </c>
      <c r="AT75" s="275">
        <f>-AT158*'Fixed Data'!$B$27/10^2</f>
        <v>-1.5711222941904692</v>
      </c>
      <c r="AU75" s="275">
        <f>-AU158*'Fixed Data'!$B$27/10^2</f>
        <v>-1.5976233761945822</v>
      </c>
      <c r="AV75" s="275">
        <f>-AV158*'Fixed Data'!$B$27/10^2</f>
        <v>-1.624777973178442</v>
      </c>
      <c r="AW75" s="275">
        <f>-AW158*'Fixed Data'!$B$27/10^2</f>
        <v>-1.6526078219195497</v>
      </c>
      <c r="AX75" s="275">
        <f>-AX158*'Fixed Data'!$B$27/10^2</f>
        <v>-1.6811355201620219</v>
      </c>
      <c r="AY75" s="275">
        <f>-AY158*'Fixed Data'!$B$27/10^2</f>
        <v>-1.7103845641805742</v>
      </c>
      <c r="AZ75" s="275">
        <f>-AZ158*'Fixed Data'!$B$27/10^2</f>
        <v>-1.7403793863445136</v>
      </c>
      <c r="BA75" s="275">
        <f>-BA158*'Fixed Data'!$B$27/10^2</f>
        <v>-1.7711453964381239</v>
      </c>
      <c r="BB75" s="275">
        <f>-BB158*'Fixed Data'!$B$27/10^2</f>
        <v>-1.8024552806918779</v>
      </c>
    </row>
    <row r="76" spans="1:54" ht="19.5" customHeight="1" outlineLevel="2">
      <c r="A76" s="422"/>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398</v>
      </c>
      <c r="C77" s="271"/>
      <c r="D77" s="123" t="s">
        <v>391</v>
      </c>
      <c r="E77" s="23">
        <f t="shared" ref="E77:AJ77" si="5">SUM(E75:E76)</f>
        <v>-0.86212766566576804</v>
      </c>
      <c r="F77" s="23">
        <f t="shared" si="5"/>
        <v>-0.87349288023450966</v>
      </c>
      <c r="G77" s="23">
        <f t="shared" si="5"/>
        <v>-0.88506022211691682</v>
      </c>
      <c r="H77" s="23">
        <f t="shared" si="5"/>
        <v>-0.89683477522317356</v>
      </c>
      <c r="I77" s="23">
        <f t="shared" si="5"/>
        <v>-0.90882179099885219</v>
      </c>
      <c r="J77" s="23">
        <f t="shared" si="5"/>
        <v>-0.92102669067875209</v>
      </c>
      <c r="K77" s="23">
        <f t="shared" si="5"/>
        <v>-0.93345507655609683</v>
      </c>
      <c r="L77" s="23">
        <f t="shared" si="5"/>
        <v>-0.94611273573893218</v>
      </c>
      <c r="M77" s="23">
        <f t="shared" si="5"/>
        <v>-0.95900564616036543</v>
      </c>
      <c r="N77" s="23">
        <f t="shared" si="5"/>
        <v>-0.97213998935032075</v>
      </c>
      <c r="O77" s="23">
        <f t="shared" si="5"/>
        <v>-0.98552215268937771</v>
      </c>
      <c r="P77" s="23">
        <f t="shared" si="5"/>
        <v>-0.99915873992668935</v>
      </c>
      <c r="Q77" s="23">
        <f t="shared" si="5"/>
        <v>-1.0130565801953393</v>
      </c>
      <c r="R77" s="23">
        <f t="shared" si="5"/>
        <v>-1.0272227355251378</v>
      </c>
      <c r="S77" s="23">
        <f t="shared" si="5"/>
        <v>-1.0416645121118204</v>
      </c>
      <c r="T77" s="23">
        <f t="shared" si="5"/>
        <v>-1.0563894655760055</v>
      </c>
      <c r="U77" s="23">
        <f t="shared" si="5"/>
        <v>-1.0714054167400682</v>
      </c>
      <c r="V77" s="23">
        <f t="shared" si="5"/>
        <v>-1.0867204576383802</v>
      </c>
      <c r="W77" s="23">
        <f t="shared" si="5"/>
        <v>-1.1023429650403456</v>
      </c>
      <c r="X77" s="23">
        <f t="shared" si="5"/>
        <v>-1.1182816102170359</v>
      </c>
      <c r="Y77" s="23">
        <f t="shared" si="5"/>
        <v>-1.1345453724642274</v>
      </c>
      <c r="Z77" s="23">
        <f t="shared" si="5"/>
        <v>-1.1511435496203188</v>
      </c>
      <c r="AA77" s="23">
        <f t="shared" si="5"/>
        <v>-1.1680857723406446</v>
      </c>
      <c r="AB77" s="23">
        <f t="shared" si="5"/>
        <v>-1.1853820183717918</v>
      </c>
      <c r="AC77" s="23">
        <f t="shared" si="5"/>
        <v>-1.2030426238207963</v>
      </c>
      <c r="AD77" s="23">
        <f t="shared" si="5"/>
        <v>-1.2210783011858579</v>
      </c>
      <c r="AE77" s="23">
        <f t="shared" si="5"/>
        <v>-1.2395001528793745</v>
      </c>
      <c r="AF77" s="23">
        <f t="shared" si="5"/>
        <v>-1.2583196885073793</v>
      </c>
      <c r="AG77" s="23">
        <f t="shared" si="5"/>
        <v>-1.2775488406464128</v>
      </c>
      <c r="AH77" s="23">
        <f t="shared" si="5"/>
        <v>-1.2971999821229603</v>
      </c>
      <c r="AI77" s="23">
        <f t="shared" si="5"/>
        <v>-1.3172859470492826</v>
      </c>
      <c r="AJ77" s="23">
        <f t="shared" si="5"/>
        <v>-1.3378200466002945</v>
      </c>
      <c r="AK77" s="23">
        <f t="shared" ref="AK77:BB77" si="6">SUM(AK75:AK76)</f>
        <v>-1.3588160915519547</v>
      </c>
      <c r="AL77" s="23">
        <f t="shared" si="6"/>
        <v>-1.3802884110632612</v>
      </c>
      <c r="AM77" s="23">
        <f t="shared" si="6"/>
        <v>-1.4022518774684842</v>
      </c>
      <c r="AN77" s="23">
        <f t="shared" si="6"/>
        <v>-1.424721926561719</v>
      </c>
      <c r="AO77" s="23">
        <f t="shared" si="6"/>
        <v>-1.4477145831403986</v>
      </c>
      <c r="AP77" s="23">
        <f t="shared" si="6"/>
        <v>-1.4712464857975247</v>
      </c>
      <c r="AQ77" s="23">
        <f t="shared" si="6"/>
        <v>-1.4953349117139023</v>
      </c>
      <c r="AR77" s="23">
        <f t="shared" si="6"/>
        <v>-1.5199978074606084</v>
      </c>
      <c r="AS77" s="23">
        <f t="shared" si="6"/>
        <v>-1.545253812288665</v>
      </c>
      <c r="AT77" s="23">
        <f t="shared" si="6"/>
        <v>-1.5711222941904692</v>
      </c>
      <c r="AU77" s="23">
        <f t="shared" si="6"/>
        <v>-1.5976233761945822</v>
      </c>
      <c r="AV77" s="23">
        <f t="shared" si="6"/>
        <v>-1.624777973178442</v>
      </c>
      <c r="AW77" s="23">
        <f t="shared" si="6"/>
        <v>-1.6526078219195497</v>
      </c>
      <c r="AX77" s="23">
        <f t="shared" si="6"/>
        <v>-1.6811355201620219</v>
      </c>
      <c r="AY77" s="23">
        <f t="shared" si="6"/>
        <v>-1.7103845641805742</v>
      </c>
      <c r="AZ77" s="23">
        <f t="shared" si="6"/>
        <v>-1.7403793863445136</v>
      </c>
      <c r="BA77" s="23">
        <f t="shared" si="6"/>
        <v>-1.7711453964381239</v>
      </c>
      <c r="BB77" s="255">
        <f t="shared" si="6"/>
        <v>-1.8024552806918779</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405</v>
      </c>
      <c r="C83" t="s">
        <v>406</v>
      </c>
      <c r="D83" t="s">
        <v>391</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467</v>
      </c>
      <c r="C134" s="143"/>
      <c r="D134" s="243"/>
      <c r="E134" s="245">
        <f t="shared" ref="E134:AJ134" si="17">E83+E77+E71</f>
        <v>-0.86212766566576804</v>
      </c>
      <c r="F134" s="245">
        <f t="shared" si="17"/>
        <v>-0.87349288023450966</v>
      </c>
      <c r="G134" s="245">
        <f t="shared" si="17"/>
        <v>-0.88506022211691682</v>
      </c>
      <c r="H134" s="245">
        <f t="shared" si="17"/>
        <v>-0.89683477522317356</v>
      </c>
      <c r="I134" s="245">
        <f t="shared" si="17"/>
        <v>-0.90882179099885219</v>
      </c>
      <c r="J134" s="245">
        <f t="shared" si="17"/>
        <v>-0.92102669067875209</v>
      </c>
      <c r="K134" s="245">
        <f t="shared" si="17"/>
        <v>-0.93345507655609683</v>
      </c>
      <c r="L134" s="245">
        <f t="shared" si="17"/>
        <v>-0.94611273573893218</v>
      </c>
      <c r="M134" s="245">
        <f t="shared" si="17"/>
        <v>-0.95900564616036543</v>
      </c>
      <c r="N134" s="245">
        <f t="shared" si="17"/>
        <v>-0.97213998935032075</v>
      </c>
      <c r="O134" s="245">
        <f t="shared" si="17"/>
        <v>-0.98552215268937771</v>
      </c>
      <c r="P134" s="245">
        <f t="shared" si="17"/>
        <v>-0.99915873992668935</v>
      </c>
      <c r="Q134" s="245">
        <f t="shared" si="17"/>
        <v>-1.0130565801953393</v>
      </c>
      <c r="R134" s="245">
        <f t="shared" si="17"/>
        <v>-1.0272227355251378</v>
      </c>
      <c r="S134" s="245">
        <f t="shared" si="17"/>
        <v>-1.0416645121118204</v>
      </c>
      <c r="T134" s="245">
        <f t="shared" si="17"/>
        <v>-1.0563894655760055</v>
      </c>
      <c r="U134" s="245">
        <f t="shared" si="17"/>
        <v>-1.0714054167400682</v>
      </c>
      <c r="V134" s="245">
        <f t="shared" si="17"/>
        <v>-1.0867204576383802</v>
      </c>
      <c r="W134" s="245">
        <f t="shared" si="17"/>
        <v>-1.1023429650403456</v>
      </c>
      <c r="X134" s="245">
        <f t="shared" si="17"/>
        <v>-1.1182816102170359</v>
      </c>
      <c r="Y134" s="245">
        <f t="shared" si="17"/>
        <v>-1.1345453724642274</v>
      </c>
      <c r="Z134" s="245">
        <f t="shared" si="17"/>
        <v>-1.1511435496203188</v>
      </c>
      <c r="AA134" s="245">
        <f t="shared" si="17"/>
        <v>-1.1680857723406446</v>
      </c>
      <c r="AB134" s="245">
        <f t="shared" si="17"/>
        <v>-1.1853820183717918</v>
      </c>
      <c r="AC134" s="245">
        <f t="shared" si="17"/>
        <v>-1.2030426238207963</v>
      </c>
      <c r="AD134" s="245">
        <f t="shared" si="17"/>
        <v>-1.2210783011858579</v>
      </c>
      <c r="AE134" s="245">
        <f t="shared" si="17"/>
        <v>-1.2395001528793745</v>
      </c>
      <c r="AF134" s="245">
        <f t="shared" si="17"/>
        <v>-1.2583196885073793</v>
      </c>
      <c r="AG134" s="245">
        <f t="shared" si="17"/>
        <v>-1.2775488406464128</v>
      </c>
      <c r="AH134" s="245">
        <f t="shared" si="17"/>
        <v>-1.2971999821229603</v>
      </c>
      <c r="AI134" s="245">
        <f t="shared" si="17"/>
        <v>-1.3172859470492826</v>
      </c>
      <c r="AJ134" s="245">
        <f t="shared" si="17"/>
        <v>-1.3378200466002945</v>
      </c>
      <c r="AK134" s="245">
        <f t="shared" ref="AK134:BB134" si="18">AK83+AK77+AK71</f>
        <v>-1.3588160915519547</v>
      </c>
      <c r="AL134" s="245">
        <f t="shared" si="18"/>
        <v>-1.3802884110632612</v>
      </c>
      <c r="AM134" s="245">
        <f t="shared" si="18"/>
        <v>-1.4022518774684842</v>
      </c>
      <c r="AN134" s="245">
        <f t="shared" si="18"/>
        <v>-1.424721926561719</v>
      </c>
      <c r="AO134" s="245">
        <f t="shared" si="18"/>
        <v>-1.4477145831403986</v>
      </c>
      <c r="AP134" s="245">
        <f t="shared" si="18"/>
        <v>-1.4712464857975247</v>
      </c>
      <c r="AQ134" s="245">
        <f t="shared" si="18"/>
        <v>-1.4953349117139023</v>
      </c>
      <c r="AR134" s="245">
        <f t="shared" si="18"/>
        <v>-1.5199978074606084</v>
      </c>
      <c r="AS134" s="245">
        <f t="shared" si="18"/>
        <v>-1.545253812288665</v>
      </c>
      <c r="AT134" s="245">
        <f t="shared" si="18"/>
        <v>-1.5711222941904692</v>
      </c>
      <c r="AU134" s="245">
        <f t="shared" si="18"/>
        <v>-1.5976233761945822</v>
      </c>
      <c r="AV134" s="245">
        <f t="shared" si="18"/>
        <v>-1.624777973178442</v>
      </c>
      <c r="AW134" s="245">
        <f t="shared" si="18"/>
        <v>-1.6526078219195497</v>
      </c>
      <c r="AX134" s="245">
        <f t="shared" si="18"/>
        <v>-1.6811355201620219</v>
      </c>
      <c r="AY134" s="245">
        <f t="shared" si="18"/>
        <v>-1.7103845641805742</v>
      </c>
      <c r="AZ134" s="245">
        <f t="shared" si="18"/>
        <v>-1.7403793863445136</v>
      </c>
      <c r="BA134" s="245">
        <f t="shared" si="18"/>
        <v>-1.7711453964381239</v>
      </c>
      <c r="BB134" s="245">
        <f t="shared" si="18"/>
        <v>-1.8024552806918779</v>
      </c>
    </row>
    <row r="135" spans="1:54" ht="14" outlineLevel="2" thickBot="1">
      <c r="A135" s="138"/>
      <c r="B135" s="140" t="s">
        <v>468</v>
      </c>
      <c r="C135" s="141"/>
      <c r="D135" s="244"/>
      <c r="E135" s="245">
        <f>E133+E134</f>
        <v>-0.86212766566576804</v>
      </c>
      <c r="F135" s="245">
        <f t="shared" ref="F135:AW135" si="19">F133+F134</f>
        <v>-0.87349288023450966</v>
      </c>
      <c r="G135" s="245">
        <f t="shared" si="19"/>
        <v>-0.88506022211691682</v>
      </c>
      <c r="H135" s="245">
        <f t="shared" si="19"/>
        <v>-0.89683477522317356</v>
      </c>
      <c r="I135" s="245">
        <f t="shared" si="19"/>
        <v>-0.90882179099885219</v>
      </c>
      <c r="J135" s="245">
        <f t="shared" si="19"/>
        <v>-0.92102669067875209</v>
      </c>
      <c r="K135" s="245">
        <f t="shared" si="19"/>
        <v>-0.93345507655609683</v>
      </c>
      <c r="L135" s="245">
        <f t="shared" si="19"/>
        <v>-0.94611273573893218</v>
      </c>
      <c r="M135" s="245">
        <f t="shared" si="19"/>
        <v>-0.95900564616036543</v>
      </c>
      <c r="N135" s="245">
        <f t="shared" si="19"/>
        <v>-0.97213998935032075</v>
      </c>
      <c r="O135" s="245">
        <f t="shared" si="19"/>
        <v>-0.98552215268937771</v>
      </c>
      <c r="P135" s="245">
        <f t="shared" si="19"/>
        <v>-0.99915873992668935</v>
      </c>
      <c r="Q135" s="245">
        <f t="shared" si="19"/>
        <v>-1.0130565801953393</v>
      </c>
      <c r="R135" s="245">
        <f t="shared" si="19"/>
        <v>-1.0272227355251378</v>
      </c>
      <c r="S135" s="245">
        <f t="shared" si="19"/>
        <v>-1.0416645121118204</v>
      </c>
      <c r="T135" s="245">
        <f t="shared" si="19"/>
        <v>-1.0563894655760055</v>
      </c>
      <c r="U135" s="245">
        <f t="shared" si="19"/>
        <v>-1.0714054167400682</v>
      </c>
      <c r="V135" s="245">
        <f t="shared" si="19"/>
        <v>-1.0867204576383802</v>
      </c>
      <c r="W135" s="245">
        <f t="shared" si="19"/>
        <v>-1.1023429650403456</v>
      </c>
      <c r="X135" s="245">
        <f t="shared" si="19"/>
        <v>-1.1182816102170359</v>
      </c>
      <c r="Y135" s="245">
        <f t="shared" si="19"/>
        <v>-1.1345453724642274</v>
      </c>
      <c r="Z135" s="245">
        <f t="shared" si="19"/>
        <v>-1.1511435496203188</v>
      </c>
      <c r="AA135" s="245">
        <f t="shared" si="19"/>
        <v>-1.1680857723406446</v>
      </c>
      <c r="AB135" s="245">
        <f t="shared" si="19"/>
        <v>-1.1853820183717918</v>
      </c>
      <c r="AC135" s="245">
        <f t="shared" si="19"/>
        <v>-1.2030426238207963</v>
      </c>
      <c r="AD135" s="245">
        <f t="shared" si="19"/>
        <v>-1.2210783011858579</v>
      </c>
      <c r="AE135" s="245">
        <f t="shared" si="19"/>
        <v>-1.2395001528793745</v>
      </c>
      <c r="AF135" s="245">
        <f t="shared" si="19"/>
        <v>-1.2583196885073793</v>
      </c>
      <c r="AG135" s="245">
        <f t="shared" si="19"/>
        <v>-1.2775488406464128</v>
      </c>
      <c r="AH135" s="245">
        <f t="shared" si="19"/>
        <v>-1.2971999821229603</v>
      </c>
      <c r="AI135" s="245">
        <f t="shared" si="19"/>
        <v>-1.3172859470492826</v>
      </c>
      <c r="AJ135" s="245">
        <f t="shared" si="19"/>
        <v>-1.3378200466002945</v>
      </c>
      <c r="AK135" s="245">
        <f t="shared" si="19"/>
        <v>-1.3588160915519547</v>
      </c>
      <c r="AL135" s="245">
        <f t="shared" si="19"/>
        <v>-1.3802884110632612</v>
      </c>
      <c r="AM135" s="245">
        <f t="shared" si="19"/>
        <v>-1.4022518774684842</v>
      </c>
      <c r="AN135" s="245">
        <f t="shared" si="19"/>
        <v>-1.424721926561719</v>
      </c>
      <c r="AO135" s="245">
        <f t="shared" si="19"/>
        <v>-1.4477145831403986</v>
      </c>
      <c r="AP135" s="245">
        <f t="shared" si="19"/>
        <v>-1.4712464857975247</v>
      </c>
      <c r="AQ135" s="245">
        <f t="shared" si="19"/>
        <v>-1.4953349117139023</v>
      </c>
      <c r="AR135" s="245">
        <f t="shared" si="19"/>
        <v>-1.5199978074606084</v>
      </c>
      <c r="AS135" s="245">
        <f t="shared" si="19"/>
        <v>-1.545253812288665</v>
      </c>
      <c r="AT135" s="245">
        <f t="shared" si="19"/>
        <v>-1.5711222941904692</v>
      </c>
      <c r="AU135" s="245">
        <f t="shared" si="19"/>
        <v>-1.5976233761945822</v>
      </c>
      <c r="AV135" s="245">
        <f t="shared" si="19"/>
        <v>-1.624777973178442</v>
      </c>
      <c r="AW135" s="245">
        <f t="shared" si="19"/>
        <v>-1.6526078219195497</v>
      </c>
      <c r="AX135" s="245">
        <f>AX133+AX134</f>
        <v>-1.6811355201620219</v>
      </c>
      <c r="AY135" s="245">
        <f>AY133+AY134</f>
        <v>-1.7103845641805742</v>
      </c>
      <c r="AZ135" s="245">
        <f>AZ133+AZ134</f>
        <v>-1.7403793863445136</v>
      </c>
      <c r="BA135" s="245">
        <f>BA133+BA134</f>
        <v>-1.7711453964381239</v>
      </c>
      <c r="BB135" s="245">
        <f>BB133+BB134</f>
        <v>-1.8024552806918779</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472</v>
      </c>
      <c r="B143" s="135" t="s">
        <v>289</v>
      </c>
      <c r="C143" s="135" t="s">
        <v>397</v>
      </c>
      <c r="D143" s="135" t="s">
        <v>391</v>
      </c>
      <c r="E143" s="21">
        <f>-(E$158*'Fixed Data'!$B$25*'Fixed Data'!E$47*'Fixed Data'!$B$24*'Fixed Data'!$B$23+E$158*'Fixed Data'!$B$26)*'Fixed Data'!L42/10^6</f>
        <v>-5.1405199502536956</v>
      </c>
      <c r="F143" s="21">
        <f>-(F$158*'Fixed Data'!$B$25*'Fixed Data'!F$47*'Fixed Data'!$B$24*'Fixed Data'!$B$23+F$158*'Fixed Data'!$B$26)*'Fixed Data'!M42/10^6</f>
        <v>-5.3009602768058572</v>
      </c>
      <c r="G143" s="21">
        <f>-(G$158*'Fixed Data'!$B$25*'Fixed Data'!G$47*'Fixed Data'!$B$24*'Fixed Data'!$B$23+G$158*'Fixed Data'!$B$26)*'Fixed Data'!N42/10^6</f>
        <v>-5.4462800293420672</v>
      </c>
      <c r="H143" s="21">
        <f>-(H$158*'Fixed Data'!$B$25*'Fixed Data'!H$47*'Fixed Data'!$B$24*'Fixed Data'!$B$23+H$158*'Fixed Data'!$B$26)*'Fixed Data'!O42/10^6</f>
        <v>-5.5948560566445131</v>
      </c>
      <c r="I143" s="21">
        <f>-(I$158*'Fixed Data'!$B$25*'Fixed Data'!I$47*'Fixed Data'!$B$24*'Fixed Data'!$B$23+I$158*'Fixed Data'!$B$26)*'Fixed Data'!P42/10^6</f>
        <v>-5.7660588052065229</v>
      </c>
      <c r="J143" s="21">
        <f>-(J$158*'Fixed Data'!$B$25*'Fixed Data'!J$47*'Fixed Data'!$B$24*'Fixed Data'!$B$23+J$158*'Fixed Data'!$B$26)*'Fixed Data'!Q42/10^6</f>
        <v>-5.9412105938329898</v>
      </c>
      <c r="K143" s="21">
        <f>-(K$158*'Fixed Data'!$B$25*'Fixed Data'!K$47*'Fixed Data'!$B$24*'Fixed Data'!$B$23+K$158*'Fixed Data'!$B$26)*'Fixed Data'!R42/10^6</f>
        <v>-6.1006103287381892</v>
      </c>
      <c r="L143" s="21">
        <f>-(L$158*'Fixed Data'!$B$25*'Fixed Data'!L$47*'Fixed Data'!$B$24*'Fixed Data'!$B$23+L$158*'Fixed Data'!$B$26)*'Fixed Data'!S42/10^6</f>
        <v>-6.2837134687377807</v>
      </c>
      <c r="M143" s="21">
        <f>-(M$158*'Fixed Data'!$B$25*'Fixed Data'!M$47*'Fixed Data'!$B$24*'Fixed Data'!$B$23+M$158*'Fixed Data'!$B$26)*'Fixed Data'!T42/10^6</f>
        <v>-6.4710898702423538</v>
      </c>
      <c r="N143" s="21">
        <f>-(N$158*'Fixed Data'!$B$25*'Fixed Data'!N$47*'Fixed Data'!$B$24*'Fixed Data'!$B$23+N$158*'Fixed Data'!$B$26)*'Fixed Data'!U42/10^6</f>
        <v>-6.6422287383557803</v>
      </c>
      <c r="O143" s="21">
        <f>-(O$158*'Fixed Data'!$B$25*'Fixed Data'!O$47*'Fixed Data'!$B$24*'Fixed Data'!$B$23+O$158*'Fixed Data'!$B$26)*'Fixed Data'!V42/10^6</f>
        <v>-6.8382234940129356</v>
      </c>
      <c r="P143" s="21">
        <f>-(P$158*'Fixed Data'!$B$25*'Fixed Data'!P$47*'Fixed Data'!$B$24*'Fixed Data'!$B$23+P$158*'Fixed Data'!$B$26)*'Fixed Data'!W42/10^6</f>
        <v>-7.0388501981425371</v>
      </c>
      <c r="Q143" s="21">
        <f>-(Q$158*'Fixed Data'!$B$25*'Fixed Data'!Q$47*'Fixed Data'!$B$24*'Fixed Data'!$B$23+Q$158*'Fixed Data'!$B$26)*'Fixed Data'!X42/10^6</f>
        <v>-7.2442386651060877</v>
      </c>
      <c r="R143" s="21">
        <f>-(R$158*'Fixed Data'!$B$25*'Fixed Data'!R$47*'Fixed Data'!$B$24*'Fixed Data'!$B$23+R$158*'Fixed Data'!$B$26)*'Fixed Data'!Y42/10^6</f>
        <v>-7.4763201493123832</v>
      </c>
      <c r="S143" s="21">
        <f>-(S$158*'Fixed Data'!$B$25*'Fixed Data'!S$47*'Fixed Data'!$B$24*'Fixed Data'!$B$23+S$158*'Fixed Data'!$B$26)*'Fixed Data'!Z42/10^6</f>
        <v>-7.6919465877966342</v>
      </c>
      <c r="T143" s="21">
        <f>-(T$158*'Fixed Data'!$B$25*'Fixed Data'!T$47*'Fixed Data'!$B$24*'Fixed Data'!$B$23+T$158*'Fixed Data'!$B$26)*'Fixed Data'!AA42/10^6</f>
        <v>-7.9127585591622269</v>
      </c>
      <c r="U143" s="21">
        <f>-(U$158*'Fixed Data'!$B$25*'Fixed Data'!U$47*'Fixed Data'!$B$24*'Fixed Data'!$B$23+U$158*'Fixed Data'!$B$26)*'Fixed Data'!AB42/10^6</f>
        <v>-8.1389056059304163</v>
      </c>
      <c r="V143" s="21">
        <f>-(V$158*'Fixed Data'!$B$25*'Fixed Data'!V$47*'Fixed Data'!$B$24*'Fixed Data'!$B$23+V$158*'Fixed Data'!$B$26)*'Fixed Data'!AC42/10^6</f>
        <v>-8.3936020249076471</v>
      </c>
      <c r="W143" s="21">
        <f>-(W$158*'Fixed Data'!$B$25*'Fixed Data'!W$47*'Fixed Data'!$B$24*'Fixed Data'!$B$23+W$158*'Fixed Data'!$B$26)*'Fixed Data'!AD42/10^6</f>
        <v>-8.631221228982632</v>
      </c>
      <c r="X143" s="21">
        <f>-(X$158*'Fixed Data'!$B$25*'Fixed Data'!X$47*'Fixed Data'!$B$24*'Fixed Data'!$B$23+X$158*'Fixed Data'!$B$26)*'Fixed Data'!AE42/10^6</f>
        <v>-8.8983933181982007</v>
      </c>
      <c r="Y143" s="21">
        <f>-(Y$158*'Fixed Data'!$B$25*'Fixed Data'!Y$47*'Fixed Data'!$B$24*'Fixed Data'!$B$23+Y$158*'Fixed Data'!$B$26)*'Fixed Data'!AF42/10^6</f>
        <v>-9.1481781340956392</v>
      </c>
      <c r="Z143" s="21">
        <f>-(Z$158*'Fixed Data'!$B$25*'Fixed Data'!Z$47*'Fixed Data'!$B$24*'Fixed Data'!$B$23+Z$158*'Fixed Data'!$B$26)*'Fixed Data'!AG42/10^6</f>
        <v>-9.4285723118604849</v>
      </c>
      <c r="AA143" s="21">
        <f>-(AA$158*'Fixed Data'!$B$25*'Fixed Data'!AA$47*'Fixed Data'!$B$24*'Fixed Data'!$B$23+AA$158*'Fixed Data'!$B$26)*'Fixed Data'!AH42/10^6</f>
        <v>-9.7160546380969883</v>
      </c>
      <c r="AB143" s="21">
        <f>-(AB$158*'Fixed Data'!$B$25*'Fixed Data'!AB$47*'Fixed Data'!$B$24*'Fixed Data'!$B$23+AB$158*'Fixed Data'!$B$26)*'Fixed Data'!AI42/10^6</f>
        <v>-10.010840784045181</v>
      </c>
      <c r="AC143" s="21">
        <f>-(AC$158*'Fixed Data'!$B$25*'Fixed Data'!AC$47*'Fixed Data'!$B$24*'Fixed Data'!$B$23+AC$158*'Fixed Data'!$B$26)*'Fixed Data'!AJ42/10^6</f>
        <v>-10.307319691926576</v>
      </c>
      <c r="AD143" s="21">
        <f>-(AD$158*'Fixed Data'!$B$25*'Fixed Data'!AD$47*'Fixed Data'!$B$24*'Fixed Data'!$B$23+AD$158*'Fixed Data'!$B$26)*'Fixed Data'!AK42/10^6</f>
        <v>-10.612758490120568</v>
      </c>
      <c r="AE143" s="21">
        <f>-(AE$158*'Fixed Data'!$B$25*'Fixed Data'!AE$47*'Fixed Data'!$B$24*'Fixed Data'!$B$23+AE$158*'Fixed Data'!$B$26)*'Fixed Data'!AL42/10^6</f>
        <v>-10.928642049376563</v>
      </c>
      <c r="AF143" s="21">
        <f>-(AF$158*'Fixed Data'!$B$25*'Fixed Data'!AF$47*'Fixed Data'!$B$24*'Fixed Data'!$B$23+AF$158*'Fixed Data'!$B$26)*'Fixed Data'!AM42/10^6</f>
        <v>-11.251841310265188</v>
      </c>
      <c r="AG143" s="21">
        <f>-(AG$158*'Fixed Data'!$B$25*'Fixed Data'!AG$47*'Fixed Data'!$B$24*'Fixed Data'!$B$23+AG$158*'Fixed Data'!$B$26)*'Fixed Data'!AN42/10^6</f>
        <v>-11.582894455645338</v>
      </c>
      <c r="AH143" s="21">
        <f>-(AH$158*'Fixed Data'!$B$25*'Fixed Data'!AH$47*'Fixed Data'!$B$24*'Fixed Data'!$B$23+AH$158*'Fixed Data'!$B$26)*'Fixed Data'!AO42/10^6</f>
        <v>-11.92245871298962</v>
      </c>
      <c r="AI143" s="21">
        <f>-(AI$158*'Fixed Data'!$B$25*'Fixed Data'!AI$47*'Fixed Data'!$B$24*'Fixed Data'!$B$23+AI$158*'Fixed Data'!$B$26)*'Fixed Data'!AP42/10^6</f>
        <v>-12.271412468599076</v>
      </c>
      <c r="AJ143" s="21">
        <f>-(AJ$158*'Fixed Data'!$B$25*'Fixed Data'!AJ$47*'Fixed Data'!$B$24*'Fixed Data'!$B$23+AJ$158*'Fixed Data'!$B$26)*'Fixed Data'!AQ42/10^6</f>
        <v>-12.629671403790534</v>
      </c>
      <c r="AK143" s="21">
        <f>-(AK$158*'Fixed Data'!$B$25*'Fixed Data'!AK$47*'Fixed Data'!$B$24*'Fixed Data'!$B$23+AK$158*'Fixed Data'!$B$26)*'Fixed Data'!AR42/10^6</f>
        <v>-12.99727571287289</v>
      </c>
      <c r="AL143" s="21">
        <f>-(AL$158*'Fixed Data'!$B$25*'Fixed Data'!AL$47*'Fixed Data'!$B$24*'Fixed Data'!$B$23+AL$158*'Fixed Data'!$B$26)*'Fixed Data'!AS42/10^6</f>
        <v>-13.374711425478552</v>
      </c>
      <c r="AM143" s="21">
        <f>-(AM$158*'Fixed Data'!$B$25*'Fixed Data'!AM$47*'Fixed Data'!$B$24*'Fixed Data'!$B$23+AM$158*'Fixed Data'!$B$26)*'Fixed Data'!AT42/10^6</f>
        <v>-13.76237274343778</v>
      </c>
      <c r="AN143" s="21">
        <f>-(AN$158*'Fixed Data'!$B$25*'Fixed Data'!AN$47*'Fixed Data'!$B$24*'Fixed Data'!$B$23+AN$158*'Fixed Data'!$B$26)*'Fixed Data'!AU42/10^6</f>
        <v>-14.160580376827383</v>
      </c>
      <c r="AO143" s="21">
        <f>-(AO$158*'Fixed Data'!$B$25*'Fixed Data'!AO$47*'Fixed Data'!$B$24*'Fixed Data'!$B$23+AO$158*'Fixed Data'!$B$26)*'Fixed Data'!AV42/10^6</f>
        <v>-14.569625544416981</v>
      </c>
      <c r="AP143" s="21">
        <f>-(AP$158*'Fixed Data'!$B$25*'Fixed Data'!AP$47*'Fixed Data'!$B$24*'Fixed Data'!$B$23+AP$158*'Fixed Data'!$B$26)*'Fixed Data'!AW42/10^6</f>
        <v>-14.989881943285482</v>
      </c>
      <c r="AQ143" s="21">
        <f>-(AQ$158*'Fixed Data'!$B$25*'Fixed Data'!AQ$47*'Fixed Data'!$B$24*'Fixed Data'!$B$23+AQ$158*'Fixed Data'!$B$26)*'Fixed Data'!AX42/10^6</f>
        <v>-15.421756270216111</v>
      </c>
      <c r="AR143" s="21">
        <f>-(AR$158*'Fixed Data'!$B$25*'Fixed Data'!AR$47*'Fixed Data'!$B$24*'Fixed Data'!$B$23+AR$158*'Fixed Data'!$B$26)*'Fixed Data'!AY42/10^6</f>
        <v>-15.86564075346239</v>
      </c>
      <c r="AS143" s="21">
        <f>-(AS$158*'Fixed Data'!$B$25*'Fixed Data'!AS$47*'Fixed Data'!$B$24*'Fixed Data'!$B$23+AS$158*'Fixed Data'!$B$26)*'Fixed Data'!AZ42/10^6</f>
        <v>-16.321938303875552</v>
      </c>
      <c r="AT143" s="21">
        <f>-(AT$158*'Fixed Data'!$B$25*'Fixed Data'!AT$47*'Fixed Data'!$B$24*'Fixed Data'!$B$23+AT$158*'Fixed Data'!$B$26)*'Fixed Data'!BA42/10^6</f>
        <v>-16.791075841159159</v>
      </c>
      <c r="AU143" s="21">
        <f>-(AU$158*'Fixed Data'!$B$25*'Fixed Data'!AU$47*'Fixed Data'!$B$24*'Fixed Data'!$B$23+AU$158*'Fixed Data'!$B$26)*'Fixed Data'!BB42/10^6</f>
        <v>-17.27350466613089</v>
      </c>
      <c r="AV143" s="21">
        <f>-(AV$158*'Fixed Data'!$B$25*'Fixed Data'!AV$47*'Fixed Data'!$B$24*'Fixed Data'!$B$23+AV$158*'Fixed Data'!$B$26)*'Fixed Data'!BC42/10^6</f>
        <v>-17.769691332403887</v>
      </c>
      <c r="AW143" s="21">
        <f>-(AW$158*'Fixed Data'!$B$25*'Fixed Data'!AW$47*'Fixed Data'!$B$24*'Fixed Data'!$B$23+AW$158*'Fixed Data'!$B$26)*'Fixed Data'!BD42/10^6</f>
        <v>-18.280118808166964</v>
      </c>
      <c r="AX143" s="21">
        <f>-(AX$158*'Fixed Data'!$B$25*'Fixed Data'!AX$47*'Fixed Data'!$B$24*'Fixed Data'!$B$23+AX$158*'Fixed Data'!$B$26)*'Fixed Data'!BE42/10^6</f>
        <v>-18.805291862350806</v>
      </c>
      <c r="AY143" s="21">
        <f>-(AY$158*'Fixed Data'!$B$25*'Fixed Data'!AY$47*'Fixed Data'!$B$24*'Fixed Data'!$B$23+AY$158*'Fixed Data'!$B$26)*'Fixed Data'!BF42/10^6</f>
        <v>-19.345737902415891</v>
      </c>
      <c r="AZ143" s="21">
        <f>-(AZ$158*'Fixed Data'!$B$25*'Fixed Data'!AZ$47*'Fixed Data'!$B$24*'Fixed Data'!$B$23+AZ$158*'Fixed Data'!$B$26)*'Fixed Data'!BG42/10^6</f>
        <v>-19.902006586054927</v>
      </c>
      <c r="BA143" s="21">
        <f>-(BA$158*'Fixed Data'!$B$25*'Fixed Data'!BA$47*'Fixed Data'!$B$24*'Fixed Data'!$B$23+BA$158*'Fixed Data'!$B$26)*'Fixed Data'!BH42/10^6</f>
        <v>-20.474670379526696</v>
      </c>
      <c r="BB143" s="21">
        <f>-(BB$158*'Fixed Data'!$B$25*'Fixed Data'!BB$47*'Fixed Data'!$B$24*'Fixed Data'!$B$23+BB$158*'Fixed Data'!$B$26)*'Fixed Data'!BI42/10^6</f>
        <v>-21.061361421531249</v>
      </c>
    </row>
    <row r="144" spans="1:54" outlineLevel="2">
      <c r="A144" s="425"/>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292</v>
      </c>
      <c r="C146" s="135" t="s">
        <v>473</v>
      </c>
      <c r="D146" s="135" t="s">
        <v>391</v>
      </c>
      <c r="E146" s="21">
        <f>-E$161*'Fixed Data'!$B$20*'Fixed Data'!$B$22</f>
        <v>-0.39779336219098932</v>
      </c>
      <c r="F146" s="21">
        <f>-F$161*'Fixed Data'!$B$20*'Fixed Data'!$B$22</f>
        <v>-0.4110765370640429</v>
      </c>
      <c r="G146" s="21">
        <f>-G$161*'Fixed Data'!$B$20*'Fixed Data'!$B$22</f>
        <v>-0.42484604864249093</v>
      </c>
      <c r="H146" s="21">
        <f>-H$161*'Fixed Data'!$B$20*'Fixed Data'!$B$22</f>
        <v>-0.43912129663093374</v>
      </c>
      <c r="I146" s="21">
        <f>-I$161*'Fixed Data'!$B$20*'Fixed Data'!$B$22</f>
        <v>-0.45392262159724306</v>
      </c>
      <c r="J146" s="21">
        <f>-J$161*'Fixed Data'!$B$20*'Fixed Data'!$B$22</f>
        <v>-0.46927112576051067</v>
      </c>
      <c r="K146" s="21">
        <f>-K$161*'Fixed Data'!$B$20*'Fixed Data'!$B$22</f>
        <v>-0.48518889700611301</v>
      </c>
      <c r="L146" s="21">
        <f>-L$161*'Fixed Data'!$B$20*'Fixed Data'!$B$22</f>
        <v>-0.50169900888571062</v>
      </c>
      <c r="M146" s="21">
        <f>-M$161*'Fixed Data'!$B$20*'Fixed Data'!$B$22</f>
        <v>-0.51882545341272968</v>
      </c>
      <c r="N146" s="21">
        <f>-N$161*'Fixed Data'!$B$20*'Fixed Data'!$B$22</f>
        <v>-0.5365933426759194</v>
      </c>
      <c r="O146" s="21">
        <f>-O$161*'Fixed Data'!$B$20*'Fixed Data'!$B$22</f>
        <v>-0.55502888643784587</v>
      </c>
      <c r="P146" s="21">
        <f>-P$161*'Fixed Data'!$B$20*'Fixed Data'!$B$22</f>
        <v>-0.57415939213489209</v>
      </c>
      <c r="Q146" s="21">
        <f>-Q$161*'Fixed Data'!$B$20*'Fixed Data'!$B$22</f>
        <v>-0.59401342168780358</v>
      </c>
      <c r="R146" s="21">
        <f>-R$161*'Fixed Data'!$B$20*'Fixed Data'!$B$22</f>
        <v>-0.61462076910018093</v>
      </c>
      <c r="S146" s="21">
        <f>-S$161*'Fixed Data'!$B$20*'Fixed Data'!$B$22</f>
        <v>-0.63601255006450652</v>
      </c>
      <c r="T146" s="21">
        <f>-T$161*'Fixed Data'!$B$20*'Fixed Data'!$B$22</f>
        <v>-0.65822129156817022</v>
      </c>
      <c r="U146" s="21">
        <f>-U$161*'Fixed Data'!$B$20*'Fixed Data'!$B$22</f>
        <v>-0.68128093189346939</v>
      </c>
      <c r="V146" s="21">
        <f>-V$161*'Fixed Data'!$B$20*'Fixed Data'!$B$22</f>
        <v>-0.70522691022363426</v>
      </c>
      <c r="W146" s="21">
        <f>-W$161*'Fixed Data'!$B$20*'Fixed Data'!$B$22</f>
        <v>-0.73009625624885466</v>
      </c>
      <c r="X146" s="21">
        <f>-X$161*'Fixed Data'!$B$20*'Fixed Data'!$B$22</f>
        <v>-0.75592767977230524</v>
      </c>
      <c r="Y146" s="21">
        <f>-Y$161*'Fixed Data'!$B$20*'Fixed Data'!$B$22</f>
        <v>-0.78276161551315848</v>
      </c>
      <c r="Z146" s="21">
        <f>-Z$161*'Fixed Data'!$B$20*'Fixed Data'!$B$22</f>
        <v>-0.81064029031110429</v>
      </c>
      <c r="AA146" s="21">
        <f>-AA$161*'Fixed Data'!$B$20*'Fixed Data'!$B$22</f>
        <v>-0.83960785753538891</v>
      </c>
      <c r="AB146" s="21">
        <f>-AB$161*'Fixed Data'!$B$20*'Fixed Data'!$B$22</f>
        <v>-0.86971044188782742</v>
      </c>
      <c r="AC146" s="21">
        <f>-AC$161*'Fixed Data'!$B$20*'Fixed Data'!$B$22</f>
        <v>-0.90099627381184277</v>
      </c>
      <c r="AD146" s="21">
        <f>-AD$161*'Fixed Data'!$B$20*'Fixed Data'!$B$22</f>
        <v>-0.93351573429547907</v>
      </c>
      <c r="AE146" s="21">
        <f>-AE$161*'Fixed Data'!$B$20*'Fixed Data'!$B$22</f>
        <v>-0.96732153408345234</v>
      </c>
      <c r="AF146" s="21">
        <f>-AF$161*'Fixed Data'!$B$20*'Fixed Data'!$B$22</f>
        <v>-1.002468758480165</v>
      </c>
      <c r="AG146" s="21">
        <f>-AG$161*'Fixed Data'!$B$20*'Fixed Data'!$B$22</f>
        <v>-1.0390149569557299</v>
      </c>
      <c r="AH146" s="21">
        <f>-AH$161*'Fixed Data'!$B$20*'Fixed Data'!$B$22</f>
        <v>-1.0770204119640492</v>
      </c>
      <c r="AI146" s="21">
        <f>-AI$161*'Fixed Data'!$B$20*'Fixed Data'!$B$22</f>
        <v>-1.1165480493367883</v>
      </c>
      <c r="AJ146" s="21">
        <f>-AJ$161*'Fixed Data'!$B$20*'Fixed Data'!$B$22</f>
        <v>-1.1576637295029597</v>
      </c>
      <c r="AK146" s="21">
        <f>-AK$161*'Fixed Data'!$B$20*'Fixed Data'!$B$22</f>
        <v>-1.2004363594964553</v>
      </c>
      <c r="AL146" s="21">
        <f>-AL$161*'Fixed Data'!$B$20*'Fixed Data'!$B$22</f>
        <v>-1.2449379825620719</v>
      </c>
      <c r="AM146" s="21">
        <f>-AM$161*'Fixed Data'!$B$20*'Fixed Data'!$B$22</f>
        <v>-1.291243934966058</v>
      </c>
      <c r="AN146" s="21">
        <f>-AN$161*'Fixed Data'!$B$20*'Fixed Data'!$B$22</f>
        <v>-1.3394330924126832</v>
      </c>
      <c r="AO146" s="21">
        <f>-AO$161*'Fixed Data'!$B$20*'Fixed Data'!$B$22</f>
        <v>-1.3895879148472514</v>
      </c>
      <c r="AP146" s="21">
        <f>-AP$161*'Fixed Data'!$B$20*'Fixed Data'!$B$22</f>
        <v>-1.4417947152741795</v>
      </c>
      <c r="AQ146" s="21">
        <f>-AQ$161*'Fixed Data'!$B$20*'Fixed Data'!$B$22</f>
        <v>-1.4961437941660349</v>
      </c>
      <c r="AR146" s="21">
        <f>-AR$161*'Fixed Data'!$B$20*'Fixed Data'!$B$22</f>
        <v>-1.5527296634786021</v>
      </c>
      <c r="AS146" s="21">
        <f>-AS$161*'Fixed Data'!$B$20*'Fixed Data'!$B$22</f>
        <v>-1.6116512258629307</v>
      </c>
      <c r="AT146" s="21">
        <f>-AT$161*'Fixed Data'!$B$20*'Fixed Data'!$B$22</f>
        <v>-1.6730119762788977</v>
      </c>
      <c r="AU146" s="21">
        <f>-AU$161*'Fixed Data'!$B$20*'Fixed Data'!$B$22</f>
        <v>-1.7369202708132838</v>
      </c>
      <c r="AV146" s="21">
        <f>-AV$161*'Fixed Data'!$B$20*'Fixed Data'!$B$22</f>
        <v>-1.8034895058918239</v>
      </c>
      <c r="AW146" s="21">
        <f>-AW$161*'Fixed Data'!$B$20*'Fixed Data'!$B$22</f>
        <v>-1.8728383870972847</v>
      </c>
      <c r="AX146" s="21">
        <f>-AX$161*'Fixed Data'!$B$20*'Fixed Data'!$B$22</f>
        <v>-1.9450912203890514</v>
      </c>
      <c r="AY146" s="21">
        <f>-AY$161*'Fixed Data'!$B$20*'Fixed Data'!$B$22</f>
        <v>-2.0203781137166827</v>
      </c>
      <c r="AZ146" s="21">
        <f>-AZ$161*'Fixed Data'!$B$20*'Fixed Data'!$B$22</f>
        <v>-2.0988353130425099</v>
      </c>
      <c r="BA146" s="21">
        <f>-BA$161*'Fixed Data'!$B$20*'Fixed Data'!$B$22</f>
        <v>-2.1806054711597143</v>
      </c>
      <c r="BB146" s="21">
        <f>-BB$161*'Fixed Data'!$B$20*'Fixed Data'!$B$22</f>
        <v>-2.2655613764944165</v>
      </c>
    </row>
    <row r="147" spans="1:54" outlineLevel="2">
      <c r="A147" s="425"/>
      <c r="B147" s="135" t="s">
        <v>292</v>
      </c>
      <c r="C147" s="135" t="s">
        <v>474</v>
      </c>
      <c r="D147" s="135" t="s">
        <v>391</v>
      </c>
      <c r="E147" s="21">
        <f>-E$162*'Fixed Data'!$B$21*'Fixed Data'!$B$22</f>
        <v>-5.9456806745455861E-3</v>
      </c>
      <c r="F147" s="21">
        <f>-F$162*'Fixed Data'!$B$21*'Fixed Data'!$B$22</f>
        <v>-6.1442199319333831E-3</v>
      </c>
      <c r="G147" s="21">
        <f>-G$162*'Fixed Data'!$B$21*'Fixed Data'!$B$22</f>
        <v>-6.3500279288520112E-3</v>
      </c>
      <c r="H147" s="21">
        <f>-H$162*'Fixed Data'!$B$21*'Fixed Data'!$B$22</f>
        <v>-6.5633954630978809E-3</v>
      </c>
      <c r="I147" s="21">
        <f>-I$162*'Fixed Data'!$B$21*'Fixed Data'!$B$22</f>
        <v>-6.7846255369345115E-3</v>
      </c>
      <c r="J147" s="21">
        <f>-J$162*'Fixed Data'!$B$21*'Fixed Data'!$B$22</f>
        <v>-7.0140344117995516E-3</v>
      </c>
      <c r="K147" s="21">
        <f>-K$162*'Fixed Data'!$B$21*'Fixed Data'!$B$22</f>
        <v>-7.2519520603220909E-3</v>
      </c>
      <c r="L147" s="21">
        <f>-L$162*'Fixed Data'!$B$21*'Fixed Data'!$B$22</f>
        <v>-7.4987227690123913E-3</v>
      </c>
      <c r="M147" s="21">
        <f>-M$162*'Fixed Data'!$B$21*'Fixed Data'!$B$22</f>
        <v>-7.7547060422964798E-3</v>
      </c>
      <c r="N147" s="21">
        <f>-N$162*'Fixed Data'!$B$21*'Fixed Data'!$B$22</f>
        <v>-8.02027660251616E-3</v>
      </c>
      <c r="O147" s="21">
        <f>-O$162*'Fixed Data'!$B$21*'Fixed Data'!$B$22</f>
        <v>-8.2958261979982073E-3</v>
      </c>
      <c r="P147" s="21">
        <f>-P$162*'Fixed Data'!$B$21*'Fixed Data'!$B$22</f>
        <v>-8.5817633017094917E-3</v>
      </c>
      <c r="Q147" s="21">
        <f>-Q$162*'Fixed Data'!$B$21*'Fixed Data'!$B$22</f>
        <v>-8.8785146179813333E-3</v>
      </c>
      <c r="R147" s="21">
        <f>-R$162*'Fixed Data'!$B$21*'Fixed Data'!$B$22</f>
        <v>-9.1865256851992178E-3</v>
      </c>
      <c r="S147" s="21">
        <f>-S$162*'Fixed Data'!$B$21*'Fixed Data'!$B$22</f>
        <v>-9.5062614784925392E-3</v>
      </c>
      <c r="T147" s="21">
        <f>-T$162*'Fixed Data'!$B$21*'Fixed Data'!$B$22</f>
        <v>-9.8382079164589294E-3</v>
      </c>
      <c r="U147" s="21">
        <f>-U$162*'Fixed Data'!$B$21*'Fixed Data'!$B$22</f>
        <v>-1.0182872313181554E-2</v>
      </c>
      <c r="V147" s="21">
        <f>-V$162*'Fixed Data'!$B$21*'Fixed Data'!$B$22</f>
        <v>-1.054078443293616E-2</v>
      </c>
      <c r="W147" s="21">
        <f>-W$162*'Fixed Data'!$B$21*'Fixed Data'!$B$22</f>
        <v>-1.0912498298260265E-2</v>
      </c>
      <c r="X147" s="21">
        <f>-X$162*'Fixed Data'!$B$21*'Fixed Data'!$B$22</f>
        <v>-1.1298591737935855E-2</v>
      </c>
      <c r="Y147" s="21">
        <f>-Y$162*'Fixed Data'!$B$21*'Fixed Data'!$B$22</f>
        <v>-1.1699669400438062E-2</v>
      </c>
      <c r="Z147" s="21">
        <f>-Z$162*'Fixed Data'!$B$21*'Fixed Data'!$B$22</f>
        <v>-1.2116362301917857E-2</v>
      </c>
      <c r="AA147" s="21">
        <f>-AA$162*'Fixed Data'!$B$21*'Fixed Data'!$B$22</f>
        <v>-1.2549330538305849E-2</v>
      </c>
      <c r="AB147" s="21">
        <f>-AB$162*'Fixed Data'!$B$21*'Fixed Data'!$B$22</f>
        <v>-1.2999263586657161E-2</v>
      </c>
      <c r="AC147" s="21">
        <f>-AC$162*'Fixed Data'!$B$21*'Fixed Data'!$B$22</f>
        <v>-1.346688211322062E-2</v>
      </c>
      <c r="AD147" s="21">
        <f>-AD$162*'Fixed Data'!$B$21*'Fixed Data'!$B$22</f>
        <v>-1.3952939480163098E-2</v>
      </c>
      <c r="AE147" s="21">
        <f>-AE$162*'Fixed Data'!$B$21*'Fixed Data'!$B$22</f>
        <v>-1.4458223101621401E-2</v>
      </c>
      <c r="AF147" s="21">
        <f>-AF$162*'Fixed Data'!$B$21*'Fixed Data'!$B$22</f>
        <v>-1.4983556402443929E-2</v>
      </c>
      <c r="AG147" s="21">
        <f>-AG$162*'Fixed Data'!$B$21*'Fixed Data'!$B$22</f>
        <v>-1.5529800174242537E-2</v>
      </c>
      <c r="AH147" s="21">
        <f>-AH$162*'Fixed Data'!$B$21*'Fixed Data'!$B$22</f>
        <v>-1.6097854383461778E-2</v>
      </c>
      <c r="AI147" s="21">
        <f>-AI$162*'Fixed Data'!$B$21*'Fixed Data'!$B$22</f>
        <v>-1.6688660431465368E-2</v>
      </c>
      <c r="AJ147" s="21">
        <f>-AJ$162*'Fixed Data'!$B$21*'Fixed Data'!$B$22</f>
        <v>-1.7303202661260536E-2</v>
      </c>
      <c r="AK147" s="21">
        <f>-AK$162*'Fixed Data'!$B$21*'Fixed Data'!$B$22</f>
        <v>-1.7942510466912101E-2</v>
      </c>
      <c r="AL147" s="21">
        <f>-AL$162*'Fixed Data'!$B$21*'Fixed Data'!$B$22</f>
        <v>-1.8607660704301383E-2</v>
      </c>
      <c r="AM147" s="21">
        <f>-AM$162*'Fixed Data'!$B$21*'Fixed Data'!$B$22</f>
        <v>-1.9299780101885156E-2</v>
      </c>
      <c r="AN147" s="21">
        <f>-AN$162*'Fixed Data'!$B$21*'Fixed Data'!$B$22</f>
        <v>-2.0020046767419971E-2</v>
      </c>
      <c r="AO147" s="21">
        <f>-AO$162*'Fixed Data'!$B$21*'Fixed Data'!$B$22</f>
        <v>-2.0769693653428126E-2</v>
      </c>
      <c r="AP147" s="21">
        <f>-AP$162*'Fixed Data'!$B$21*'Fixed Data'!$B$22</f>
        <v>-2.1550010666611736E-2</v>
      </c>
      <c r="AQ147" s="21">
        <f>-AQ$162*'Fixed Data'!$B$21*'Fixed Data'!$B$22</f>
        <v>-2.2362347831973838E-2</v>
      </c>
      <c r="AR147" s="21">
        <f>-AR$162*'Fixed Data'!$B$21*'Fixed Data'!$B$22</f>
        <v>-2.3208117552904872E-2</v>
      </c>
      <c r="AS147" s="21">
        <f>-AS$162*'Fixed Data'!$B$21*'Fixed Data'!$B$22</f>
        <v>-2.4088797775303813E-2</v>
      </c>
      <c r="AT147" s="21">
        <f>-AT$162*'Fixed Data'!$B$21*'Fixed Data'!$B$22</f>
        <v>-2.5005936055733837E-2</v>
      </c>
      <c r="AU147" s="21">
        <f>-AU$162*'Fixed Data'!$B$21*'Fixed Data'!$B$22</f>
        <v>-2.5961151218819121E-2</v>
      </c>
      <c r="AV147" s="21">
        <f>-AV$162*'Fixed Data'!$B$21*'Fixed Data'!$B$22</f>
        <v>-2.6956138781452421E-2</v>
      </c>
      <c r="AW147" s="21">
        <f>-AW$162*'Fixed Data'!$B$21*'Fixed Data'!$B$22</f>
        <v>-2.7992672760864284E-2</v>
      </c>
      <c r="AX147" s="21">
        <f>-AX$162*'Fixed Data'!$B$21*'Fixed Data'!$B$22</f>
        <v>-2.907261109883065E-2</v>
      </c>
      <c r="AY147" s="21">
        <f>-AY$162*'Fixed Data'!$B$21*'Fixed Data'!$B$22</f>
        <v>-3.0197898373776635E-2</v>
      </c>
      <c r="AZ147" s="21">
        <f>-AZ$162*'Fixed Data'!$B$21*'Fixed Data'!$B$22</f>
        <v>-3.1370571224984163E-2</v>
      </c>
      <c r="BA147" s="21">
        <f>-BA$162*'Fixed Data'!$B$21*'Fixed Data'!$B$22</f>
        <v>-3.2592761818057904E-2</v>
      </c>
      <c r="BB147" s="21">
        <f>-BB$162*'Fixed Data'!$B$21*'Fixed Data'!$B$22</f>
        <v>-3.386256868930157E-2</v>
      </c>
    </row>
    <row r="148" spans="1:54" outlineLevel="2">
      <c r="A148" s="425"/>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295</v>
      </c>
      <c r="C150" s="135" t="s">
        <v>475</v>
      </c>
      <c r="D150" s="135" t="s">
        <v>391</v>
      </c>
      <c r="E150" s="279">
        <v>-6.7504123219999999</v>
      </c>
      <c r="F150" s="279">
        <v>-6.9479747160000001</v>
      </c>
      <c r="G150" s="279">
        <v>-7.1516988579999996</v>
      </c>
      <c r="H150" s="279">
        <v>-7.3617882720000001</v>
      </c>
      <c r="I150" s="279">
        <v>-7.5784536940000002</v>
      </c>
      <c r="J150" s="279">
        <v>-7.8019133490000003</v>
      </c>
      <c r="K150" s="279">
        <v>-8.0323932350000007</v>
      </c>
      <c r="L150" s="279">
        <v>-8.2701274270000003</v>
      </c>
      <c r="M150" s="279">
        <v>-8.5153583870000009</v>
      </c>
      <c r="N150" s="279">
        <v>-8.7683372890000015</v>
      </c>
      <c r="O150" s="279">
        <v>-9.0293243609999987</v>
      </c>
      <c r="P150" s="279">
        <v>-9.2985892349999997</v>
      </c>
      <c r="Q150" s="279">
        <v>-9.5764113159999997</v>
      </c>
      <c r="R150" s="279">
        <v>-9.8630801669999997</v>
      </c>
      <c r="S150" s="279">
        <v>-10.158895900000001</v>
      </c>
      <c r="T150" s="279">
        <v>-10.46416962</v>
      </c>
      <c r="U150" s="279">
        <v>-10.77922382</v>
      </c>
      <c r="V150" s="279">
        <v>-11.10439287</v>
      </c>
      <c r="W150" s="279">
        <v>-11.44002345</v>
      </c>
      <c r="X150" s="279">
        <v>-11.78647509</v>
      </c>
      <c r="Y150" s="279">
        <v>-12.14412065</v>
      </c>
      <c r="Z150" s="279">
        <v>-12.51334688</v>
      </c>
      <c r="AA150" s="279">
        <v>-12.89455493</v>
      </c>
      <c r="AB150" s="279">
        <v>-13.28816102</v>
      </c>
      <c r="AC150" s="279">
        <v>-13.694596949999999</v>
      </c>
      <c r="AD150" s="279">
        <v>-14.114310810000001</v>
      </c>
      <c r="AE150" s="279">
        <v>-14.547767619999998</v>
      </c>
      <c r="AF150" s="279">
        <v>-14.99544998</v>
      </c>
      <c r="AG150" s="279">
        <v>-15.457858880000002</v>
      </c>
      <c r="AH150" s="279">
        <v>-15.935514359999999</v>
      </c>
      <c r="AI150" s="279">
        <v>-16.428956369999998</v>
      </c>
      <c r="AJ150" s="279">
        <v>-16.938745559999997</v>
      </c>
      <c r="AK150" s="279">
        <v>-17.465464109999999</v>
      </c>
      <c r="AL150" s="279">
        <v>-18.009716690000001</v>
      </c>
      <c r="AM150" s="279">
        <v>-18.572131350000003</v>
      </c>
      <c r="AN150" s="279">
        <v>-19.153360510000002</v>
      </c>
      <c r="AO150" s="279">
        <v>-19.754081979999999</v>
      </c>
      <c r="AP150" s="279">
        <v>-20.375000030000002</v>
      </c>
      <c r="AQ150" s="279">
        <v>-21.016846489999999</v>
      </c>
      <c r="AR150" s="279">
        <v>-21.680381950000001</v>
      </c>
      <c r="AS150" s="279">
        <v>-22.366396930000001</v>
      </c>
      <c r="AT150" s="279">
        <v>-23.075713190000002</v>
      </c>
      <c r="AU150" s="279">
        <v>-23.809185039999999</v>
      </c>
      <c r="AV150" s="279">
        <v>-24.567700730000002</v>
      </c>
      <c r="AW150" s="279">
        <v>-25.352183910000001</v>
      </c>
      <c r="AX150" s="279">
        <v>-26.163595140000002</v>
      </c>
      <c r="AY150" s="279">
        <v>-27.002933489999997</v>
      </c>
      <c r="AZ150" s="279">
        <v>-27.871238170000002</v>
      </c>
      <c r="BA150" s="279">
        <v>-28.769590319999999</v>
      </c>
      <c r="BB150" s="279">
        <v>-29.696898362827117</v>
      </c>
    </row>
    <row r="151" spans="1:54" outlineLevel="2">
      <c r="A151" s="425"/>
      <c r="B151" s="135" t="s">
        <v>295</v>
      </c>
      <c r="C151" s="135" t="s">
        <v>476</v>
      </c>
      <c r="D151" s="135" t="s">
        <v>391</v>
      </c>
      <c r="E151" s="279">
        <v>-8.6697597760000011</v>
      </c>
      <c r="F151" s="279">
        <v>-8.9336744710000016</v>
      </c>
      <c r="G151" s="279">
        <v>-9.2060445679999994</v>
      </c>
      <c r="H151" s="279">
        <v>-9.4871586749999999</v>
      </c>
      <c r="I151" s="279">
        <v>-9.7773160230000009</v>
      </c>
      <c r="J151" s="279">
        <v>-10.076826890000001</v>
      </c>
      <c r="K151" s="279">
        <v>-10.386013050000001</v>
      </c>
      <c r="L151" s="279">
        <v>-10.70520821</v>
      </c>
      <c r="M151" s="279">
        <v>-11.034758519999999</v>
      </c>
      <c r="N151" s="279">
        <v>-11.375023070000001</v>
      </c>
      <c r="O151" s="279">
        <v>-11.726374369999998</v>
      </c>
      <c r="P151" s="279">
        <v>-12.089198980000001</v>
      </c>
      <c r="Q151" s="279">
        <v>-12.46389798</v>
      </c>
      <c r="R151" s="279">
        <v>-12.850887650000001</v>
      </c>
      <c r="S151" s="279">
        <v>-13.250600050000001</v>
      </c>
      <c r="T151" s="279">
        <v>-13.663483640000001</v>
      </c>
      <c r="U151" s="279">
        <v>-14.090004029999999</v>
      </c>
      <c r="V151" s="279">
        <v>-14.530644630000001</v>
      </c>
      <c r="W151" s="279">
        <v>-14.985907390000001</v>
      </c>
      <c r="X151" s="279">
        <v>-15.45631358</v>
      </c>
      <c r="Y151" s="279">
        <v>-15.94240462</v>
      </c>
      <c r="Z151" s="279">
        <v>-16.444742869999999</v>
      </c>
      <c r="AA151" s="279">
        <v>-16.963912530000002</v>
      </c>
      <c r="AB151" s="279">
        <v>-17.500520569999999</v>
      </c>
      <c r="AC151" s="279">
        <v>-18.055197660000001</v>
      </c>
      <c r="AD151" s="279">
        <v>-18.628599210000001</v>
      </c>
      <c r="AE151" s="279">
        <v>-19.221406340000001</v>
      </c>
      <c r="AF151" s="279">
        <v>-19.834327070000001</v>
      </c>
      <c r="AG151" s="279">
        <v>-20.468097390000001</v>
      </c>
      <c r="AH151" s="279">
        <v>-21.123482450000001</v>
      </c>
      <c r="AI151" s="279">
        <v>-21.80127787</v>
      </c>
      <c r="AJ151" s="279">
        <v>-22.50231097</v>
      </c>
      <c r="AK151" s="279">
        <v>-23.227442190000001</v>
      </c>
      <c r="AL151" s="279">
        <v>-23.97756648</v>
      </c>
      <c r="AM151" s="279">
        <v>-24.75361479</v>
      </c>
      <c r="AN151" s="279">
        <v>-25.556555639999999</v>
      </c>
      <c r="AO151" s="279">
        <v>-26.387396750000001</v>
      </c>
      <c r="AP151" s="279">
        <v>-27.24718674</v>
      </c>
      <c r="AQ151" s="279">
        <v>-28.137016890000002</v>
      </c>
      <c r="AR151" s="279">
        <v>-29.058023039999998</v>
      </c>
      <c r="AS151" s="279">
        <v>-30.01138753</v>
      </c>
      <c r="AT151" s="279">
        <v>-30.99834122</v>
      </c>
      <c r="AU151" s="279">
        <v>-32.020165630000001</v>
      </c>
      <c r="AV151" s="279">
        <v>-33.078195190000002</v>
      </c>
      <c r="AW151" s="279">
        <v>-34.173819560000005</v>
      </c>
      <c r="AX151" s="279">
        <v>-35.308486100000003</v>
      </c>
      <c r="AY151" s="279">
        <v>-36.483702380000004</v>
      </c>
      <c r="AZ151" s="279">
        <v>-37.701038920000002</v>
      </c>
      <c r="BA151" s="279">
        <v>-38.962131929999998</v>
      </c>
      <c r="BB151" s="279">
        <v>-40.265408275670012</v>
      </c>
    </row>
    <row r="152" spans="1:54" outlineLevel="2">
      <c r="A152" s="425"/>
      <c r="B152" s="135" t="s">
        <v>295</v>
      </c>
      <c r="C152" s="135" t="s">
        <v>477</v>
      </c>
      <c r="D152" s="135" t="s">
        <v>391</v>
      </c>
      <c r="E152" s="279">
        <v>-6.4502035860000001E-2</v>
      </c>
      <c r="F152" s="279">
        <v>-6.6655801279999996E-2</v>
      </c>
      <c r="G152" s="279">
        <v>-6.8888419620000002E-2</v>
      </c>
      <c r="H152" s="279">
        <v>-7.1203043189999995E-2</v>
      </c>
      <c r="I152" s="279">
        <v>-7.3602960340000009E-2</v>
      </c>
      <c r="J152" s="279">
        <v>-7.6091601760000002E-2</v>
      </c>
      <c r="K152" s="279">
        <v>-7.8672546930000004E-2</v>
      </c>
      <c r="L152" s="279">
        <v>-8.1349531040000006E-2</v>
      </c>
      <c r="M152" s="279">
        <v>-8.4126452099999999E-2</v>
      </c>
      <c r="N152" s="279">
        <v>-8.7007378490000009E-2</v>
      </c>
      <c r="O152" s="279">
        <v>-8.999655678E-2</v>
      </c>
      <c r="P152" s="279">
        <v>-9.3098420060000006E-2</v>
      </c>
      <c r="Q152" s="279">
        <v>-9.6317596510000006E-2</v>
      </c>
      <c r="R152" s="279">
        <v>-9.965891851E-2</v>
      </c>
      <c r="S152" s="279">
        <v>-0.1031274321</v>
      </c>
      <c r="T152" s="279">
        <v>-0.10672840700000001</v>
      </c>
      <c r="U152" s="279">
        <v>-0.11046734699999999</v>
      </c>
      <c r="V152" s="279">
        <v>-0.1143500009</v>
      </c>
      <c r="W152" s="279">
        <v>-0.1183823739</v>
      </c>
      <c r="X152" s="279">
        <v>-0.1225707399</v>
      </c>
      <c r="Y152" s="279">
        <v>-0.12692165390000001</v>
      </c>
      <c r="Z152" s="279">
        <v>-0.13144196499999999</v>
      </c>
      <c r="AA152" s="279">
        <v>-0.1361388308</v>
      </c>
      <c r="AB152" s="279">
        <v>-0.1410197316</v>
      </c>
      <c r="AC152" s="279">
        <v>-0.14609248550000001</v>
      </c>
      <c r="AD152" s="279">
        <v>-0.15136526480000001</v>
      </c>
      <c r="AE152" s="279">
        <v>-0.15684661259999999</v>
      </c>
      <c r="AF152" s="279">
        <v>-0.16254546009999998</v>
      </c>
      <c r="AG152" s="279">
        <v>-0.16847114530000001</v>
      </c>
      <c r="AH152" s="279">
        <v>-0.1746334326</v>
      </c>
      <c r="AI152" s="279">
        <v>-0.18104253249999999</v>
      </c>
      <c r="AJ152" s="279">
        <v>-0.1877091233</v>
      </c>
      <c r="AK152" s="279">
        <v>-0.19464437340000001</v>
      </c>
      <c r="AL152" s="279">
        <v>-0.2018599646</v>
      </c>
      <c r="AM152" s="279">
        <v>-0.20936811660000001</v>
      </c>
      <c r="AN152" s="279">
        <v>-0.21718161300000002</v>
      </c>
      <c r="AO152" s="279">
        <v>-0.22531382829999999</v>
      </c>
      <c r="AP152" s="279">
        <v>-0.2337787559</v>
      </c>
      <c r="AQ152" s="279">
        <v>-0.24259103849999999</v>
      </c>
      <c r="AR152" s="279">
        <v>-0.2517659988</v>
      </c>
      <c r="AS152" s="279">
        <v>-0.2613196726</v>
      </c>
      <c r="AT152" s="279">
        <v>-0.27126884299999998</v>
      </c>
      <c r="AU152" s="279">
        <v>-0.28163107650000002</v>
      </c>
      <c r="AV152" s="279">
        <v>-0.29242476099999998</v>
      </c>
      <c r="AW152" s="279">
        <v>-0.3036691453</v>
      </c>
      <c r="AX152" s="279">
        <v>-0.31538438120000001</v>
      </c>
      <c r="AY152" s="279">
        <v>-0.32759156679999996</v>
      </c>
      <c r="AZ152" s="279">
        <v>-0.34031279279999999</v>
      </c>
      <c r="BA152" s="279">
        <v>-0.35357119050000002</v>
      </c>
      <c r="BB152" s="279">
        <v>-0.36734612802245298</v>
      </c>
    </row>
    <row r="153" spans="1:54" outlineLevel="2">
      <c r="A153" s="425"/>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479</v>
      </c>
      <c r="B158" s="135" t="s">
        <v>289</v>
      </c>
      <c r="C158" s="135" t="s">
        <v>397</v>
      </c>
      <c r="D158" s="135" t="s">
        <v>480</v>
      </c>
      <c r="E158" s="238">
        <v>12.622998500700149</v>
      </c>
      <c r="F158" s="36">
        <v>12.789404350059565</v>
      </c>
      <c r="G158" s="36">
        <v>12.95876968312303</v>
      </c>
      <c r="H158" s="36">
        <v>13.131168936883105</v>
      </c>
      <c r="I158" s="36">
        <v>13.3066790013321</v>
      </c>
      <c r="J158" s="36">
        <v>13.485379252462074</v>
      </c>
      <c r="K158" s="36">
        <v>13.667351717264829</v>
      </c>
      <c r="L158" s="36">
        <v>13.852681128731886</v>
      </c>
      <c r="M158" s="36">
        <v>14.041455013854497</v>
      </c>
      <c r="N158" s="36">
        <v>14.233763880623613</v>
      </c>
      <c r="O158" s="36">
        <v>14.429701251029876</v>
      </c>
      <c r="P158" s="36">
        <v>14.629363815063616</v>
      </c>
      <c r="Q158" s="36">
        <v>14.832851562714843</v>
      </c>
      <c r="R158" s="36">
        <v>15.04026789397321</v>
      </c>
      <c r="S158" s="36">
        <v>15.251719783828021</v>
      </c>
      <c r="T158" s="36">
        <v>15.467317859268213</v>
      </c>
      <c r="U158" s="36">
        <v>15.687176630282336</v>
      </c>
      <c r="V158" s="36">
        <v>15.91141457785854</v>
      </c>
      <c r="W158" s="36">
        <v>16.140154351984563</v>
      </c>
      <c r="X158" s="36">
        <v>16.373522914647708</v>
      </c>
      <c r="Y158" s="36">
        <v>16.611651737834823</v>
      </c>
      <c r="Z158" s="36">
        <v>16.854676957532302</v>
      </c>
      <c r="AA158" s="36">
        <v>17.102739582726041</v>
      </c>
      <c r="AB158" s="36">
        <v>17.35598570440143</v>
      </c>
      <c r="AC158" s="36">
        <v>17.614566660543332</v>
      </c>
      <c r="AD158" s="36">
        <v>17.878639300136069</v>
      </c>
      <c r="AE158" s="36">
        <v>18.148366181163379</v>
      </c>
      <c r="AF158" s="36">
        <v>18.423915823608414</v>
      </c>
      <c r="AG158" s="36">
        <v>18.705462940453703</v>
      </c>
      <c r="AH158" s="36">
        <v>18.99318869068113</v>
      </c>
      <c r="AI158" s="36">
        <v>19.287280987271899</v>
      </c>
      <c r="AJ158" s="36">
        <v>19.587934728206527</v>
      </c>
      <c r="AK158" s="36">
        <v>19.895352126464786</v>
      </c>
      <c r="AL158" s="36">
        <v>20.209742985025702</v>
      </c>
      <c r="AM158" s="36">
        <v>20.531325059867495</v>
      </c>
      <c r="AN158" s="36">
        <v>20.860324356967563</v>
      </c>
      <c r="AO158" s="36">
        <v>21.196975506302447</v>
      </c>
      <c r="AP158" s="36">
        <v>21.541522124847784</v>
      </c>
      <c r="AQ158" s="36">
        <v>21.894217179578281</v>
      </c>
      <c r="AR158" s="36">
        <v>22.255323438467656</v>
      </c>
      <c r="AS158" s="36">
        <v>22.625113811488617</v>
      </c>
      <c r="AT158" s="36">
        <v>23.003871878612813</v>
      </c>
      <c r="AU158" s="36">
        <v>23.391892274810768</v>
      </c>
      <c r="AV158" s="36">
        <v>23.789481229051876</v>
      </c>
      <c r="AW158" s="36">
        <v>24.196957004304295</v>
      </c>
      <c r="AX158" s="36">
        <v>24.614650469534951</v>
      </c>
      <c r="AY158" s="36">
        <v>25.042905649709432</v>
      </c>
      <c r="AZ158" s="36">
        <v>25.482080275791972</v>
      </c>
      <c r="BA158" s="36">
        <v>25.932546389745362</v>
      </c>
      <c r="BB158" s="36">
        <v>26.390975735806339</v>
      </c>
    </row>
    <row r="159" spans="1:54" outlineLevel="2">
      <c r="A159" s="425"/>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292</v>
      </c>
      <c r="C161" s="135" t="s">
        <v>473</v>
      </c>
      <c r="D161" s="135" t="s">
        <v>481</v>
      </c>
      <c r="E161" s="238">
        <v>1.7757438E-2</v>
      </c>
      <c r="F161" s="36">
        <v>1.8350397000000001E-2</v>
      </c>
      <c r="G161" s="36">
        <v>1.8965065999999999E-2</v>
      </c>
      <c r="H161" s="36">
        <v>1.9602311000000001E-2</v>
      </c>
      <c r="I161" s="36">
        <v>2.026304E-2</v>
      </c>
      <c r="J161" s="36">
        <v>2.0948194999999999E-2</v>
      </c>
      <c r="K161" s="36">
        <v>2.1658762000000002E-2</v>
      </c>
      <c r="L161" s="36">
        <v>2.2395770999999998E-2</v>
      </c>
      <c r="M161" s="36">
        <v>2.3160292999999998E-2</v>
      </c>
      <c r="N161" s="36">
        <v>2.3953449000000002E-2</v>
      </c>
      <c r="O161" s="36">
        <v>2.4776408999999999E-2</v>
      </c>
      <c r="P161" s="36">
        <v>2.5630391999999998E-2</v>
      </c>
      <c r="Q161" s="36">
        <v>2.6516673000000001E-2</v>
      </c>
      <c r="R161" s="36">
        <v>2.7436582000000001E-2</v>
      </c>
      <c r="S161" s="36">
        <v>2.8391507999999999E-2</v>
      </c>
      <c r="T161" s="36">
        <v>2.9382902999999998E-2</v>
      </c>
      <c r="U161" s="36">
        <v>3.0412281999999999E-2</v>
      </c>
      <c r="V161" s="36">
        <v>3.1481227000000001E-2</v>
      </c>
      <c r="W161" s="36">
        <v>3.2591390999999997E-2</v>
      </c>
      <c r="X161" s="36">
        <v>3.3744502000000003E-2</v>
      </c>
      <c r="Y161" s="36">
        <v>3.4942365000000003E-2</v>
      </c>
      <c r="Z161" s="36">
        <v>3.6186864999999999E-2</v>
      </c>
      <c r="AA161" s="36">
        <v>3.7479973E-2</v>
      </c>
      <c r="AB161" s="36">
        <v>3.8823747999999998E-2</v>
      </c>
      <c r="AC161" s="36">
        <v>4.0220342999999999E-2</v>
      </c>
      <c r="AD161" s="36">
        <v>4.1672006999999997E-2</v>
      </c>
      <c r="AE161" s="36">
        <v>4.3181092999999997E-2</v>
      </c>
      <c r="AF161" s="36">
        <v>4.4750060000000001E-2</v>
      </c>
      <c r="AG161" s="36">
        <v>4.6381476999999997E-2</v>
      </c>
      <c r="AH161" s="36">
        <v>4.8078034999999998E-2</v>
      </c>
      <c r="AI161" s="36">
        <v>4.9842543000000003E-2</v>
      </c>
      <c r="AJ161" s="36">
        <v>5.1677940999999998E-2</v>
      </c>
      <c r="AK161" s="36">
        <v>5.3587305000000002E-2</v>
      </c>
      <c r="AL161" s="36">
        <v>5.5573851E-2</v>
      </c>
      <c r="AM161" s="36">
        <v>5.7640942000000001E-2</v>
      </c>
      <c r="AN161" s="36">
        <v>5.9792099000000001E-2</v>
      </c>
      <c r="AO161" s="36">
        <v>6.2031003000000001E-2</v>
      </c>
      <c r="AP161" s="36">
        <v>6.4361506999999998E-2</v>
      </c>
      <c r="AQ161" s="36">
        <v>6.6787641999999994E-2</v>
      </c>
      <c r="AR161" s="36">
        <v>6.9313627000000003E-2</v>
      </c>
      <c r="AS161" s="36">
        <v>7.1943877000000003E-2</v>
      </c>
      <c r="AT161" s="36">
        <v>7.4683011999999993E-2</v>
      </c>
      <c r="AU161" s="36">
        <v>7.7535868999999993E-2</v>
      </c>
      <c r="AV161" s="36">
        <v>8.0507510000000004E-2</v>
      </c>
      <c r="AW161" s="36">
        <v>8.3603233999999998E-2</v>
      </c>
      <c r="AX161" s="36">
        <v>8.6828589999999997E-2</v>
      </c>
      <c r="AY161" s="36">
        <v>9.0189385999999996E-2</v>
      </c>
      <c r="AZ161" s="36">
        <v>9.3691704000000001E-2</v>
      </c>
      <c r="BA161" s="36">
        <v>9.7341912000000003E-2</v>
      </c>
      <c r="BB161" s="36">
        <v>0.10113433129379037</v>
      </c>
    </row>
    <row r="162" spans="1:54" outlineLevel="2">
      <c r="A162" s="425"/>
      <c r="B162" s="135" t="s">
        <v>292</v>
      </c>
      <c r="C162" s="135" t="s">
        <v>474</v>
      </c>
      <c r="D162" s="135" t="s">
        <v>482</v>
      </c>
      <c r="E162" s="238">
        <v>3.9460971999999997E-2</v>
      </c>
      <c r="F162" s="36">
        <v>4.0778660000000001E-2</v>
      </c>
      <c r="G162" s="36">
        <v>4.2144590000000003E-2</v>
      </c>
      <c r="H162" s="36">
        <v>4.3560691999999998E-2</v>
      </c>
      <c r="I162" s="36">
        <v>4.5028976999999998E-2</v>
      </c>
      <c r="J162" s="36">
        <v>4.6551544E-2</v>
      </c>
      <c r="K162" s="36">
        <v>4.8130582999999998E-2</v>
      </c>
      <c r="L162" s="36">
        <v>4.9768379000000001E-2</v>
      </c>
      <c r="M162" s="36">
        <v>5.1467317999999998E-2</v>
      </c>
      <c r="N162" s="36">
        <v>5.3229886999999997E-2</v>
      </c>
      <c r="O162" s="36">
        <v>5.5058686000000003E-2</v>
      </c>
      <c r="P162" s="36">
        <v>5.6956425999999998E-2</v>
      </c>
      <c r="Q162" s="36">
        <v>5.8925938999999997E-2</v>
      </c>
      <c r="R162" s="36">
        <v>6.0970181999999998E-2</v>
      </c>
      <c r="S162" s="36">
        <v>6.3092240999999993E-2</v>
      </c>
      <c r="T162" s="36">
        <v>6.5295341000000007E-2</v>
      </c>
      <c r="U162" s="36">
        <v>6.7582849E-2</v>
      </c>
      <c r="V162" s="36">
        <v>6.9958280999999997E-2</v>
      </c>
      <c r="W162" s="36">
        <v>7.2425314000000005E-2</v>
      </c>
      <c r="X162" s="36">
        <v>7.4987783000000002E-2</v>
      </c>
      <c r="Y162" s="36">
        <v>7.7649701000000002E-2</v>
      </c>
      <c r="Z162" s="36">
        <v>8.0415256000000004E-2</v>
      </c>
      <c r="AA162" s="36">
        <v>8.3288828999999995E-2</v>
      </c>
      <c r="AB162" s="36">
        <v>8.6274996000000007E-2</v>
      </c>
      <c r="AC162" s="36">
        <v>8.9378540000000006E-2</v>
      </c>
      <c r="AD162" s="36">
        <v>9.2604460999999999E-2</v>
      </c>
      <c r="AE162" s="36">
        <v>9.5957984999999996E-2</v>
      </c>
      <c r="AF162" s="36">
        <v>9.9444577000000006E-2</v>
      </c>
      <c r="AG162" s="36">
        <v>0.10306994999999999</v>
      </c>
      <c r="AH162" s="36">
        <v>0.10684007700000001</v>
      </c>
      <c r="AI162" s="36">
        <v>0.110761206</v>
      </c>
      <c r="AJ162" s="36">
        <v>0.11483987</v>
      </c>
      <c r="AK162" s="36">
        <v>0.119082901</v>
      </c>
      <c r="AL162" s="36">
        <v>0.123497446</v>
      </c>
      <c r="AM162" s="36">
        <v>0.12809098299999999</v>
      </c>
      <c r="AN162" s="36">
        <v>0.13287133100000001</v>
      </c>
      <c r="AO162" s="36">
        <v>0.137846673</v>
      </c>
      <c r="AP162" s="36">
        <v>0.14302556999999999</v>
      </c>
      <c r="AQ162" s="36">
        <v>0.148416982</v>
      </c>
      <c r="AR162" s="36">
        <v>0.15403028299999999</v>
      </c>
      <c r="AS162" s="36">
        <v>0.15987528200000001</v>
      </c>
      <c r="AT162" s="36">
        <v>0.16596225000000001</v>
      </c>
      <c r="AU162" s="36">
        <v>0.17230193099999999</v>
      </c>
      <c r="AV162" s="36">
        <v>0.17890557800000001</v>
      </c>
      <c r="AW162" s="36">
        <v>0.185784965</v>
      </c>
      <c r="AX162" s="36">
        <v>0.19295242300000001</v>
      </c>
      <c r="AY162" s="36">
        <v>0.20042085800000001</v>
      </c>
      <c r="AZ162" s="36">
        <v>0.208203787</v>
      </c>
      <c r="BA162" s="36">
        <v>0.21631536100000001</v>
      </c>
      <c r="BB162" s="36">
        <v>0.22474296014875236</v>
      </c>
    </row>
    <row r="163" spans="1:54" outlineLevel="2">
      <c r="A163" s="425"/>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484</v>
      </c>
      <c r="B172" s="135" t="s">
        <v>289</v>
      </c>
      <c r="C172" s="135" t="s">
        <v>397</v>
      </c>
      <c r="D172" s="135" t="s">
        <v>391</v>
      </c>
      <c r="E172" s="262">
        <f>-(E$158*'Fixed Data'!$B$25*'Fixed Data'!E$47*'Fixed Data'!$B$24*'Fixed Data'!$B$23+E$158*'Fixed Data'!$B$26)*'Fixed Data'!L44/10^6</f>
        <v>-2.5743277600318097</v>
      </c>
      <c r="F172" s="262">
        <f>-(F$158*'Fixed Data'!$B$25*'Fixed Data'!F$47*'Fixed Data'!$B$24*'Fixed Data'!$B$23+F$158*'Fixed Data'!$B$26)*'Fixed Data'!M44/10^6</f>
        <v>-2.6479842461284866</v>
      </c>
      <c r="G172" s="262">
        <f>-(G$158*'Fixed Data'!$B$25*'Fixed Data'!G$47*'Fixed Data'!$B$24*'Fixed Data'!$B$23+G$158*'Fixed Data'!$B$26)*'Fixed Data'!N44/10^6</f>
        <v>-2.7239091552390255</v>
      </c>
      <c r="H172" s="262">
        <f>-(H$158*'Fixed Data'!$B$25*'Fixed Data'!H$47*'Fixed Data'!$B$24*'Fixed Data'!$B$23+H$158*'Fixed Data'!$B$26)*'Fixed Data'!O44/10^6</f>
        <v>-2.8021798537519009</v>
      </c>
      <c r="I172" s="262">
        <f>-(I$158*'Fixed Data'!$B$25*'Fixed Data'!I$47*'Fixed Data'!$B$24*'Fixed Data'!$B$23+I$158*'Fixed Data'!$B$26)*'Fixed Data'!P44/10^6</f>
        <v>-2.8828766965388644</v>
      </c>
      <c r="J172" s="262">
        <f>-(J$158*'Fixed Data'!$B$25*'Fixed Data'!J$47*'Fixed Data'!$B$24*'Fixed Data'!$B$23+J$158*'Fixed Data'!$B$26)*'Fixed Data'!Q44/10^6</f>
        <v>-2.9660831483816898</v>
      </c>
      <c r="K172" s="262">
        <f>-(K$158*'Fixed Data'!$B$25*'Fixed Data'!K$47*'Fixed Data'!$B$24*'Fixed Data'!$B$23+K$158*'Fixed Data'!$B$26)*'Fixed Data'!R44/10^6</f>
        <v>-3.0518859295604353</v>
      </c>
      <c r="L172" s="262">
        <f>-(L$158*'Fixed Data'!$B$25*'Fixed Data'!L$47*'Fixed Data'!$B$24*'Fixed Data'!$B$23+L$158*'Fixed Data'!$B$26)*'Fixed Data'!S44/10^6</f>
        <v>-3.14037515719511</v>
      </c>
      <c r="M172" s="262">
        <f>-(M$158*'Fixed Data'!$B$25*'Fixed Data'!M$47*'Fixed Data'!$B$24*'Fixed Data'!$B$23+M$158*'Fixed Data'!$B$26)*'Fixed Data'!T44/10^6</f>
        <v>-3.2316444877368222</v>
      </c>
      <c r="N172" s="262">
        <f>-(N$158*'Fixed Data'!$B$25*'Fixed Data'!N$47*'Fixed Data'!$B$24*'Fixed Data'!$B$23+N$158*'Fixed Data'!$B$26)*'Fixed Data'!U44/10^6</f>
        <v>-3.3257912923892161</v>
      </c>
      <c r="O172" s="262">
        <f>-(O$158*'Fixed Data'!$B$25*'Fixed Data'!O$47*'Fixed Data'!$B$24*'Fixed Data'!$B$23+O$158*'Fixed Data'!$B$26)*'Fixed Data'!V44/10^6</f>
        <v>-3.4229168064145168</v>
      </c>
      <c r="P172" s="262">
        <f>-(P$158*'Fixed Data'!$B$25*'Fixed Data'!P$47*'Fixed Data'!$B$24*'Fixed Data'!$B$23+P$158*'Fixed Data'!$B$26)*'Fixed Data'!W44/10^6</f>
        <v>-3.5231263130773844</v>
      </c>
      <c r="Q172" s="262">
        <f>-(Q$158*'Fixed Data'!$B$25*'Fixed Data'!Q$47*'Fixed Data'!$B$24*'Fixed Data'!$B$23+Q$158*'Fixed Data'!$B$26)*'Fixed Data'!X44/10^6</f>
        <v>-3.6265293262543854</v>
      </c>
      <c r="R172" s="262">
        <f>-(R$158*'Fixed Data'!$B$25*'Fixed Data'!R$47*'Fixed Data'!$B$24*'Fixed Data'!$B$23+R$158*'Fixed Data'!$B$26)*'Fixed Data'!Y44/10^6</f>
        <v>-3.733239777584819</v>
      </c>
      <c r="S172" s="262">
        <f>-(S$158*'Fixed Data'!$B$25*'Fixed Data'!S$47*'Fixed Data'!$B$24*'Fixed Data'!$B$23+S$158*'Fixed Data'!$B$26)*'Fixed Data'!Z44/10^6</f>
        <v>-3.8425114692369244</v>
      </c>
      <c r="T172" s="262">
        <f>-(T$158*'Fixed Data'!$B$25*'Fixed Data'!T$47*'Fixed Data'!$B$24*'Fixed Data'!$B$23+T$158*'Fixed Data'!$B$26)*'Fixed Data'!AA44/10^6</f>
        <v>-3.9552815894351117</v>
      </c>
      <c r="U172" s="262">
        <f>-(U$158*'Fixed Data'!$B$25*'Fixed Data'!U$47*'Fixed Data'!$B$24*'Fixed Data'!$B$23+U$158*'Fixed Data'!$B$26)*'Fixed Data'!AB44/10^6</f>
        <v>-4.0716761291798917</v>
      </c>
      <c r="V172" s="262">
        <f>-(V$158*'Fixed Data'!$B$25*'Fixed Data'!V$47*'Fixed Data'!$B$24*'Fixed Data'!$B$23+V$158*'Fixed Data'!$B$26)*'Fixed Data'!AC44/10^6</f>
        <v>-4.1918262536659991</v>
      </c>
      <c r="W172" s="262">
        <f>-(W$158*'Fixed Data'!$B$25*'Fixed Data'!W$47*'Fixed Data'!$B$24*'Fixed Data'!$B$23+W$158*'Fixed Data'!$B$26)*'Fixed Data'!AD44/10^6</f>
        <v>-4.315868538304664</v>
      </c>
      <c r="X172" s="262">
        <f>-(X$158*'Fixed Data'!$B$25*'Fixed Data'!X$47*'Fixed Data'!$B$24*'Fixed Data'!$B$23+X$158*'Fixed Data'!$B$26)*'Fixed Data'!AE44/10^6</f>
        <v>-4.4439452331294351</v>
      </c>
      <c r="Y172" s="262">
        <f>-(Y$158*'Fixed Data'!$B$25*'Fixed Data'!Y$47*'Fixed Data'!$B$24*'Fixed Data'!$B$23+Y$158*'Fixed Data'!$B$26)*'Fixed Data'!AF44/10^6</f>
        <v>-4.5762045230559476</v>
      </c>
      <c r="Z172" s="262">
        <f>-(Z$158*'Fixed Data'!$B$25*'Fixed Data'!Z$47*'Fixed Data'!$B$24*'Fixed Data'!$B$23+Z$158*'Fixed Data'!$B$26)*'Fixed Data'!AG44/10^6</f>
        <v>-4.7128008040516391</v>
      </c>
      <c r="AA172" s="262">
        <f>-(AA$158*'Fixed Data'!$B$25*'Fixed Data'!AA$47*'Fixed Data'!$B$24*'Fixed Data'!$B$23+AA$158*'Fixed Data'!$B$26)*'Fixed Data'!AH44/10^6</f>
        <v>-4.853894981867497</v>
      </c>
      <c r="AB172" s="262">
        <f>-(AB$158*'Fixed Data'!$B$25*'Fixed Data'!AB$47*'Fixed Data'!$B$24*'Fixed Data'!$B$23+AB$158*'Fixed Data'!$B$26)*'Fixed Data'!AI44/10^6</f>
        <v>-4.9996547916443568</v>
      </c>
      <c r="AC172" s="262">
        <f>-(AC$158*'Fixed Data'!$B$25*'Fixed Data'!AC$47*'Fixed Data'!$B$24*'Fixed Data'!$B$23+AC$158*'Fixed Data'!$B$26)*'Fixed Data'!AJ44/10^6</f>
        <v>-5.1469432016493011</v>
      </c>
      <c r="AD172" s="262">
        <f>-(AD$158*'Fixed Data'!$B$25*'Fixed Data'!AD$47*'Fixed Data'!$B$24*'Fixed Data'!$B$23+AD$158*'Fixed Data'!$B$26)*'Fixed Data'!AK44/10^6</f>
        <v>-5.2986245292830985</v>
      </c>
      <c r="AE172" s="262">
        <f>-(AE$158*'Fixed Data'!$B$25*'Fixed Data'!AE$47*'Fixed Data'!$B$24*'Fixed Data'!$B$23+AE$158*'Fixed Data'!$B$26)*'Fixed Data'!AL44/10^6</f>
        <v>-5.4544915846717661</v>
      </c>
      <c r="AF172" s="262">
        <f>-(AF$158*'Fixed Data'!$B$25*'Fixed Data'!AF$47*'Fixed Data'!$B$24*'Fixed Data'!$B$23+AF$158*'Fixed Data'!$B$26)*'Fixed Data'!AM44/10^6</f>
        <v>-5.6144191420475575</v>
      </c>
      <c r="AG172" s="262">
        <f>-(AG$158*'Fixed Data'!$B$25*'Fixed Data'!AG$47*'Fixed Data'!$B$24*'Fixed Data'!$B$23+AG$158*'Fixed Data'!$B$26)*'Fixed Data'!AN44/10^6</f>
        <v>-5.7783836382727252</v>
      </c>
      <c r="AH172" s="262">
        <f>-(AH$158*'Fixed Data'!$B$25*'Fixed Data'!AH$47*'Fixed Data'!$B$24*'Fixed Data'!$B$23+AH$158*'Fixed Data'!$B$26)*'Fixed Data'!AO44/10^6</f>
        <v>-5.9465171710407221</v>
      </c>
      <c r="AI172" s="262">
        <f>-(AI$158*'Fixed Data'!$B$25*'Fixed Data'!AI$47*'Fixed Data'!$B$24*'Fixed Data'!$B$23+AI$158*'Fixed Data'!$B$26)*'Fixed Data'!AP44/10^6</f>
        <v>-6.119199545430444</v>
      </c>
      <c r="AJ172" s="262">
        <f>-(AJ$158*'Fixed Data'!$B$25*'Fixed Data'!AJ$47*'Fixed Data'!$B$24*'Fixed Data'!$B$23+AJ$158*'Fixed Data'!$B$26)*'Fixed Data'!AQ44/10^6</f>
        <v>-6.2964579208731699</v>
      </c>
      <c r="AK172" s="262">
        <f>-(AK$158*'Fixed Data'!$B$25*'Fixed Data'!AK$47*'Fixed Data'!$B$24*'Fixed Data'!$B$23+AK$158*'Fixed Data'!$B$26)*'Fixed Data'!AR44/10^6</f>
        <v>-6.4784062134312519</v>
      </c>
      <c r="AL172" s="262">
        <f>-(AL$158*'Fixed Data'!$B$25*'Fixed Data'!AL$47*'Fixed Data'!$B$24*'Fixed Data'!$B$23+AL$158*'Fixed Data'!$B$26)*'Fixed Data'!AS44/10^6</f>
        <v>-6.6652084314772191</v>
      </c>
      <c r="AM172" s="262">
        <f>-(AM$158*'Fixed Data'!$B$25*'Fixed Data'!AM$47*'Fixed Data'!$B$24*'Fixed Data'!$B$23+AM$158*'Fixed Data'!$B$26)*'Fixed Data'!AT44/10^6</f>
        <v>-6.8570460929516512</v>
      </c>
      <c r="AN172" s="262">
        <f>-(AN$158*'Fixed Data'!$B$25*'Fixed Data'!AN$47*'Fixed Data'!$B$24*'Fixed Data'!$B$23+AN$158*'Fixed Data'!$B$26)*'Fixed Data'!AU44/10^6</f>
        <v>-7.0540914685012659</v>
      </c>
      <c r="AO172" s="262">
        <f>-(AO$158*'Fixed Data'!$B$25*'Fixed Data'!AO$47*'Fixed Data'!$B$24*'Fixed Data'!$B$23+AO$158*'Fixed Data'!$B$26)*'Fixed Data'!AV44/10^6</f>
        <v>-7.256500312929866</v>
      </c>
      <c r="AP172" s="262">
        <f>-(AP$158*'Fixed Data'!$B$25*'Fixed Data'!AP$47*'Fixed Data'!$B$24*'Fixed Data'!$B$23+AP$158*'Fixed Data'!$B$26)*'Fixed Data'!AW44/10^6</f>
        <v>-7.464454676320142</v>
      </c>
      <c r="AQ172" s="262">
        <f>-(AQ$158*'Fixed Data'!$B$25*'Fixed Data'!AQ$47*'Fixed Data'!$B$24*'Fixed Data'!$B$23+AQ$158*'Fixed Data'!$B$26)*'Fixed Data'!AX44/10^6</f>
        <v>-7.6781466449148708</v>
      </c>
      <c r="AR172" s="262">
        <f>-(AR$158*'Fixed Data'!$B$25*'Fixed Data'!AR$47*'Fixed Data'!$B$24*'Fixed Data'!$B$23+AR$158*'Fixed Data'!$B$26)*'Fixed Data'!AY44/10^6</f>
        <v>-7.897772618709296</v>
      </c>
      <c r="AS172" s="262">
        <f>-(AS$158*'Fixed Data'!$B$25*'Fixed Data'!AS$47*'Fixed Data'!$B$24*'Fixed Data'!$B$23+AS$158*'Fixed Data'!$B$26)*'Fixed Data'!AZ44/10^6</f>
        <v>-8.1235342782989903</v>
      </c>
      <c r="AT172" s="262">
        <f>-(AT$158*'Fixed Data'!$B$25*'Fixed Data'!AT$47*'Fixed Data'!$B$24*'Fixed Data'!$B$23+AT$158*'Fixed Data'!$B$26)*'Fixed Data'!BA44/10^6</f>
        <v>-8.3556423584623403</v>
      </c>
      <c r="AU172" s="262">
        <f>-(AU$158*'Fixed Data'!$B$25*'Fixed Data'!AU$47*'Fixed Data'!$B$24*'Fixed Data'!$B$23+AU$158*'Fixed Data'!$B$26)*'Fixed Data'!BB44/10^6</f>
        <v>-8.5943185572451188</v>
      </c>
      <c r="AV172" s="262">
        <f>-(AV$158*'Fixed Data'!$B$25*'Fixed Data'!AV$47*'Fixed Data'!$B$24*'Fixed Data'!$B$23+AV$158*'Fixed Data'!$B$26)*'Fixed Data'!BC44/10^6</f>
        <v>-8.839793111606399</v>
      </c>
      <c r="AW172" s="262">
        <f>-(AW$158*'Fixed Data'!$B$25*'Fixed Data'!AW$47*'Fixed Data'!$B$24*'Fixed Data'!$B$23+AW$158*'Fixed Data'!$B$26)*'Fixed Data'!BD44/10^6</f>
        <v>-9.0923052774284123</v>
      </c>
      <c r="AX172" s="262">
        <f>-(AX$158*'Fixed Data'!$B$25*'Fixed Data'!AX$47*'Fixed Data'!$B$24*'Fixed Data'!$B$23+AX$158*'Fixed Data'!$B$26)*'Fixed Data'!BE44/10^6</f>
        <v>-9.3521044726109199</v>
      </c>
      <c r="AY172" s="262">
        <f>-(AY$158*'Fixed Data'!$B$25*'Fixed Data'!AY$47*'Fixed Data'!$B$24*'Fixed Data'!$B$23+AY$158*'Fixed Data'!$B$26)*'Fixed Data'!BF44/10^6</f>
        <v>-9.6194509958111656</v>
      </c>
      <c r="AZ172" s="262">
        <f>-(AZ$158*'Fixed Data'!$B$25*'Fixed Data'!AZ$47*'Fixed Data'!$B$24*'Fixed Data'!$B$23+AZ$158*'Fixed Data'!$B$26)*'Fixed Data'!BG44/10^6</f>
        <v>-9.8946162718966502</v>
      </c>
      <c r="BA172" s="262">
        <f>-(BA$158*'Fixed Data'!$B$25*'Fixed Data'!BA$47*'Fixed Data'!$B$24*'Fixed Data'!$B$23+BA$158*'Fixed Data'!$B$26)*'Fixed Data'!BH44/10^6</f>
        <v>-10.177883154317044</v>
      </c>
      <c r="BB172" s="262">
        <f>-(BB$158*'Fixed Data'!$B$25*'Fixed Data'!BB$47*'Fixed Data'!$B$24*'Fixed Data'!$B$23+BB$158*'Fixed Data'!$B$26)*'Fixed Data'!BI44/10^6</f>
        <v>-10.468072963910759</v>
      </c>
    </row>
    <row r="173" spans="1:54" outlineLevel="2">
      <c r="A173" s="425"/>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485</v>
      </c>
      <c r="B176" s="135" t="s">
        <v>289</v>
      </c>
      <c r="C176" s="135" t="s">
        <v>397</v>
      </c>
      <c r="D176" s="135" t="s">
        <v>391</v>
      </c>
      <c r="E176" s="262">
        <f>-(E$158*'Fixed Data'!$B$25*'Fixed Data'!E$47*'Fixed Data'!$B$24*'Fixed Data'!$B$23+E$158*'Fixed Data'!$B$26)*'Fixed Data'!L46/10^6</f>
        <v>-7.7229832782660628</v>
      </c>
      <c r="F176" s="262">
        <f>-(F$158*'Fixed Data'!$B$25*'Fixed Data'!F$47*'Fixed Data'!$B$24*'Fixed Data'!$B$23+F$158*'Fixed Data'!$B$26)*'Fixed Data'!M46/10^6</f>
        <v>-7.9439527365319762</v>
      </c>
      <c r="G176" s="262">
        <f>-(G$158*'Fixed Data'!$B$25*'Fixed Data'!G$47*'Fixed Data'!$B$24*'Fixed Data'!$B$23+G$158*'Fixed Data'!$B$26)*'Fixed Data'!N46/10^6</f>
        <v>-8.171727465717078</v>
      </c>
      <c r="H176" s="262">
        <f>-(H$158*'Fixed Data'!$B$25*'Fixed Data'!H$47*'Fixed Data'!$B$24*'Fixed Data'!$B$23+H$158*'Fixed Data'!$B$26)*'Fixed Data'!O46/10^6</f>
        <v>-8.4065395612557019</v>
      </c>
      <c r="I176" s="262">
        <f>-(I$158*'Fixed Data'!$B$25*'Fixed Data'!I$47*'Fixed Data'!$B$24*'Fixed Data'!$B$23+I$158*'Fixed Data'!$B$26)*'Fixed Data'!P46/10^6</f>
        <v>-8.6486300896165904</v>
      </c>
      <c r="J176" s="262">
        <f>-(J$158*'Fixed Data'!$B$25*'Fixed Data'!J$47*'Fixed Data'!$B$24*'Fixed Data'!$B$23+J$158*'Fixed Data'!$B$26)*'Fixed Data'!Q46/10^6</f>
        <v>-8.8982494431907231</v>
      </c>
      <c r="K176" s="262">
        <f>-(K$158*'Fixed Data'!$B$25*'Fixed Data'!K$47*'Fixed Data'!$B$24*'Fixed Data'!$B$23+K$158*'Fixed Data'!$B$26)*'Fixed Data'!R46/10^6</f>
        <v>-9.1556577886813066</v>
      </c>
      <c r="L176" s="262">
        <f>-(L$158*'Fixed Data'!$B$25*'Fixed Data'!L$47*'Fixed Data'!$B$24*'Fixed Data'!$B$23+L$158*'Fixed Data'!$B$26)*'Fixed Data'!S46/10^6</f>
        <v>-9.4211254715853272</v>
      </c>
      <c r="M176" s="262">
        <f>-(M$158*'Fixed Data'!$B$25*'Fixed Data'!M$47*'Fixed Data'!$B$24*'Fixed Data'!$B$23+M$158*'Fixed Data'!$B$26)*'Fixed Data'!T46/10^6</f>
        <v>-9.6949334611755322</v>
      </c>
      <c r="N176" s="262">
        <f>-(N$158*'Fixed Data'!$B$25*'Fixed Data'!N$47*'Fixed Data'!$B$24*'Fixed Data'!$B$23+N$158*'Fixed Data'!$B$26)*'Fixed Data'!U46/10^6</f>
        <v>-9.977373875104842</v>
      </c>
      <c r="O176" s="262">
        <f>-(O$158*'Fixed Data'!$B$25*'Fixed Data'!O$47*'Fixed Data'!$B$24*'Fixed Data'!$B$23+O$158*'Fixed Data'!$B$26)*'Fixed Data'!V46/10^6</f>
        <v>-10.268750419243551</v>
      </c>
      <c r="P176" s="262">
        <f>-(P$158*'Fixed Data'!$B$25*'Fixed Data'!P$47*'Fixed Data'!$B$24*'Fixed Data'!$B$23+P$158*'Fixed Data'!$B$26)*'Fixed Data'!W46/10^6</f>
        <v>-10.569378941352287</v>
      </c>
      <c r="Q176" s="262">
        <f>-(Q$158*'Fixed Data'!$B$25*'Fixed Data'!Q$47*'Fixed Data'!$B$24*'Fixed Data'!$B$23+Q$158*'Fixed Data'!$B$26)*'Fixed Data'!X46/10^6</f>
        <v>-10.879587978763157</v>
      </c>
      <c r="R176" s="262">
        <f>-(R$158*'Fixed Data'!$B$25*'Fixed Data'!R$47*'Fixed Data'!$B$24*'Fixed Data'!$B$23+R$158*'Fixed Data'!$B$26)*'Fixed Data'!Y46/10^6</f>
        <v>-11.199719332754455</v>
      </c>
      <c r="S176" s="262">
        <f>-(S$158*'Fixed Data'!$B$25*'Fixed Data'!S$47*'Fixed Data'!$B$24*'Fixed Data'!$B$23+S$158*'Fixed Data'!$B$26)*'Fixed Data'!Z46/10^6</f>
        <v>-11.527534405500441</v>
      </c>
      <c r="T176" s="262">
        <f>-(T$158*'Fixed Data'!$B$25*'Fixed Data'!T$47*'Fixed Data'!$B$24*'Fixed Data'!$B$23+T$158*'Fixed Data'!$B$26)*'Fixed Data'!AA46/10^6</f>
        <v>-11.865844766063759</v>
      </c>
      <c r="U176" s="262">
        <f>-(U$158*'Fixed Data'!$B$25*'Fixed Data'!U$47*'Fixed Data'!$B$24*'Fixed Data'!$B$23+U$158*'Fixed Data'!$B$26)*'Fixed Data'!AB46/10^6</f>
        <v>-12.21502838981311</v>
      </c>
      <c r="V176" s="262">
        <f>-(V$158*'Fixed Data'!$B$25*'Fixed Data'!V$47*'Fixed Data'!$B$24*'Fixed Data'!$B$23+V$158*'Fixed Data'!$B$26)*'Fixed Data'!AC46/10^6</f>
        <v>-12.575478758692064</v>
      </c>
      <c r="W176" s="262">
        <f>-(W$158*'Fixed Data'!$B$25*'Fixed Data'!W$47*'Fixed Data'!$B$24*'Fixed Data'!$B$23+W$158*'Fixed Data'!$B$26)*'Fixed Data'!AD46/10^6</f>
        <v>-12.947605614913995</v>
      </c>
      <c r="X176" s="262">
        <f>-(X$158*'Fixed Data'!$B$25*'Fixed Data'!X$47*'Fixed Data'!$B$24*'Fixed Data'!$B$23+X$158*'Fixed Data'!$B$26)*'Fixed Data'!AE46/10^6</f>
        <v>-13.331835699388305</v>
      </c>
      <c r="Y176" s="262">
        <f>-(Y$158*'Fixed Data'!$B$25*'Fixed Data'!Y$47*'Fixed Data'!$B$24*'Fixed Data'!$B$23+Y$158*'Fixed Data'!$B$26)*'Fixed Data'!AF46/10^6</f>
        <v>-13.728613569167841</v>
      </c>
      <c r="Z176" s="262">
        <f>-(Z$158*'Fixed Data'!$B$25*'Fixed Data'!Z$47*'Fixed Data'!$B$24*'Fixed Data'!$B$23+Z$158*'Fixed Data'!$B$26)*'Fixed Data'!AG46/10^6</f>
        <v>-14.138402409712283</v>
      </c>
      <c r="AA176" s="262">
        <f>-(AA$158*'Fixed Data'!$B$25*'Fixed Data'!AA$47*'Fixed Data'!$B$24*'Fixed Data'!$B$23+AA$158*'Fixed Data'!$B$26)*'Fixed Data'!AH46/10^6</f>
        <v>-14.561684948081076</v>
      </c>
      <c r="AB176" s="262">
        <f>-(AB$158*'Fixed Data'!$B$25*'Fixed Data'!AB$47*'Fixed Data'!$B$24*'Fixed Data'!$B$23+AB$158*'Fixed Data'!$B$26)*'Fixed Data'!AI46/10^6</f>
        <v>-14.998964374933072</v>
      </c>
      <c r="AC176" s="262">
        <f>-(AC$158*'Fixed Data'!$B$25*'Fixed Data'!AC$47*'Fixed Data'!$B$24*'Fixed Data'!$B$23+AC$158*'Fixed Data'!$B$26)*'Fixed Data'!AJ46/10^6</f>
        <v>-15.440829605093775</v>
      </c>
      <c r="AD176" s="262">
        <f>-(AD$158*'Fixed Data'!$B$25*'Fixed Data'!AD$47*'Fixed Data'!$B$24*'Fixed Data'!$B$23+AD$158*'Fixed Data'!$B$26)*'Fixed Data'!AK46/10^6</f>
        <v>-15.895873588166564</v>
      </c>
      <c r="AE176" s="262">
        <f>-(AE$158*'Fixed Data'!$B$25*'Fixed Data'!AE$47*'Fixed Data'!$B$24*'Fixed Data'!$B$23+AE$158*'Fixed Data'!$B$26)*'Fixed Data'!AL46/10^6</f>
        <v>-16.363474754546537</v>
      </c>
      <c r="AF176" s="262">
        <f>-(AF$158*'Fixed Data'!$B$25*'Fixed Data'!AF$47*'Fixed Data'!$B$24*'Fixed Data'!$B$23+AF$158*'Fixed Data'!$B$26)*'Fixed Data'!AM46/10^6</f>
        <v>-16.843257426943982</v>
      </c>
      <c r="AG176" s="262">
        <f>-(AG$158*'Fixed Data'!$B$25*'Fixed Data'!AG$47*'Fixed Data'!$B$24*'Fixed Data'!$B$23+AG$158*'Fixed Data'!$B$26)*'Fixed Data'!AN46/10^6</f>
        <v>-17.335150915412672</v>
      </c>
      <c r="AH176" s="262">
        <f>-(AH$158*'Fixed Data'!$B$25*'Fixed Data'!AH$47*'Fixed Data'!$B$24*'Fixed Data'!$B$23+AH$158*'Fixed Data'!$B$26)*'Fixed Data'!AO46/10^6</f>
        <v>-17.83955151387562</v>
      </c>
      <c r="AI176" s="262">
        <f>-(AI$158*'Fixed Data'!$B$25*'Fixed Data'!AI$47*'Fixed Data'!$B$24*'Fixed Data'!$B$23+AI$158*'Fixed Data'!$B$26)*'Fixed Data'!AP46/10^6</f>
        <v>-18.357598637173972</v>
      </c>
      <c r="AJ176" s="262">
        <f>-(AJ$158*'Fixed Data'!$B$25*'Fixed Data'!AJ$47*'Fixed Data'!$B$24*'Fixed Data'!$B$23+AJ$158*'Fixed Data'!$B$26)*'Fixed Data'!AQ46/10^6</f>
        <v>-18.889373763605214</v>
      </c>
      <c r="AK176" s="262">
        <f>-(AK$158*'Fixed Data'!$B$25*'Fixed Data'!AK$47*'Fixed Data'!$B$24*'Fixed Data'!$B$23+AK$158*'Fixed Data'!$B$26)*'Fixed Data'!AR46/10^6</f>
        <v>-19.435218641363115</v>
      </c>
      <c r="AL176" s="262">
        <f>-(AL$158*'Fixed Data'!$B$25*'Fixed Data'!AL$47*'Fixed Data'!$B$24*'Fixed Data'!$B$23+AL$158*'Fixed Data'!$B$26)*'Fixed Data'!AS46/10^6</f>
        <v>-19.995625295583157</v>
      </c>
      <c r="AM176" s="262">
        <f>-(AM$158*'Fixed Data'!$B$25*'Fixed Data'!AM$47*'Fixed Data'!$B$24*'Fixed Data'!$B$23+AM$158*'Fixed Data'!$B$26)*'Fixed Data'!AT46/10^6</f>
        <v>-20.571138280126124</v>
      </c>
      <c r="AN176" s="262">
        <f>-(AN$158*'Fixed Data'!$B$25*'Fixed Data'!AN$47*'Fixed Data'!$B$24*'Fixed Data'!$B$23+AN$158*'Fixed Data'!$B$26)*'Fixed Data'!AU46/10^6</f>
        <v>-21.162274406883721</v>
      </c>
      <c r="AO176" s="262">
        <f>-(AO$158*'Fixed Data'!$B$25*'Fixed Data'!AO$47*'Fixed Data'!$B$24*'Fixed Data'!$B$23+AO$158*'Fixed Data'!$B$26)*'Fixed Data'!AV46/10^6</f>
        <v>-21.76950094027654</v>
      </c>
      <c r="AP176" s="262">
        <f>-(AP$158*'Fixed Data'!$B$25*'Fixed Data'!AP$47*'Fixed Data'!$B$24*'Fixed Data'!$B$23+AP$158*'Fixed Data'!$B$26)*'Fixed Data'!AW46/10^6</f>
        <v>-22.393364030558491</v>
      </c>
      <c r="AQ176" s="262">
        <f>-(AQ$158*'Fixed Data'!$B$25*'Fixed Data'!AQ$47*'Fixed Data'!$B$24*'Fixed Data'!$B$23+AQ$158*'Fixed Data'!$B$26)*'Fixed Data'!AX46/10^6</f>
        <v>-23.034439936460132</v>
      </c>
      <c r="AR176" s="262">
        <f>-(AR$158*'Fixed Data'!$B$25*'Fixed Data'!AR$47*'Fixed Data'!$B$24*'Fixed Data'!$B$23+AR$158*'Fixed Data'!$B$26)*'Fixed Data'!AY46/10^6</f>
        <v>-23.693317857965617</v>
      </c>
      <c r="AS176" s="262">
        <f>-(AS$158*'Fixed Data'!$B$25*'Fixed Data'!AS$47*'Fixed Data'!$B$24*'Fixed Data'!$B$23+AS$158*'Fixed Data'!$B$26)*'Fixed Data'!AZ46/10^6</f>
        <v>-24.370602836858296</v>
      </c>
      <c r="AT176" s="262">
        <f>-(AT$158*'Fixed Data'!$B$25*'Fixed Data'!AT$47*'Fixed Data'!$B$24*'Fixed Data'!$B$23+AT$158*'Fixed Data'!$B$26)*'Fixed Data'!BA46/10^6</f>
        <v>-25.06692707747591</v>
      </c>
      <c r="AU176" s="262">
        <f>-(AU$158*'Fixed Data'!$B$25*'Fixed Data'!AU$47*'Fixed Data'!$B$24*'Fixed Data'!$B$23+AU$158*'Fixed Data'!$B$26)*'Fixed Data'!BB46/10^6</f>
        <v>-25.782955673956398</v>
      </c>
      <c r="AV176" s="262">
        <f>-(AV$158*'Fixed Data'!$B$25*'Fixed Data'!AV$47*'Fixed Data'!$B$24*'Fixed Data'!$B$23+AV$158*'Fixed Data'!$B$26)*'Fixed Data'!BC46/10^6</f>
        <v>-26.51937933717673</v>
      </c>
      <c r="AW176" s="262">
        <f>-(AW$158*'Fixed Data'!$B$25*'Fixed Data'!AW$47*'Fixed Data'!$B$24*'Fixed Data'!$B$23+AW$158*'Fixed Data'!$B$26)*'Fixed Data'!BD46/10^6</f>
        <v>-27.276915834783377</v>
      </c>
      <c r="AX176" s="262">
        <f>-(AX$158*'Fixed Data'!$B$25*'Fixed Data'!AX$47*'Fixed Data'!$B$24*'Fixed Data'!$B$23+AX$158*'Fixed Data'!$B$26)*'Fixed Data'!BE46/10^6</f>
        <v>-28.056313420475796</v>
      </c>
      <c r="AY176" s="262">
        <f>-(AY$158*'Fixed Data'!$B$25*'Fixed Data'!AY$47*'Fixed Data'!$B$24*'Fixed Data'!$B$23+AY$158*'Fixed Data'!$B$26)*'Fixed Data'!BF46/10^6</f>
        <v>-28.858352990226201</v>
      </c>
      <c r="AZ176" s="262">
        <f>-(AZ$158*'Fixed Data'!$B$25*'Fixed Data'!AZ$47*'Fixed Data'!$B$24*'Fixed Data'!$B$23+AZ$158*'Fixed Data'!$B$26)*'Fixed Data'!BG46/10^6</f>
        <v>-29.683848818637173</v>
      </c>
      <c r="BA176" s="262">
        <f>-(BA$158*'Fixed Data'!$B$25*'Fixed Data'!BA$47*'Fixed Data'!$B$24*'Fixed Data'!$B$23+BA$158*'Fixed Data'!$B$26)*'Fixed Data'!BH46/10^6</f>
        <v>-30.533649466057842</v>
      </c>
      <c r="BB176" s="262">
        <f>-(BB$158*'Fixed Data'!$B$25*'Fixed Data'!BB$47*'Fixed Data'!$B$24*'Fixed Data'!$B$23+BB$158*'Fixed Data'!$B$26)*'Fixed Data'!BI46/10^6</f>
        <v>-31.404218895003154</v>
      </c>
    </row>
    <row r="177" spans="1:54" outlineLevel="2">
      <c r="A177" s="425"/>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493</v>
      </c>
      <c r="B190" s="150" t="s">
        <v>494</v>
      </c>
      <c r="C190" s="19"/>
      <c r="D190" s="135" t="s">
        <v>391</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25"/>
      <c r="B191" s="150" t="s">
        <v>495</v>
      </c>
      <c r="C191" s="19"/>
      <c r="D191" s="135" t="s">
        <v>391</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25"/>
      <c r="B192" s="150" t="s">
        <v>396</v>
      </c>
      <c r="C192" s="19"/>
      <c r="D192" s="135" t="s">
        <v>391</v>
      </c>
      <c r="E192" s="21">
        <f>E77*E186</f>
        <v>-0.86212766566576804</v>
      </c>
      <c r="F192" s="21">
        <f t="shared" ref="F192:BB192" si="22">F77*F186</f>
        <v>-0.84395447365653109</v>
      </c>
      <c r="G192" s="21">
        <f t="shared" si="22"/>
        <v>-0.82621318781480724</v>
      </c>
      <c r="H192" s="21">
        <f t="shared" si="22"/>
        <v>-0.80889358370196185</v>
      </c>
      <c r="I192" s="21">
        <f t="shared" si="22"/>
        <v>-0.79198568612904607</v>
      </c>
      <c r="J192" s="21">
        <f t="shared" si="22"/>
        <v>-0.77547975951201531</v>
      </c>
      <c r="K192" s="21">
        <f t="shared" si="22"/>
        <v>-0.75936630621072754</v>
      </c>
      <c r="L192" s="21">
        <f t="shared" si="22"/>
        <v>-0.74363605807863964</v>
      </c>
      <c r="M192" s="21">
        <f t="shared" si="22"/>
        <v>-0.72827997017081403</v>
      </c>
      <c r="N192" s="21">
        <f t="shared" si="22"/>
        <v>-0.71328921949041202</v>
      </c>
      <c r="O192" s="21">
        <f t="shared" si="22"/>
        <v>-0.69865519536925458</v>
      </c>
      <c r="P192" s="21">
        <f t="shared" si="22"/>
        <v>-0.68436949624790278</v>
      </c>
      <c r="Q192" s="21">
        <f t="shared" si="22"/>
        <v>-0.67042392499517711</v>
      </c>
      <c r="R192" s="21">
        <f t="shared" si="22"/>
        <v>-0.65681048308541778</v>
      </c>
      <c r="S192" s="21">
        <f t="shared" si="22"/>
        <v>-0.64352136716011754</v>
      </c>
      <c r="T192" s="21">
        <f t="shared" si="22"/>
        <v>-0.63054896161638907</v>
      </c>
      <c r="U192" s="21">
        <f t="shared" si="22"/>
        <v>-0.61788583767724281</v>
      </c>
      <c r="V192" s="21">
        <f t="shared" si="22"/>
        <v>-0.60552474618497898</v>
      </c>
      <c r="W192" s="21">
        <f t="shared" si="22"/>
        <v>-0.59345861483439488</v>
      </c>
      <c r="X192" s="21">
        <f t="shared" si="22"/>
        <v>-0.58168054300928129</v>
      </c>
      <c r="Y192" s="21">
        <f t="shared" si="22"/>
        <v>-0.57018379854034362</v>
      </c>
      <c r="Z192" s="21">
        <f t="shared" si="22"/>
        <v>-0.55896181267898393</v>
      </c>
      <c r="AA192" s="21">
        <f t="shared" si="22"/>
        <v>-0.54800817687080416</v>
      </c>
      <c r="AB192" s="21">
        <f t="shared" si="22"/>
        <v>-0.53731663923287831</v>
      </c>
      <c r="AC192" s="21">
        <f t="shared" si="22"/>
        <v>-0.52688109948140094</v>
      </c>
      <c r="AD192" s="21">
        <f t="shared" si="22"/>
        <v>-0.51669560680970839</v>
      </c>
      <c r="AE192" s="21">
        <f t="shared" si="22"/>
        <v>-0.50675435544985337</v>
      </c>
      <c r="AF192" s="21">
        <f t="shared" si="22"/>
        <v>-0.49705168170183456</v>
      </c>
      <c r="AG192" s="21">
        <f t="shared" si="22"/>
        <v>-0.48758206010243527</v>
      </c>
      <c r="AH192" s="21">
        <f t="shared" si="22"/>
        <v>-0.47834010003934702</v>
      </c>
      <c r="AI192" s="21">
        <f t="shared" si="22"/>
        <v>-0.46932054352346703</v>
      </c>
      <c r="AJ192" s="21">
        <f t="shared" si="22"/>
        <v>-0.46275378628606895</v>
      </c>
      <c r="AK192" s="21">
        <f t="shared" si="22"/>
        <v>-0.45632655047503345</v>
      </c>
      <c r="AL192" s="21">
        <f t="shared" si="22"/>
        <v>-0.45003643294839063</v>
      </c>
      <c r="AM192" s="21">
        <f t="shared" si="22"/>
        <v>-0.44388108358615685</v>
      </c>
      <c r="AN192" s="21">
        <f t="shared" si="22"/>
        <v>-0.4378582035073631</v>
      </c>
      <c r="AO192" s="21">
        <f t="shared" si="22"/>
        <v>-0.43196554471390264</v>
      </c>
      <c r="AP192" s="21">
        <f t="shared" si="22"/>
        <v>-0.42620090913394998</v>
      </c>
      <c r="AQ192" s="21">
        <f t="shared" si="22"/>
        <v>-0.4205621473787764</v>
      </c>
      <c r="AR192" s="21">
        <f t="shared" si="22"/>
        <v>-0.41504715890292354</v>
      </c>
      <c r="AS192" s="21">
        <f t="shared" si="22"/>
        <v>-0.40965388969218236</v>
      </c>
      <c r="AT192" s="21">
        <f t="shared" si="22"/>
        <v>-0.40438033317525435</v>
      </c>
      <c r="AU192" s="21">
        <f t="shared" si="22"/>
        <v>-0.399224528083929</v>
      </c>
      <c r="AV192" s="21">
        <f t="shared" si="22"/>
        <v>-0.39418455876310265</v>
      </c>
      <c r="AW192" s="21">
        <f t="shared" si="22"/>
        <v>-0.38925855337198528</v>
      </c>
      <c r="AX192" s="21">
        <f t="shared" si="22"/>
        <v>-0.38444468398268428</v>
      </c>
      <c r="AY192" s="21">
        <f t="shared" si="22"/>
        <v>-0.37974116585909257</v>
      </c>
      <c r="AZ192" s="21">
        <f t="shared" si="22"/>
        <v>-0.37514625637911619</v>
      </c>
      <c r="BA192" s="21">
        <f t="shared" si="22"/>
        <v>-0.37065825444495237</v>
      </c>
      <c r="BB192" s="21">
        <f t="shared" si="22"/>
        <v>-0.3662239440004903</v>
      </c>
    </row>
    <row r="193" spans="1:54" outlineLevel="2">
      <c r="A193" s="425"/>
      <c r="B193" s="150" t="s">
        <v>496</v>
      </c>
      <c r="C193" s="19"/>
      <c r="D193" s="135" t="s">
        <v>391</v>
      </c>
      <c r="E193" s="21">
        <f t="shared" ref="E193:AJ193" si="23">SUMIF($B$143:$B$154,"Environmental",E$143:E$154)*E186</f>
        <v>-5.1405199502536956</v>
      </c>
      <c r="F193" s="21">
        <f t="shared" si="23"/>
        <v>-5.1217007505370606</v>
      </c>
      <c r="G193" s="21">
        <f t="shared" si="23"/>
        <v>-5.0841606845826677</v>
      </c>
      <c r="H193" s="21">
        <f t="shared" si="23"/>
        <v>-5.0462396095530746</v>
      </c>
      <c r="I193" s="21">
        <f t="shared" si="23"/>
        <v>-5.0247871302501412</v>
      </c>
      <c r="J193" s="21">
        <f t="shared" si="23"/>
        <v>-5.0023398986629752</v>
      </c>
      <c r="K193" s="21">
        <f t="shared" si="23"/>
        <v>-4.9628504330990486</v>
      </c>
      <c r="L193" s="21">
        <f t="shared" si="23"/>
        <v>-4.9389419859550614</v>
      </c>
      <c r="M193" s="21">
        <f t="shared" si="23"/>
        <v>-4.9142204287759608</v>
      </c>
      <c r="N193" s="21">
        <f t="shared" si="23"/>
        <v>-4.8736089496995811</v>
      </c>
      <c r="O193" s="21">
        <f t="shared" si="23"/>
        <v>-4.8477452872579434</v>
      </c>
      <c r="P193" s="21">
        <f t="shared" si="23"/>
        <v>-4.821230272800002</v>
      </c>
      <c r="Q193" s="21">
        <f t="shared" si="23"/>
        <v>-4.7941161573875437</v>
      </c>
      <c r="R193" s="21">
        <f t="shared" si="23"/>
        <v>-4.7803901521520995</v>
      </c>
      <c r="S193" s="21">
        <f t="shared" si="23"/>
        <v>-4.7519445337215505</v>
      </c>
      <c r="T193" s="21">
        <f t="shared" si="23"/>
        <v>-4.7230513514070624</v>
      </c>
      <c r="U193" s="21">
        <f t="shared" si="23"/>
        <v>-4.6937549778286956</v>
      </c>
      <c r="V193" s="21">
        <f t="shared" si="23"/>
        <v>-4.6769467713482626</v>
      </c>
      <c r="W193" s="21">
        <f t="shared" si="23"/>
        <v>-4.6467140965459715</v>
      </c>
      <c r="X193" s="21">
        <f t="shared" si="23"/>
        <v>-4.6285499197604869</v>
      </c>
      <c r="Y193" s="21">
        <f t="shared" si="23"/>
        <v>-4.597562234900245</v>
      </c>
      <c r="Z193" s="21">
        <f t="shared" si="23"/>
        <v>-4.5782403698919101</v>
      </c>
      <c r="AA193" s="21">
        <f t="shared" si="23"/>
        <v>-4.558293161923638</v>
      </c>
      <c r="AB193" s="21">
        <f t="shared" si="23"/>
        <v>-4.5377703074718685</v>
      </c>
      <c r="AC193" s="21">
        <f t="shared" si="23"/>
        <v>-4.5141641904098693</v>
      </c>
      <c r="AD193" s="21">
        <f t="shared" si="23"/>
        <v>-4.4907568029440306</v>
      </c>
      <c r="AE193" s="21">
        <f t="shared" si="23"/>
        <v>-4.4680405603894622</v>
      </c>
      <c r="AF193" s="21">
        <f t="shared" si="23"/>
        <v>-4.4446150660994661</v>
      </c>
      <c r="AG193" s="21">
        <f t="shared" si="23"/>
        <v>-4.4206619433626173</v>
      </c>
      <c r="AH193" s="21">
        <f t="shared" si="23"/>
        <v>-4.3963846531612569</v>
      </c>
      <c r="AI193" s="21">
        <f t="shared" si="23"/>
        <v>-4.3720393301577545</v>
      </c>
      <c r="AJ193" s="21">
        <f t="shared" si="23"/>
        <v>-4.3686206351182912</v>
      </c>
      <c r="AK193" s="21">
        <f t="shared" ref="AK193:BB193" si="24">SUMIF($B$143:$B$154,"Environmental",AK$143:AK$154)*AK186</f>
        <v>-4.3648305524952962</v>
      </c>
      <c r="AL193" s="21">
        <f t="shared" si="24"/>
        <v>-4.3607606739230862</v>
      </c>
      <c r="AM193" s="21">
        <f t="shared" si="24"/>
        <v>-4.3564619340016177</v>
      </c>
      <c r="AN193" s="21">
        <f t="shared" si="24"/>
        <v>-4.351955401839362</v>
      </c>
      <c r="AO193" s="21">
        <f t="shared" si="24"/>
        <v>-4.3472493182458489</v>
      </c>
      <c r="AP193" s="21">
        <f t="shared" si="24"/>
        <v>-4.3423732010314398</v>
      </c>
      <c r="AQ193" s="21">
        <f t="shared" si="24"/>
        <v>-4.3373607360777697</v>
      </c>
      <c r="AR193" s="21">
        <f t="shared" si="24"/>
        <v>-4.3322359325637763</v>
      </c>
      <c r="AS193" s="21">
        <f t="shared" si="24"/>
        <v>-4.3270208818286875</v>
      </c>
      <c r="AT193" s="21">
        <f t="shared" si="24"/>
        <v>-4.3217392230548715</v>
      </c>
      <c r="AU193" s="21">
        <f t="shared" si="24"/>
        <v>-4.3164157782401862</v>
      </c>
      <c r="AV193" s="21">
        <f t="shared" si="24"/>
        <v>-4.3110739146208745</v>
      </c>
      <c r="AW193" s="21">
        <f t="shared" si="24"/>
        <v>-4.3057357640181193</v>
      </c>
      <c r="AX193" s="21">
        <f t="shared" si="24"/>
        <v>-4.3004233748667904</v>
      </c>
      <c r="AY193" s="21">
        <f t="shared" si="24"/>
        <v>-4.2951586557303916</v>
      </c>
      <c r="AZ193" s="21">
        <f t="shared" si="24"/>
        <v>-4.2899630527530679</v>
      </c>
      <c r="BA193" s="21">
        <f t="shared" si="24"/>
        <v>-4.2848574704670028</v>
      </c>
      <c r="BB193" s="21">
        <f t="shared" si="24"/>
        <v>-4.2792600340421325</v>
      </c>
    </row>
    <row r="194" spans="1:54" outlineLevel="2">
      <c r="A194" s="425"/>
      <c r="B194" s="150" t="s">
        <v>497</v>
      </c>
      <c r="C194" s="19"/>
      <c r="D194" s="135" t="s">
        <v>391</v>
      </c>
      <c r="E194" s="21">
        <f t="shared" ref="E194:AJ194" si="25">SUM(E172:E174)*E186</f>
        <v>-2.5743277600318097</v>
      </c>
      <c r="F194" s="21">
        <f t="shared" si="25"/>
        <v>-2.5584388851482962</v>
      </c>
      <c r="G194" s="21">
        <f t="shared" si="25"/>
        <v>-2.5427983432416399</v>
      </c>
      <c r="H194" s="21">
        <f t="shared" si="25"/>
        <v>-2.5274056790614128</v>
      </c>
      <c r="I194" s="21">
        <f t="shared" si="25"/>
        <v>-2.5122604906121291</v>
      </c>
      <c r="J194" s="21">
        <f t="shared" si="25"/>
        <v>-2.4973624216086332</v>
      </c>
      <c r="K194" s="21">
        <f t="shared" si="25"/>
        <v>-2.482711170051179</v>
      </c>
      <c r="L194" s="21">
        <f t="shared" si="25"/>
        <v>-2.4683064867113842</v>
      </c>
      <c r="M194" s="21">
        <f t="shared" si="25"/>
        <v>-2.4541481695698879</v>
      </c>
      <c r="N194" s="21">
        <f t="shared" si="25"/>
        <v>-2.4402360782644927</v>
      </c>
      <c r="O194" s="21">
        <f t="shared" si="25"/>
        <v>-2.426570121830621</v>
      </c>
      <c r="P194" s="21">
        <f t="shared" si="25"/>
        <v>-2.413150267069085</v>
      </c>
      <c r="Q194" s="21">
        <f t="shared" si="25"/>
        <v>-2.39997653887088</v>
      </c>
      <c r="R194" s="21">
        <f t="shared" si="25"/>
        <v>-2.3870490176949337</v>
      </c>
      <c r="S194" s="21">
        <f t="shared" si="25"/>
        <v>-2.3738336146238361</v>
      </c>
      <c r="T194" s="21">
        <f t="shared" si="25"/>
        <v>-2.3608704747532259</v>
      </c>
      <c r="U194" s="21">
        <f t="shared" si="25"/>
        <v>-2.3481596942860263</v>
      </c>
      <c r="V194" s="21">
        <f t="shared" si="25"/>
        <v>-2.3357014312757798</v>
      </c>
      <c r="W194" s="21">
        <f t="shared" si="25"/>
        <v>-2.3234959044310566</v>
      </c>
      <c r="X194" s="21">
        <f t="shared" si="25"/>
        <v>-2.3115434007794775</v>
      </c>
      <c r="Y194" s="21">
        <f t="shared" si="25"/>
        <v>-2.2998442734698235</v>
      </c>
      <c r="Z194" s="21">
        <f t="shared" si="25"/>
        <v>-2.288398941293238</v>
      </c>
      <c r="AA194" s="21">
        <f t="shared" si="25"/>
        <v>-2.2772078923668575</v>
      </c>
      <c r="AB194" s="21">
        <f t="shared" si="25"/>
        <v>-2.2662716899155133</v>
      </c>
      <c r="AC194" s="21">
        <f t="shared" si="25"/>
        <v>-2.2541404929117923</v>
      </c>
      <c r="AD194" s="21">
        <f t="shared" si="25"/>
        <v>-2.242097016838255</v>
      </c>
      <c r="AE194" s="21">
        <f t="shared" si="25"/>
        <v>-2.2300016348331866</v>
      </c>
      <c r="AF194" s="21">
        <f t="shared" si="25"/>
        <v>-2.2177642945760394</v>
      </c>
      <c r="AG194" s="21">
        <f t="shared" si="25"/>
        <v>-2.2053451960284014</v>
      </c>
      <c r="AH194" s="21">
        <f t="shared" si="25"/>
        <v>-2.192767235338807</v>
      </c>
      <c r="AI194" s="21">
        <f t="shared" si="25"/>
        <v>-2.1801386882042899</v>
      </c>
      <c r="AJ194" s="21">
        <f t="shared" si="25"/>
        <v>-2.1779534179349227</v>
      </c>
      <c r="AK194" s="21">
        <f t="shared" ref="AK194:BB194" si="26">SUM(AK172:AK174)*AK186</f>
        <v>-2.175620952924278</v>
      </c>
      <c r="AL194" s="21">
        <f t="shared" si="26"/>
        <v>-2.1731593218615153</v>
      </c>
      <c r="AM194" s="21">
        <f t="shared" si="26"/>
        <v>-2.1705893918533978</v>
      </c>
      <c r="AN194" s="21">
        <f t="shared" si="26"/>
        <v>-2.1679260774967646</v>
      </c>
      <c r="AO194" s="21">
        <f t="shared" si="26"/>
        <v>-2.1651768566092886</v>
      </c>
      <c r="AP194" s="21">
        <f t="shared" si="26"/>
        <v>-2.162355118566198</v>
      </c>
      <c r="AQ194" s="21">
        <f t="shared" si="26"/>
        <v>-2.1594746538575875</v>
      </c>
      <c r="AR194" s="21">
        <f t="shared" si="26"/>
        <v>-2.156547904850544</v>
      </c>
      <c r="AS194" s="21">
        <f t="shared" si="26"/>
        <v>-2.1535862838119253</v>
      </c>
      <c r="AT194" s="21">
        <f t="shared" si="26"/>
        <v>-2.150601167905422</v>
      </c>
      <c r="AU194" s="21">
        <f t="shared" si="26"/>
        <v>-2.1476042610190569</v>
      </c>
      <c r="AV194" s="21">
        <f t="shared" si="26"/>
        <v>-2.1446068353814365</v>
      </c>
      <c r="AW194" s="21">
        <f t="shared" si="26"/>
        <v>-2.1416197794569953</v>
      </c>
      <c r="AX194" s="21">
        <f t="shared" si="26"/>
        <v>-2.1386537881249721</v>
      </c>
      <c r="AY194" s="21">
        <f t="shared" si="26"/>
        <v>-2.1357194239085082</v>
      </c>
      <c r="AZ194" s="21">
        <f t="shared" si="26"/>
        <v>-2.1328270616365068</v>
      </c>
      <c r="BA194" s="21">
        <f t="shared" si="26"/>
        <v>-2.1299868500409906</v>
      </c>
      <c r="BB194" s="21">
        <f t="shared" si="26"/>
        <v>-2.1269093374992019</v>
      </c>
    </row>
    <row r="195" spans="1:54" outlineLevel="2">
      <c r="A195" s="425"/>
      <c r="B195" s="150" t="s">
        <v>498</v>
      </c>
      <c r="C195" s="19"/>
      <c r="D195" s="135" t="s">
        <v>391</v>
      </c>
      <c r="E195" s="21">
        <f t="shared" ref="E195:AJ195" si="27">SUM(E176:E178)*E186</f>
        <v>-7.7229832782660628</v>
      </c>
      <c r="F195" s="21">
        <f t="shared" si="27"/>
        <v>-7.6753166536540842</v>
      </c>
      <c r="G195" s="21">
        <f t="shared" si="27"/>
        <v>-7.6283950297249215</v>
      </c>
      <c r="H195" s="21">
        <f t="shared" si="27"/>
        <v>-7.5822170371842379</v>
      </c>
      <c r="I195" s="21">
        <f t="shared" si="27"/>
        <v>-7.5367814718363855</v>
      </c>
      <c r="J195" s="21">
        <f t="shared" si="27"/>
        <v>-7.4920872631803928</v>
      </c>
      <c r="K195" s="21">
        <f t="shared" si="27"/>
        <v>-7.4481335101535384</v>
      </c>
      <c r="L195" s="21">
        <f t="shared" si="27"/>
        <v>-7.4049194601341499</v>
      </c>
      <c r="M195" s="21">
        <f t="shared" si="27"/>
        <v>-7.3624445071643114</v>
      </c>
      <c r="N195" s="21">
        <f t="shared" si="27"/>
        <v>-7.3207082332799338</v>
      </c>
      <c r="O195" s="21">
        <f t="shared" si="27"/>
        <v>-7.279710365491864</v>
      </c>
      <c r="P195" s="21">
        <f t="shared" si="27"/>
        <v>-7.2394508026594311</v>
      </c>
      <c r="Q195" s="21">
        <f t="shared" si="27"/>
        <v>-7.1999296166126401</v>
      </c>
      <c r="R195" s="21">
        <f t="shared" si="27"/>
        <v>-7.1611470530848003</v>
      </c>
      <c r="S195" s="21">
        <f t="shared" si="27"/>
        <v>-7.1215008425060065</v>
      </c>
      <c r="T195" s="21">
        <f t="shared" si="27"/>
        <v>-7.0826114229217012</v>
      </c>
      <c r="U195" s="21">
        <f t="shared" si="27"/>
        <v>-7.0444790841691818</v>
      </c>
      <c r="V195" s="21">
        <f t="shared" si="27"/>
        <v>-7.0071042925424649</v>
      </c>
      <c r="W195" s="21">
        <f t="shared" si="27"/>
        <v>-6.9704877132931715</v>
      </c>
      <c r="X195" s="21">
        <f t="shared" si="27"/>
        <v>-6.9346302023384325</v>
      </c>
      <c r="Y195" s="21">
        <f t="shared" si="27"/>
        <v>-6.8995328204094699</v>
      </c>
      <c r="Z195" s="21">
        <f t="shared" si="27"/>
        <v>-6.8651968226936413</v>
      </c>
      <c r="AA195" s="21">
        <f t="shared" si="27"/>
        <v>-6.8316236782634023</v>
      </c>
      <c r="AB195" s="21">
        <f t="shared" si="27"/>
        <v>-6.7988150697465404</v>
      </c>
      <c r="AC195" s="21">
        <f t="shared" si="27"/>
        <v>-6.7624214787992631</v>
      </c>
      <c r="AD195" s="21">
        <f t="shared" si="27"/>
        <v>-6.7262910506490163</v>
      </c>
      <c r="AE195" s="21">
        <f t="shared" si="27"/>
        <v>-6.6900049047167505</v>
      </c>
      <c r="AF195" s="21">
        <f t="shared" si="27"/>
        <v>-6.653292884044645</v>
      </c>
      <c r="AG195" s="21">
        <f t="shared" si="27"/>
        <v>-6.6160355883120969</v>
      </c>
      <c r="AH195" s="21">
        <f t="shared" si="27"/>
        <v>-6.5783017062942557</v>
      </c>
      <c r="AI195" s="21">
        <f t="shared" si="27"/>
        <v>-6.5404160649273342</v>
      </c>
      <c r="AJ195" s="21">
        <f t="shared" si="27"/>
        <v>-6.5338602541457238</v>
      </c>
      <c r="AK195" s="21">
        <f t="shared" ref="AK195:BB195" si="28">SUM(AK176:AK178)*AK186</f>
        <v>-6.5268628591319526</v>
      </c>
      <c r="AL195" s="21">
        <f t="shared" si="28"/>
        <v>-6.5194779659599869</v>
      </c>
      <c r="AM195" s="21">
        <f t="shared" si="28"/>
        <v>-6.5117681759625805</v>
      </c>
      <c r="AN195" s="21">
        <f t="shared" si="28"/>
        <v>-6.5037782329143843</v>
      </c>
      <c r="AO195" s="21">
        <f t="shared" si="28"/>
        <v>-6.4955305702715354</v>
      </c>
      <c r="AP195" s="21">
        <f t="shared" si="28"/>
        <v>-6.4870653561615326</v>
      </c>
      <c r="AQ195" s="21">
        <f t="shared" si="28"/>
        <v>-6.4784239620552517</v>
      </c>
      <c r="AR195" s="21">
        <f t="shared" si="28"/>
        <v>-6.4696437150534383</v>
      </c>
      <c r="AS195" s="21">
        <f t="shared" si="28"/>
        <v>-6.4607588519557329</v>
      </c>
      <c r="AT195" s="21">
        <f t="shared" si="28"/>
        <v>-6.4518035042539106</v>
      </c>
      <c r="AU195" s="21">
        <f t="shared" si="28"/>
        <v>-6.4428127836121787</v>
      </c>
      <c r="AV195" s="21">
        <f t="shared" si="28"/>
        <v>-6.4338205067162662</v>
      </c>
      <c r="AW195" s="21">
        <f t="shared" si="28"/>
        <v>-6.4248593389594024</v>
      </c>
      <c r="AX195" s="21">
        <f t="shared" si="28"/>
        <v>-6.4159613649793297</v>
      </c>
      <c r="AY195" s="21">
        <f t="shared" si="28"/>
        <v>-6.4071582723455638</v>
      </c>
      <c r="AZ195" s="21">
        <f t="shared" si="28"/>
        <v>-6.3984811855448065</v>
      </c>
      <c r="BA195" s="21">
        <f t="shared" si="28"/>
        <v>-6.3899605507731323</v>
      </c>
      <c r="BB195" s="21">
        <f t="shared" si="28"/>
        <v>-6.3807280131621846</v>
      </c>
    </row>
    <row r="196" spans="1:54" outlineLevel="2">
      <c r="A196" s="425"/>
      <c r="B196" s="150" t="s">
        <v>292</v>
      </c>
      <c r="C196" s="19"/>
      <c r="D196" s="135" t="s">
        <v>391</v>
      </c>
      <c r="E196" s="21">
        <f t="shared" ref="E196:AJ196" si="29">SUMIF($B$143:$B$154,"Safety",E$143:E$154)*E187</f>
        <v>-0.40373904286553491</v>
      </c>
      <c r="F196" s="21">
        <f t="shared" si="29"/>
        <v>-0.41105493300096191</v>
      </c>
      <c r="G196" s="21">
        <f t="shared" si="29"/>
        <v>-0.41854553769452607</v>
      </c>
      <c r="H196" s="21">
        <f t="shared" si="29"/>
        <v>-0.42621584489975878</v>
      </c>
      <c r="I196" s="21">
        <f t="shared" si="29"/>
        <v>-0.43407110302863083</v>
      </c>
      <c r="J196" s="21">
        <f t="shared" si="29"/>
        <v>-0.442116617767426</v>
      </c>
      <c r="K196" s="21">
        <f t="shared" si="29"/>
        <v>-0.45035793379058003</v>
      </c>
      <c r="L196" s="21">
        <f t="shared" si="29"/>
        <v>-0.45880079796318968</v>
      </c>
      <c r="M196" s="21">
        <f t="shared" si="29"/>
        <v>-0.46745106512112444</v>
      </c>
      <c r="N196" s="21">
        <f t="shared" si="29"/>
        <v>-0.47631484532707702</v>
      </c>
      <c r="O196" s="21">
        <f t="shared" si="29"/>
        <v>-0.48539844569762292</v>
      </c>
      <c r="P196" s="21">
        <f t="shared" si="29"/>
        <v>-0.49470833321738306</v>
      </c>
      <c r="Q196" s="21">
        <f t="shared" si="29"/>
        <v>-0.50425123228831903</v>
      </c>
      <c r="R196" s="21">
        <f t="shared" si="29"/>
        <v>-0.51403406408382835</v>
      </c>
      <c r="S196" s="21">
        <f t="shared" si="29"/>
        <v>-0.52406398075316507</v>
      </c>
      <c r="T196" s="21">
        <f t="shared" si="29"/>
        <v>-0.53434839603207651</v>
      </c>
      <c r="U196" s="21">
        <f t="shared" si="29"/>
        <v>-0.5448949402811365</v>
      </c>
      <c r="V196" s="21">
        <f t="shared" si="29"/>
        <v>-0.55571148801173043</v>
      </c>
      <c r="W196" s="21">
        <f t="shared" si="29"/>
        <v>-0.56680618213593226</v>
      </c>
      <c r="X196" s="21">
        <f t="shared" si="29"/>
        <v>-0.57818745284068185</v>
      </c>
      <c r="Y196" s="21">
        <f t="shared" si="29"/>
        <v>-0.58986400247239423</v>
      </c>
      <c r="Z196" s="21">
        <f t="shared" si="29"/>
        <v>-0.60184480390343076</v>
      </c>
      <c r="AA196" s="21">
        <f t="shared" si="29"/>
        <v>-0.6141391480710241</v>
      </c>
      <c r="AB196" s="21">
        <f t="shared" si="29"/>
        <v>-0.62675662025986179</v>
      </c>
      <c r="AC196" s="21">
        <f t="shared" si="29"/>
        <v>-0.63970714033857368</v>
      </c>
      <c r="AD196" s="21">
        <f t="shared" si="29"/>
        <v>-0.65300093562665418</v>
      </c>
      <c r="AE196" s="21">
        <f t="shared" si="29"/>
        <v>-0.66664860533548009</v>
      </c>
      <c r="AF196" s="21">
        <f t="shared" si="29"/>
        <v>-0.68066108784380375</v>
      </c>
      <c r="AG196" s="21">
        <f t="shared" si="29"/>
        <v>-0.69504965783078032</v>
      </c>
      <c r="AH196" s="21">
        <f t="shared" si="29"/>
        <v>-0.70982603822745938</v>
      </c>
      <c r="AI196" s="21">
        <f t="shared" si="29"/>
        <v>-0.72500227110057525</v>
      </c>
      <c r="AJ196" s="21">
        <f t="shared" si="29"/>
        <v>-0.7421555788373092</v>
      </c>
      <c r="AK196" s="21">
        <f t="shared" ref="AK196:BB196" si="30">SUMIF($B$143:$B$154,"Safety",AK$143:AK$154)*AK187</f>
        <v>-0.75980518086573279</v>
      </c>
      <c r="AL196" s="21">
        <f t="shared" si="30"/>
        <v>-0.77796741382262091</v>
      </c>
      <c r="AM196" s="21">
        <f t="shared" si="30"/>
        <v>-0.79665917743712122</v>
      </c>
      <c r="AN196" s="21">
        <f t="shared" si="30"/>
        <v>-0.81589800861686157</v>
      </c>
      <c r="AO196" s="21">
        <f t="shared" si="30"/>
        <v>-0.83570202932462967</v>
      </c>
      <c r="AP196" s="21">
        <f t="shared" si="30"/>
        <v>-0.85609002621597041</v>
      </c>
      <c r="AQ196" s="21">
        <f t="shared" si="30"/>
        <v>-0.87708144480701122</v>
      </c>
      <c r="AR196" s="21">
        <f t="shared" si="30"/>
        <v>-0.89869643206725147</v>
      </c>
      <c r="AS196" s="21">
        <f t="shared" si="30"/>
        <v>-0.92095584842758937</v>
      </c>
      <c r="AT196" s="21">
        <f t="shared" si="30"/>
        <v>-0.94388128906601221</v>
      </c>
      <c r="AU196" s="21">
        <f t="shared" si="30"/>
        <v>-0.96749513630245509</v>
      </c>
      <c r="AV196" s="21">
        <f t="shared" si="30"/>
        <v>-0.99182055857167106</v>
      </c>
      <c r="AW196" s="21">
        <f t="shared" si="30"/>
        <v>-1.0168815523910057</v>
      </c>
      <c r="AX196" s="21">
        <f t="shared" si="30"/>
        <v>-1.0427029917483051</v>
      </c>
      <c r="AY196" s="21">
        <f t="shared" si="30"/>
        <v>-1.0693106223180435</v>
      </c>
      <c r="AZ196" s="21">
        <f t="shared" si="30"/>
        <v>-1.0967311232823267</v>
      </c>
      <c r="BA196" s="21">
        <f t="shared" si="30"/>
        <v>-1.124992125820919</v>
      </c>
      <c r="BB196" s="21">
        <f t="shared" si="30"/>
        <v>-1.1539813690809892</v>
      </c>
    </row>
    <row r="197" spans="1:54" outlineLevel="2">
      <c r="A197" s="425"/>
      <c r="B197" s="150" t="s">
        <v>295</v>
      </c>
      <c r="C197" s="19"/>
      <c r="D197" s="135" t="s">
        <v>391</v>
      </c>
      <c r="E197" s="21">
        <f>SUMIF($B$143:$B$154,"Financial",E$143:E$154)*E186</f>
        <v>-15.484674133860002</v>
      </c>
      <c r="F197" s="21">
        <f t="shared" ref="F197:BB197" si="31">SUMIF($B$143:$B$154,"Financial",F$143:F$154)*F186</f>
        <v>-15.408990326840581</v>
      </c>
      <c r="G197" s="21">
        <f t="shared" si="31"/>
        <v>-15.334436598865784</v>
      </c>
      <c r="H197" s="21">
        <f t="shared" si="31"/>
        <v>-15.261005862460731</v>
      </c>
      <c r="I197" s="21">
        <f t="shared" si="31"/>
        <v>-15.188691353329801</v>
      </c>
      <c r="J197" s="21">
        <f t="shared" si="31"/>
        <v>-15.117486625376966</v>
      </c>
      <c r="K197" s="21">
        <f t="shared" si="31"/>
        <v>-15.047385547586353</v>
      </c>
      <c r="L197" s="21">
        <f t="shared" si="31"/>
        <v>-14.978382282676847</v>
      </c>
      <c r="M197" s="21">
        <f t="shared" si="31"/>
        <v>-14.910471304462714</v>
      </c>
      <c r="N197" s="21">
        <f t="shared" si="31"/>
        <v>-14.843647387781944</v>
      </c>
      <c r="O197" s="21">
        <f t="shared" si="31"/>
        <v>-14.777905574368383</v>
      </c>
      <c r="P197" s="21">
        <f t="shared" si="31"/>
        <v>-14.713241227788247</v>
      </c>
      <c r="Q197" s="21">
        <f t="shared" si="31"/>
        <v>-14.649649957921101</v>
      </c>
      <c r="R197" s="21">
        <f t="shared" si="31"/>
        <v>-14.58712767822499</v>
      </c>
      <c r="S197" s="21">
        <f t="shared" si="31"/>
        <v>-14.525670567094901</v>
      </c>
      <c r="T197" s="21">
        <f t="shared" si="31"/>
        <v>-14.465275065205264</v>
      </c>
      <c r="U197" s="21">
        <f t="shared" si="31"/>
        <v>-14.405937892943383</v>
      </c>
      <c r="V197" s="21">
        <f t="shared" si="31"/>
        <v>-14.347656033626947</v>
      </c>
      <c r="W197" s="21">
        <f t="shared" si="31"/>
        <v>-14.290426710415723</v>
      </c>
      <c r="X197" s="21">
        <f t="shared" si="31"/>
        <v>-14.234247416538876</v>
      </c>
      <c r="Y197" s="21">
        <f t="shared" si="31"/>
        <v>-14.179115906175799</v>
      </c>
      <c r="Z197" s="21">
        <f t="shared" si="31"/>
        <v>-14.125030177828126</v>
      </c>
      <c r="AA197" s="21">
        <f t="shared" si="31"/>
        <v>-14.071988460608795</v>
      </c>
      <c r="AB197" s="21">
        <f t="shared" si="31"/>
        <v>-14.019989260024619</v>
      </c>
      <c r="AC197" s="21">
        <f t="shared" si="31"/>
        <v>-13.969031295365784</v>
      </c>
      <c r="AD197" s="21">
        <f t="shared" si="31"/>
        <v>-13.919113550981326</v>
      </c>
      <c r="AE197" s="21">
        <f t="shared" si="31"/>
        <v>-13.870235230152071</v>
      </c>
      <c r="AF197" s="21">
        <f t="shared" si="31"/>
        <v>-13.822395778396951</v>
      </c>
      <c r="AG197" s="21">
        <f t="shared" si="31"/>
        <v>-13.775594887210005</v>
      </c>
      <c r="AH197" s="21">
        <f t="shared" si="31"/>
        <v>-13.729832454919901</v>
      </c>
      <c r="AI197" s="21">
        <f t="shared" si="31"/>
        <v>-13.685108637711435</v>
      </c>
      <c r="AJ197" s="21">
        <f t="shared" si="31"/>
        <v>-13.707644311736733</v>
      </c>
      <c r="AK197" s="21">
        <f t="shared" si="31"/>
        <v>-13.731125994287918</v>
      </c>
      <c r="AL197" s="21">
        <f t="shared" si="31"/>
        <v>-13.755568280703526</v>
      </c>
      <c r="AM197" s="21">
        <f t="shared" si="31"/>
        <v>-13.780986141486606</v>
      </c>
      <c r="AN197" s="21">
        <f t="shared" si="31"/>
        <v>-13.807394936905725</v>
      </c>
      <c r="AO197" s="21">
        <f t="shared" si="31"/>
        <v>-13.834810422808459</v>
      </c>
      <c r="AP197" s="21">
        <f t="shared" si="31"/>
        <v>-13.863248756421168</v>
      </c>
      <c r="AQ197" s="21">
        <f t="shared" si="31"/>
        <v>-13.892726492509585</v>
      </c>
      <c r="AR197" s="21">
        <f t="shared" si="31"/>
        <v>-13.923260610640174</v>
      </c>
      <c r="AS197" s="21">
        <f t="shared" si="31"/>
        <v>-13.954868505319137</v>
      </c>
      <c r="AT197" s="21">
        <f t="shared" si="31"/>
        <v>-13.987567998255926</v>
      </c>
      <c r="AU197" s="21">
        <f t="shared" si="31"/>
        <v>-14.021377342030144</v>
      </c>
      <c r="AV197" s="21">
        <f t="shared" si="31"/>
        <v>-14.05631523206703</v>
      </c>
      <c r="AW197" s="21">
        <f t="shared" si="31"/>
        <v>-14.092400811645742</v>
      </c>
      <c r="AX197" s="21">
        <f t="shared" si="31"/>
        <v>-14.129653683448371</v>
      </c>
      <c r="AY197" s="21">
        <f t="shared" si="31"/>
        <v>-14.168093908668679</v>
      </c>
      <c r="AZ197" s="21">
        <f t="shared" si="31"/>
        <v>-14.207742022686583</v>
      </c>
      <c r="BA197" s="21">
        <f t="shared" si="31"/>
        <v>-14.248619040977612</v>
      </c>
      <c r="BB197" s="21">
        <f t="shared" si="31"/>
        <v>-14.289620992124208</v>
      </c>
    </row>
    <row r="198" spans="1:54" outlineLevel="2">
      <c r="A198" s="426"/>
      <c r="B198" s="150" t="s">
        <v>478</v>
      </c>
      <c r="C198" s="19"/>
      <c r="D198" s="135" t="s">
        <v>391</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499</v>
      </c>
      <c r="B200" s="150" t="s">
        <v>500</v>
      </c>
      <c r="C200" s="19"/>
      <c r="D200" s="135" t="s">
        <v>391</v>
      </c>
      <c r="E200" s="21">
        <f>SUM(E190:E193,E196:E198)</f>
        <v>-21.891060792645</v>
      </c>
      <c r="F200" s="21">
        <f t="shared" ref="F200:BB200" si="33">SUM(F190:F193,F196:F198)</f>
        <v>-21.785700484035132</v>
      </c>
      <c r="G200" s="21">
        <f t="shared" si="33"/>
        <v>-21.663356008957784</v>
      </c>
      <c r="H200" s="21">
        <f t="shared" si="33"/>
        <v>-21.542354900615528</v>
      </c>
      <c r="I200" s="21">
        <f t="shared" si="33"/>
        <v>-21.439535272737622</v>
      </c>
      <c r="J200" s="21">
        <f t="shared" si="33"/>
        <v>-21.337422901319382</v>
      </c>
      <c r="K200" s="21">
        <f t="shared" si="33"/>
        <v>-21.219960220686708</v>
      </c>
      <c r="L200" s="21">
        <f t="shared" si="33"/>
        <v>-21.119761124673737</v>
      </c>
      <c r="M200" s="21">
        <f t="shared" si="33"/>
        <v>-21.020422768530612</v>
      </c>
      <c r="N200" s="21">
        <f t="shared" si="33"/>
        <v>-20.906860402299014</v>
      </c>
      <c r="O200" s="21">
        <f t="shared" si="33"/>
        <v>-20.809704502693204</v>
      </c>
      <c r="P200" s="21">
        <f t="shared" si="33"/>
        <v>-20.713549330053535</v>
      </c>
      <c r="Q200" s="21">
        <f t="shared" si="33"/>
        <v>-20.61844127259214</v>
      </c>
      <c r="R200" s="21">
        <f t="shared" si="33"/>
        <v>-20.538362377546335</v>
      </c>
      <c r="S200" s="21">
        <f t="shared" si="33"/>
        <v>-20.445200448729732</v>
      </c>
      <c r="T200" s="21">
        <f t="shared" si="33"/>
        <v>-20.35322377426079</v>
      </c>
      <c r="U200" s="21">
        <f t="shared" si="33"/>
        <v>-20.262473648730456</v>
      </c>
      <c r="V200" s="21">
        <f t="shared" si="33"/>
        <v>-20.185839039171917</v>
      </c>
      <c r="W200" s="21">
        <f t="shared" si="33"/>
        <v>-20.097405603932021</v>
      </c>
      <c r="X200" s="21">
        <f t="shared" si="33"/>
        <v>-20.022665332149327</v>
      </c>
      <c r="Y200" s="21">
        <f t="shared" si="33"/>
        <v>-19.936725942088781</v>
      </c>
      <c r="Z200" s="21">
        <f t="shared" si="33"/>
        <v>-19.864077164302451</v>
      </c>
      <c r="AA200" s="21">
        <f t="shared" si="33"/>
        <v>-19.792428947474264</v>
      </c>
      <c r="AB200" s="21">
        <f t="shared" si="33"/>
        <v>-19.721832826989228</v>
      </c>
      <c r="AC200" s="21">
        <f t="shared" si="33"/>
        <v>-19.649783725595629</v>
      </c>
      <c r="AD200" s="21">
        <f t="shared" si="33"/>
        <v>-19.579566896361719</v>
      </c>
      <c r="AE200" s="21">
        <f t="shared" si="33"/>
        <v>-19.511678751326865</v>
      </c>
      <c r="AF200" s="21">
        <f t="shared" si="33"/>
        <v>-19.444723614042054</v>
      </c>
      <c r="AG200" s="21">
        <f t="shared" si="33"/>
        <v>-19.378888548505838</v>
      </c>
      <c r="AH200" s="21">
        <f t="shared" si="33"/>
        <v>-19.314383246347965</v>
      </c>
      <c r="AI200" s="21">
        <f t="shared" si="33"/>
        <v>-19.251470782493232</v>
      </c>
      <c r="AJ200" s="21">
        <f t="shared" si="33"/>
        <v>-19.281174311978404</v>
      </c>
      <c r="AK200" s="21">
        <f t="shared" si="33"/>
        <v>-19.31208827812398</v>
      </c>
      <c r="AL200" s="21">
        <f t="shared" si="33"/>
        <v>-19.344332801397623</v>
      </c>
      <c r="AM200" s="21">
        <f t="shared" si="33"/>
        <v>-19.3779883365115</v>
      </c>
      <c r="AN200" s="21">
        <f t="shared" si="33"/>
        <v>-19.413106550869312</v>
      </c>
      <c r="AO200" s="21">
        <f t="shared" si="33"/>
        <v>-19.44972731509284</v>
      </c>
      <c r="AP200" s="21">
        <f t="shared" si="33"/>
        <v>-19.487912892802527</v>
      </c>
      <c r="AQ200" s="21">
        <f t="shared" si="33"/>
        <v>-19.527730820773144</v>
      </c>
      <c r="AR200" s="21">
        <f t="shared" si="33"/>
        <v>-19.569240134174123</v>
      </c>
      <c r="AS200" s="21">
        <f t="shared" si="33"/>
        <v>-19.612499125267597</v>
      </c>
      <c r="AT200" s="21">
        <f t="shared" si="33"/>
        <v>-19.657568843552063</v>
      </c>
      <c r="AU200" s="21">
        <f t="shared" si="33"/>
        <v>-19.704512784656714</v>
      </c>
      <c r="AV200" s="21">
        <f t="shared" si="33"/>
        <v>-19.753394264022678</v>
      </c>
      <c r="AW200" s="21">
        <f t="shared" si="33"/>
        <v>-19.804276681426852</v>
      </c>
      <c r="AX200" s="21">
        <f t="shared" si="33"/>
        <v>-19.857224734046149</v>
      </c>
      <c r="AY200" s="21">
        <f t="shared" si="33"/>
        <v>-19.912304352576207</v>
      </c>
      <c r="AZ200" s="21">
        <f t="shared" si="33"/>
        <v>-19.969582455101094</v>
      </c>
      <c r="BA200" s="21">
        <f t="shared" si="33"/>
        <v>-20.029126891710487</v>
      </c>
      <c r="BB200" s="21">
        <f t="shared" si="33"/>
        <v>-20.089086339247821</v>
      </c>
    </row>
    <row r="201" spans="1:54" outlineLevel="2">
      <c r="A201" s="425"/>
      <c r="B201" s="150" t="s">
        <v>501</v>
      </c>
      <c r="C201" s="19"/>
      <c r="D201" s="135" t="s">
        <v>391</v>
      </c>
      <c r="E201" s="21">
        <f>SUM(E190:E192,E194,E196:E198)</f>
        <v>-19.324868602423116</v>
      </c>
      <c r="F201" s="21">
        <f t="shared" ref="F201:BB201" si="34">SUM(F190:F192,F194,F196:F198)</f>
        <v>-19.222438618646368</v>
      </c>
      <c r="G201" s="21">
        <f t="shared" si="34"/>
        <v>-19.121993667616756</v>
      </c>
      <c r="H201" s="21">
        <f t="shared" si="34"/>
        <v>-19.023520970123865</v>
      </c>
      <c r="I201" s="21">
        <f t="shared" si="34"/>
        <v>-18.927008633099607</v>
      </c>
      <c r="J201" s="21">
        <f t="shared" si="34"/>
        <v>-18.832445424265039</v>
      </c>
      <c r="K201" s="21">
        <f t="shared" si="34"/>
        <v>-18.739820957638841</v>
      </c>
      <c r="L201" s="21">
        <f t="shared" si="34"/>
        <v>-18.649125625430059</v>
      </c>
      <c r="M201" s="21">
        <f t="shared" si="34"/>
        <v>-18.56035050932454</v>
      </c>
      <c r="N201" s="21">
        <f t="shared" si="34"/>
        <v>-18.473487530863927</v>
      </c>
      <c r="O201" s="21">
        <f t="shared" si="34"/>
        <v>-18.388529337265879</v>
      </c>
      <c r="P201" s="21">
        <f t="shared" si="34"/>
        <v>-18.305469324322619</v>
      </c>
      <c r="Q201" s="21">
        <f t="shared" si="34"/>
        <v>-18.224301654075475</v>
      </c>
      <c r="R201" s="21">
        <f t="shared" si="34"/>
        <v>-18.145021243089168</v>
      </c>
      <c r="S201" s="21">
        <f t="shared" si="34"/>
        <v>-18.067089529632021</v>
      </c>
      <c r="T201" s="21">
        <f t="shared" si="34"/>
        <v>-17.991042897606956</v>
      </c>
      <c r="U201" s="21">
        <f t="shared" si="34"/>
        <v>-17.916878365187788</v>
      </c>
      <c r="V201" s="21">
        <f t="shared" si="34"/>
        <v>-17.844593699099438</v>
      </c>
      <c r="W201" s="21">
        <f t="shared" si="34"/>
        <v>-17.774187411817106</v>
      </c>
      <c r="X201" s="21">
        <f t="shared" si="34"/>
        <v>-17.705658813168316</v>
      </c>
      <c r="Y201" s="21">
        <f t="shared" si="34"/>
        <v>-17.639007980658359</v>
      </c>
      <c r="Z201" s="21">
        <f t="shared" si="34"/>
        <v>-17.57423573570378</v>
      </c>
      <c r="AA201" s="21">
        <f t="shared" si="34"/>
        <v>-17.51134367791748</v>
      </c>
      <c r="AB201" s="21">
        <f t="shared" si="34"/>
        <v>-17.450334209432874</v>
      </c>
      <c r="AC201" s="21">
        <f t="shared" si="34"/>
        <v>-17.389760028097552</v>
      </c>
      <c r="AD201" s="21">
        <f t="shared" si="34"/>
        <v>-17.330907110255943</v>
      </c>
      <c r="AE201" s="21">
        <f t="shared" si="34"/>
        <v>-17.273639825770591</v>
      </c>
      <c r="AF201" s="21">
        <f t="shared" si="34"/>
        <v>-17.217872842518627</v>
      </c>
      <c r="AG201" s="21">
        <f t="shared" si="34"/>
        <v>-17.163571801171621</v>
      </c>
      <c r="AH201" s="21">
        <f t="shared" si="34"/>
        <v>-17.110765828525516</v>
      </c>
      <c r="AI201" s="21">
        <f t="shared" si="34"/>
        <v>-17.059570140539769</v>
      </c>
      <c r="AJ201" s="21">
        <f t="shared" si="34"/>
        <v>-17.090507094795033</v>
      </c>
      <c r="AK201" s="21">
        <f t="shared" si="34"/>
        <v>-17.122878678552961</v>
      </c>
      <c r="AL201" s="21">
        <f t="shared" si="34"/>
        <v>-17.156731449336053</v>
      </c>
      <c r="AM201" s="21">
        <f t="shared" si="34"/>
        <v>-17.192115794363282</v>
      </c>
      <c r="AN201" s="21">
        <f t="shared" si="34"/>
        <v>-17.229077226526716</v>
      </c>
      <c r="AO201" s="21">
        <f t="shared" si="34"/>
        <v>-17.267654853456282</v>
      </c>
      <c r="AP201" s="21">
        <f t="shared" si="34"/>
        <v>-17.307894810337288</v>
      </c>
      <c r="AQ201" s="21">
        <f t="shared" si="34"/>
        <v>-17.34984473855296</v>
      </c>
      <c r="AR201" s="21">
        <f t="shared" si="34"/>
        <v>-17.393552106460895</v>
      </c>
      <c r="AS201" s="21">
        <f t="shared" si="34"/>
        <v>-17.439064527250835</v>
      </c>
      <c r="AT201" s="21">
        <f t="shared" si="34"/>
        <v>-17.486430788402615</v>
      </c>
      <c r="AU201" s="21">
        <f t="shared" si="34"/>
        <v>-17.535701267435584</v>
      </c>
      <c r="AV201" s="21">
        <f t="shared" si="34"/>
        <v>-17.586927184783242</v>
      </c>
      <c r="AW201" s="21">
        <f t="shared" si="34"/>
        <v>-17.640160696865728</v>
      </c>
      <c r="AX201" s="21">
        <f t="shared" si="34"/>
        <v>-17.695455147304333</v>
      </c>
      <c r="AY201" s="21">
        <f t="shared" si="34"/>
        <v>-17.752865120754322</v>
      </c>
      <c r="AZ201" s="21">
        <f t="shared" si="34"/>
        <v>-17.812446463984532</v>
      </c>
      <c r="BA201" s="21">
        <f t="shared" si="34"/>
        <v>-17.874256271284473</v>
      </c>
      <c r="BB201" s="21">
        <f t="shared" si="34"/>
        <v>-17.936735642704889</v>
      </c>
    </row>
    <row r="202" spans="1:54" outlineLevel="2">
      <c r="A202" s="426"/>
      <c r="B202" s="150" t="s">
        <v>502</v>
      </c>
      <c r="C202" s="19"/>
      <c r="D202" s="135" t="s">
        <v>391</v>
      </c>
      <c r="E202" s="21">
        <f>SUM(E190:E192,E195:E198)</f>
        <v>-24.473524120657366</v>
      </c>
      <c r="F202" s="21">
        <f t="shared" ref="F202:BB202" si="35">SUM(F190:F192,F195:F198)</f>
        <v>-24.339316387152159</v>
      </c>
      <c r="G202" s="21">
        <f t="shared" si="35"/>
        <v>-24.207590354100038</v>
      </c>
      <c r="H202" s="21">
        <f t="shared" si="35"/>
        <v>-24.078332328246688</v>
      </c>
      <c r="I202" s="21">
        <f t="shared" si="35"/>
        <v>-23.951529614323864</v>
      </c>
      <c r="J202" s="21">
        <f t="shared" si="35"/>
        <v>-23.827170265836799</v>
      </c>
      <c r="K202" s="21">
        <f t="shared" si="35"/>
        <v>-23.705243297741198</v>
      </c>
      <c r="L202" s="21">
        <f t="shared" si="35"/>
        <v>-23.585738598852828</v>
      </c>
      <c r="M202" s="21">
        <f t="shared" si="35"/>
        <v>-23.468646846918965</v>
      </c>
      <c r="N202" s="21">
        <f t="shared" si="35"/>
        <v>-23.353959685879367</v>
      </c>
      <c r="O202" s="21">
        <f t="shared" si="35"/>
        <v>-23.241669580927123</v>
      </c>
      <c r="P202" s="21">
        <f t="shared" si="35"/>
        <v>-23.131769859912964</v>
      </c>
      <c r="Q202" s="21">
        <f t="shared" si="35"/>
        <v>-23.024254731817237</v>
      </c>
      <c r="R202" s="21">
        <f t="shared" si="35"/>
        <v>-22.919119278479037</v>
      </c>
      <c r="S202" s="21">
        <f t="shared" si="35"/>
        <v>-22.814756757514189</v>
      </c>
      <c r="T202" s="21">
        <f t="shared" si="35"/>
        <v>-22.71278384577543</v>
      </c>
      <c r="U202" s="21">
        <f t="shared" si="35"/>
        <v>-22.613197755070942</v>
      </c>
      <c r="V202" s="21">
        <f t="shared" si="35"/>
        <v>-22.515996560366119</v>
      </c>
      <c r="W202" s="21">
        <f t="shared" si="35"/>
        <v>-22.421179220679221</v>
      </c>
      <c r="X202" s="21">
        <f t="shared" si="35"/>
        <v>-22.328745614727271</v>
      </c>
      <c r="Y202" s="21">
        <f t="shared" si="35"/>
        <v>-22.238696527598005</v>
      </c>
      <c r="Z202" s="21">
        <f t="shared" si="35"/>
        <v>-22.151033617104183</v>
      </c>
      <c r="AA202" s="21">
        <f t="shared" si="35"/>
        <v>-22.065759463814025</v>
      </c>
      <c r="AB202" s="21">
        <f t="shared" si="35"/>
        <v>-21.9828775892639</v>
      </c>
      <c r="AC202" s="21">
        <f t="shared" si="35"/>
        <v>-21.898041013985022</v>
      </c>
      <c r="AD202" s="21">
        <f t="shared" si="35"/>
        <v>-21.815101144066706</v>
      </c>
      <c r="AE202" s="21">
        <f t="shared" si="35"/>
        <v>-21.733643095654156</v>
      </c>
      <c r="AF202" s="21">
        <f t="shared" si="35"/>
        <v>-21.653401431987234</v>
      </c>
      <c r="AG202" s="21">
        <f t="shared" si="35"/>
        <v>-21.574262193455318</v>
      </c>
      <c r="AH202" s="21">
        <f t="shared" si="35"/>
        <v>-21.496300299480964</v>
      </c>
      <c r="AI202" s="21">
        <f t="shared" si="35"/>
        <v>-21.419847517262809</v>
      </c>
      <c r="AJ202" s="21">
        <f t="shared" si="35"/>
        <v>-21.446413931005836</v>
      </c>
      <c r="AK202" s="21">
        <f t="shared" si="35"/>
        <v>-21.474120584760637</v>
      </c>
      <c r="AL202" s="21">
        <f t="shared" si="35"/>
        <v>-21.503050093434524</v>
      </c>
      <c r="AM202" s="21">
        <f t="shared" si="35"/>
        <v>-21.533294578472464</v>
      </c>
      <c r="AN202" s="21">
        <f t="shared" si="35"/>
        <v>-21.564929381944335</v>
      </c>
      <c r="AO202" s="21">
        <f t="shared" si="35"/>
        <v>-21.598008567118526</v>
      </c>
      <c r="AP202" s="21">
        <f t="shared" si="35"/>
        <v>-21.632605047932621</v>
      </c>
      <c r="AQ202" s="21">
        <f t="shared" si="35"/>
        <v>-21.668794046750623</v>
      </c>
      <c r="AR202" s="21">
        <f t="shared" si="35"/>
        <v>-21.706647916663787</v>
      </c>
      <c r="AS202" s="21">
        <f t="shared" si="35"/>
        <v>-21.74623709539464</v>
      </c>
      <c r="AT202" s="21">
        <f t="shared" si="35"/>
        <v>-21.787633124751103</v>
      </c>
      <c r="AU202" s="21">
        <f t="shared" si="35"/>
        <v>-21.830909790028706</v>
      </c>
      <c r="AV202" s="21">
        <f t="shared" si="35"/>
        <v>-21.87614085611807</v>
      </c>
      <c r="AW202" s="21">
        <f t="shared" si="35"/>
        <v>-21.923400256368136</v>
      </c>
      <c r="AX202" s="21">
        <f t="shared" si="35"/>
        <v>-21.972762724158692</v>
      </c>
      <c r="AY202" s="21">
        <f t="shared" si="35"/>
        <v>-22.024303969191379</v>
      </c>
      <c r="AZ202" s="21">
        <f t="shared" si="35"/>
        <v>-22.078100587892834</v>
      </c>
      <c r="BA202" s="21">
        <f t="shared" si="35"/>
        <v>-22.134229972016616</v>
      </c>
      <c r="BB202" s="21">
        <f t="shared" si="35"/>
        <v>-22.190554318367873</v>
      </c>
    </row>
    <row r="203" spans="1:54" outlineLevel="1">
      <c r="B203" s="19"/>
      <c r="C203" s="19"/>
      <c r="D203" s="19"/>
      <c r="E203" s="15"/>
    </row>
    <row r="204" spans="1:54" outlineLevel="1">
      <c r="A204" s="424" t="s">
        <v>503</v>
      </c>
      <c r="B204" s="150" t="s">
        <v>504</v>
      </c>
      <c r="C204" s="19"/>
      <c r="D204" s="135" t="s">
        <v>391</v>
      </c>
      <c r="E204" s="21">
        <f>E200</f>
        <v>-21.891060792645</v>
      </c>
      <c r="F204" s="21">
        <f>F200+E204</f>
        <v>-43.676761276680132</v>
      </c>
      <c r="G204" s="21">
        <f t="shared" ref="G204:BB206" si="36">G200+F204</f>
        <v>-65.340117285637916</v>
      </c>
      <c r="H204" s="21">
        <f t="shared" si="36"/>
        <v>-86.882472186253437</v>
      </c>
      <c r="I204" s="21">
        <f t="shared" si="36"/>
        <v>-108.32200745899107</v>
      </c>
      <c r="J204" s="21">
        <f t="shared" si="36"/>
        <v>-129.65943036031044</v>
      </c>
      <c r="K204" s="21">
        <f t="shared" si="36"/>
        <v>-150.87939058099715</v>
      </c>
      <c r="L204" s="21">
        <f t="shared" si="36"/>
        <v>-171.9991517056709</v>
      </c>
      <c r="M204" s="21">
        <f t="shared" si="36"/>
        <v>-193.01957447420151</v>
      </c>
      <c r="N204" s="21">
        <f t="shared" si="36"/>
        <v>-213.92643487650051</v>
      </c>
      <c r="O204" s="21">
        <f t="shared" si="36"/>
        <v>-234.7361393791937</v>
      </c>
      <c r="P204" s="21">
        <f t="shared" si="36"/>
        <v>-255.44968870924723</v>
      </c>
      <c r="Q204" s="21">
        <f t="shared" si="36"/>
        <v>-276.06812998183938</v>
      </c>
      <c r="R204" s="21">
        <f t="shared" si="36"/>
        <v>-296.6064923593857</v>
      </c>
      <c r="S204" s="21">
        <f t="shared" si="36"/>
        <v>-317.05169280811543</v>
      </c>
      <c r="T204" s="21">
        <f t="shared" si="36"/>
        <v>-337.40491658237625</v>
      </c>
      <c r="U204" s="21">
        <f t="shared" si="36"/>
        <v>-357.66739023110671</v>
      </c>
      <c r="V204" s="21">
        <f t="shared" si="36"/>
        <v>-377.85322927027863</v>
      </c>
      <c r="W204" s="21">
        <f t="shared" si="36"/>
        <v>-397.95063487421066</v>
      </c>
      <c r="X204" s="21">
        <f t="shared" si="36"/>
        <v>-417.97330020635997</v>
      </c>
      <c r="Y204" s="21">
        <f t="shared" si="36"/>
        <v>-437.91002614844876</v>
      </c>
      <c r="Z204" s="21">
        <f t="shared" si="36"/>
        <v>-457.77410331275121</v>
      </c>
      <c r="AA204" s="21">
        <f t="shared" si="36"/>
        <v>-477.56653226022547</v>
      </c>
      <c r="AB204" s="21">
        <f t="shared" si="36"/>
        <v>-497.28836508721469</v>
      </c>
      <c r="AC204" s="21">
        <f t="shared" si="36"/>
        <v>-516.93814881281037</v>
      </c>
      <c r="AD204" s="21">
        <f t="shared" si="36"/>
        <v>-536.51771570917208</v>
      </c>
      <c r="AE204" s="21">
        <f t="shared" si="36"/>
        <v>-556.02939446049891</v>
      </c>
      <c r="AF204" s="21">
        <f t="shared" si="36"/>
        <v>-575.47411807454091</v>
      </c>
      <c r="AG204" s="21">
        <f t="shared" si="36"/>
        <v>-594.85300662304678</v>
      </c>
      <c r="AH204" s="21">
        <f t="shared" si="36"/>
        <v>-614.1673898693947</v>
      </c>
      <c r="AI204" s="21">
        <f t="shared" si="36"/>
        <v>-633.41886065188794</v>
      </c>
      <c r="AJ204" s="21">
        <f t="shared" si="36"/>
        <v>-652.7000349638663</v>
      </c>
      <c r="AK204" s="21">
        <f t="shared" si="36"/>
        <v>-672.01212324199025</v>
      </c>
      <c r="AL204" s="21">
        <f t="shared" si="36"/>
        <v>-691.35645604338788</v>
      </c>
      <c r="AM204" s="21">
        <f t="shared" si="36"/>
        <v>-710.7344443798994</v>
      </c>
      <c r="AN204" s="21">
        <f t="shared" si="36"/>
        <v>-730.14755093076872</v>
      </c>
      <c r="AO204" s="21">
        <f t="shared" si="36"/>
        <v>-749.5972782458615</v>
      </c>
      <c r="AP204" s="21">
        <f t="shared" si="36"/>
        <v>-769.08519113866407</v>
      </c>
      <c r="AQ204" s="21">
        <f t="shared" si="36"/>
        <v>-788.61292195943724</v>
      </c>
      <c r="AR204" s="21">
        <f t="shared" si="36"/>
        <v>-808.1821620936114</v>
      </c>
      <c r="AS204" s="21">
        <f t="shared" si="36"/>
        <v>-827.79466121887901</v>
      </c>
      <c r="AT204" s="21">
        <f t="shared" si="36"/>
        <v>-847.45223006243111</v>
      </c>
      <c r="AU204" s="21">
        <f t="shared" si="36"/>
        <v>-867.1567428470878</v>
      </c>
      <c r="AV204" s="21">
        <f t="shared" si="36"/>
        <v>-886.91013711111043</v>
      </c>
      <c r="AW204" s="21">
        <f t="shared" si="36"/>
        <v>-906.71441379253724</v>
      </c>
      <c r="AX204" s="21">
        <f t="shared" si="36"/>
        <v>-926.57163852658334</v>
      </c>
      <c r="AY204" s="21">
        <f t="shared" si="36"/>
        <v>-946.4839428791596</v>
      </c>
      <c r="AZ204" s="21">
        <f t="shared" si="36"/>
        <v>-966.45352533426069</v>
      </c>
      <c r="BA204" s="21">
        <f t="shared" si="36"/>
        <v>-986.48265222597115</v>
      </c>
      <c r="BB204" s="21">
        <f t="shared" si="36"/>
        <v>-1006.571738565219</v>
      </c>
    </row>
    <row r="205" spans="1:54" outlineLevel="1">
      <c r="A205" s="425"/>
      <c r="B205" s="150" t="s">
        <v>505</v>
      </c>
      <c r="C205" s="19"/>
      <c r="D205" s="135" t="s">
        <v>391</v>
      </c>
      <c r="E205" s="21">
        <f>E201</f>
        <v>-19.324868602423116</v>
      </c>
      <c r="F205" s="21">
        <f t="shared" ref="F205:U206" si="37">F201+E205</f>
        <v>-38.547307221069488</v>
      </c>
      <c r="G205" s="21">
        <f t="shared" si="37"/>
        <v>-57.669300888686244</v>
      </c>
      <c r="H205" s="21">
        <f t="shared" si="37"/>
        <v>-76.692821858810106</v>
      </c>
      <c r="I205" s="21">
        <f t="shared" si="37"/>
        <v>-95.61983049190971</v>
      </c>
      <c r="J205" s="21">
        <f t="shared" si="37"/>
        <v>-114.45227591617476</v>
      </c>
      <c r="K205" s="21">
        <f t="shared" si="37"/>
        <v>-133.1920968738136</v>
      </c>
      <c r="L205" s="21">
        <f t="shared" si="37"/>
        <v>-151.84122249924366</v>
      </c>
      <c r="M205" s="21">
        <f t="shared" si="37"/>
        <v>-170.40157300856819</v>
      </c>
      <c r="N205" s="21">
        <f t="shared" si="37"/>
        <v>-188.87506053943213</v>
      </c>
      <c r="O205" s="21">
        <f t="shared" si="37"/>
        <v>-207.26358987669801</v>
      </c>
      <c r="P205" s="21">
        <f t="shared" si="37"/>
        <v>-225.56905920102062</v>
      </c>
      <c r="Q205" s="21">
        <f t="shared" si="37"/>
        <v>-243.7933608550961</v>
      </c>
      <c r="R205" s="21">
        <f t="shared" si="37"/>
        <v>-261.93838209818529</v>
      </c>
      <c r="S205" s="21">
        <f t="shared" si="37"/>
        <v>-280.00547162781731</v>
      </c>
      <c r="T205" s="21">
        <f t="shared" si="37"/>
        <v>-297.99651452542429</v>
      </c>
      <c r="U205" s="21">
        <f t="shared" si="37"/>
        <v>-315.9133928906121</v>
      </c>
      <c r="V205" s="21">
        <f t="shared" si="36"/>
        <v>-333.75798658971155</v>
      </c>
      <c r="W205" s="21">
        <f t="shared" si="36"/>
        <v>-351.53217400152863</v>
      </c>
      <c r="X205" s="21">
        <f t="shared" si="36"/>
        <v>-369.23783281469696</v>
      </c>
      <c r="Y205" s="21">
        <f t="shared" si="36"/>
        <v>-386.87684079535529</v>
      </c>
      <c r="Z205" s="21">
        <f t="shared" si="36"/>
        <v>-404.45107653105907</v>
      </c>
      <c r="AA205" s="21">
        <f t="shared" si="36"/>
        <v>-421.96242020897654</v>
      </c>
      <c r="AB205" s="21">
        <f t="shared" si="36"/>
        <v>-439.41275441840941</v>
      </c>
      <c r="AC205" s="21">
        <f t="shared" si="36"/>
        <v>-456.80251444650696</v>
      </c>
      <c r="AD205" s="21">
        <f t="shared" si="36"/>
        <v>-474.13342155676293</v>
      </c>
      <c r="AE205" s="21">
        <f t="shared" si="36"/>
        <v>-491.40706138253353</v>
      </c>
      <c r="AF205" s="21">
        <f t="shared" si="36"/>
        <v>-508.62493422505213</v>
      </c>
      <c r="AG205" s="21">
        <f t="shared" si="36"/>
        <v>-525.78850602622379</v>
      </c>
      <c r="AH205" s="21">
        <f t="shared" si="36"/>
        <v>-542.89927185474926</v>
      </c>
      <c r="AI205" s="21">
        <f t="shared" si="36"/>
        <v>-559.95884199528905</v>
      </c>
      <c r="AJ205" s="21">
        <f t="shared" si="36"/>
        <v>-577.04934909008409</v>
      </c>
      <c r="AK205" s="21">
        <f t="shared" si="36"/>
        <v>-594.17222776863707</v>
      </c>
      <c r="AL205" s="21">
        <f t="shared" si="36"/>
        <v>-611.32895921797308</v>
      </c>
      <c r="AM205" s="21">
        <f t="shared" si="36"/>
        <v>-628.52107501233638</v>
      </c>
      <c r="AN205" s="21">
        <f t="shared" si="36"/>
        <v>-645.75015223886305</v>
      </c>
      <c r="AO205" s="21">
        <f t="shared" si="36"/>
        <v>-663.01780709231934</v>
      </c>
      <c r="AP205" s="21">
        <f t="shared" si="36"/>
        <v>-680.32570190265665</v>
      </c>
      <c r="AQ205" s="21">
        <f t="shared" si="36"/>
        <v>-697.67554664120962</v>
      </c>
      <c r="AR205" s="21">
        <f t="shared" si="36"/>
        <v>-715.06909874767052</v>
      </c>
      <c r="AS205" s="21">
        <f t="shared" si="36"/>
        <v>-732.50816327492134</v>
      </c>
      <c r="AT205" s="21">
        <f t="shared" si="36"/>
        <v>-749.99459406332392</v>
      </c>
      <c r="AU205" s="21">
        <f t="shared" si="36"/>
        <v>-767.53029533075949</v>
      </c>
      <c r="AV205" s="21">
        <f t="shared" si="36"/>
        <v>-785.11722251554272</v>
      </c>
      <c r="AW205" s="21">
        <f t="shared" si="36"/>
        <v>-802.7573832124084</v>
      </c>
      <c r="AX205" s="21">
        <f t="shared" si="36"/>
        <v>-820.4528383597127</v>
      </c>
      <c r="AY205" s="21">
        <f t="shared" si="36"/>
        <v>-838.20570348046704</v>
      </c>
      <c r="AZ205" s="21">
        <f t="shared" si="36"/>
        <v>-856.01814994445158</v>
      </c>
      <c r="BA205" s="21">
        <f t="shared" si="36"/>
        <v>-873.89240621573606</v>
      </c>
      <c r="BB205" s="21">
        <f t="shared" si="36"/>
        <v>-891.82914185844095</v>
      </c>
    </row>
    <row r="206" spans="1:54" outlineLevel="1">
      <c r="A206" s="426"/>
      <c r="B206" s="150" t="s">
        <v>506</v>
      </c>
      <c r="C206" s="19"/>
      <c r="D206" s="135" t="s">
        <v>391</v>
      </c>
      <c r="E206" s="21">
        <f>E202</f>
        <v>-24.473524120657366</v>
      </c>
      <c r="F206" s="21">
        <f t="shared" si="37"/>
        <v>-48.812840507809526</v>
      </c>
      <c r="G206" s="21">
        <f t="shared" si="36"/>
        <v>-73.02043086190956</v>
      </c>
      <c r="H206" s="21">
        <f t="shared" si="36"/>
        <v>-97.098763190156248</v>
      </c>
      <c r="I206" s="21">
        <f t="shared" si="36"/>
        <v>-121.05029280448011</v>
      </c>
      <c r="J206" s="21">
        <f t="shared" si="36"/>
        <v>-144.87746307031691</v>
      </c>
      <c r="K206" s="21">
        <f t="shared" si="36"/>
        <v>-168.5827063680581</v>
      </c>
      <c r="L206" s="21">
        <f t="shared" si="36"/>
        <v>-192.16844496691093</v>
      </c>
      <c r="M206" s="21">
        <f t="shared" si="36"/>
        <v>-215.6370918138299</v>
      </c>
      <c r="N206" s="21">
        <f t="shared" si="36"/>
        <v>-238.99105149970927</v>
      </c>
      <c r="O206" s="21">
        <f t="shared" si="36"/>
        <v>-262.2327210806364</v>
      </c>
      <c r="P206" s="21">
        <f t="shared" si="36"/>
        <v>-285.36449094054933</v>
      </c>
      <c r="Q206" s="21">
        <f t="shared" si="36"/>
        <v>-308.38874567236655</v>
      </c>
      <c r="R206" s="21">
        <f t="shared" si="36"/>
        <v>-331.30786495084561</v>
      </c>
      <c r="S206" s="21">
        <f t="shared" si="36"/>
        <v>-354.12262170835982</v>
      </c>
      <c r="T206" s="21">
        <f t="shared" si="36"/>
        <v>-376.83540555413526</v>
      </c>
      <c r="U206" s="21">
        <f t="shared" si="36"/>
        <v>-399.44860330920619</v>
      </c>
      <c r="V206" s="21">
        <f t="shared" si="36"/>
        <v>-421.96459986957234</v>
      </c>
      <c r="W206" s="21">
        <f t="shared" si="36"/>
        <v>-444.38577909025156</v>
      </c>
      <c r="X206" s="21">
        <f t="shared" si="36"/>
        <v>-466.71452470497883</v>
      </c>
      <c r="Y206" s="21">
        <f t="shared" si="36"/>
        <v>-488.95322123257682</v>
      </c>
      <c r="Z206" s="21">
        <f t="shared" si="36"/>
        <v>-511.10425484968101</v>
      </c>
      <c r="AA206" s="21">
        <f t="shared" si="36"/>
        <v>-533.17001431349502</v>
      </c>
      <c r="AB206" s="21">
        <f t="shared" si="36"/>
        <v>-555.15289190275894</v>
      </c>
      <c r="AC206" s="21">
        <f t="shared" si="36"/>
        <v>-577.05093291674393</v>
      </c>
      <c r="AD206" s="21">
        <f t="shared" si="36"/>
        <v>-598.86603406081065</v>
      </c>
      <c r="AE206" s="21">
        <f t="shared" si="36"/>
        <v>-620.59967715646485</v>
      </c>
      <c r="AF206" s="21">
        <f t="shared" si="36"/>
        <v>-642.25307858845213</v>
      </c>
      <c r="AG206" s="21">
        <f t="shared" si="36"/>
        <v>-663.82734078190742</v>
      </c>
      <c r="AH206" s="21">
        <f t="shared" si="36"/>
        <v>-685.32364108138836</v>
      </c>
      <c r="AI206" s="21">
        <f t="shared" si="36"/>
        <v>-706.7434885986512</v>
      </c>
      <c r="AJ206" s="21">
        <f t="shared" si="36"/>
        <v>-728.18990252965705</v>
      </c>
      <c r="AK206" s="21">
        <f t="shared" si="36"/>
        <v>-749.66402311441766</v>
      </c>
      <c r="AL206" s="21">
        <f t="shared" si="36"/>
        <v>-771.16707320785213</v>
      </c>
      <c r="AM206" s="21">
        <f t="shared" si="36"/>
        <v>-792.70036778632459</v>
      </c>
      <c r="AN206" s="21">
        <f t="shared" si="36"/>
        <v>-814.26529716826894</v>
      </c>
      <c r="AO206" s="21">
        <f t="shared" si="36"/>
        <v>-835.86330573538748</v>
      </c>
      <c r="AP206" s="21">
        <f t="shared" si="36"/>
        <v>-857.49591078332014</v>
      </c>
      <c r="AQ206" s="21">
        <f t="shared" si="36"/>
        <v>-879.16470483007072</v>
      </c>
      <c r="AR206" s="21">
        <f t="shared" si="36"/>
        <v>-900.87135274673449</v>
      </c>
      <c r="AS206" s="21">
        <f t="shared" si="36"/>
        <v>-922.61758984212918</v>
      </c>
      <c r="AT206" s="21">
        <f t="shared" si="36"/>
        <v>-944.40522296688027</v>
      </c>
      <c r="AU206" s="21">
        <f t="shared" si="36"/>
        <v>-966.236132756909</v>
      </c>
      <c r="AV206" s="21">
        <f t="shared" si="36"/>
        <v>-988.11227361302713</v>
      </c>
      <c r="AW206" s="21">
        <f t="shared" si="36"/>
        <v>-1010.0356738693953</v>
      </c>
      <c r="AX206" s="21">
        <f t="shared" si="36"/>
        <v>-1032.0084365935541</v>
      </c>
      <c r="AY206" s="21">
        <f t="shared" si="36"/>
        <v>-1054.0327405627454</v>
      </c>
      <c r="AZ206" s="21">
        <f t="shared" si="36"/>
        <v>-1076.1108411506382</v>
      </c>
      <c r="BA206" s="21">
        <f t="shared" si="36"/>
        <v>-1098.2450711226547</v>
      </c>
      <c r="BB206" s="21">
        <f t="shared" si="36"/>
        <v>-1120.4356254410227</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507</v>
      </c>
      <c r="C209" s="57"/>
      <c r="D209" s="56" t="s">
        <v>391</v>
      </c>
      <c r="E209" s="92" t="s">
        <v>508</v>
      </c>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D33:G33"/>
    <mergeCell ref="D32:G32"/>
    <mergeCell ref="D31:G31"/>
    <mergeCell ref="I2:U2"/>
    <mergeCell ref="I3:N4"/>
    <mergeCell ref="P3:U4"/>
    <mergeCell ref="I5:N18"/>
    <mergeCell ref="I20:N20"/>
    <mergeCell ref="P20:U20"/>
    <mergeCell ref="I21:N45"/>
    <mergeCell ref="P21:U45"/>
    <mergeCell ref="P5:U18"/>
    <mergeCell ref="D34:G34"/>
    <mergeCell ref="A19:B19"/>
    <mergeCell ref="A54:A64"/>
    <mergeCell ref="A190:A198"/>
    <mergeCell ref="A200:A202"/>
    <mergeCell ref="A186:A187"/>
    <mergeCell ref="A66:A71"/>
    <mergeCell ref="A158:A169"/>
    <mergeCell ref="A172:A174"/>
    <mergeCell ref="A176:A178"/>
    <mergeCell ref="A31:A40"/>
    <mergeCell ref="J51:N51"/>
    <mergeCell ref="O51:S51"/>
    <mergeCell ref="A75:A77"/>
    <mergeCell ref="A204:A206"/>
    <mergeCell ref="A143:A15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s>
  <phoneticPr fontId="24" type="noConversion"/>
  <dataValidations count="1">
    <dataValidation type="list" allowBlank="1" showInputMessage="1" showErrorMessage="1" sqref="B7" xr:uid="{FAA0AA50-9712-4660-9D24-364B4872086E}">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3.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4.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2.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3.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C1BC92AD-D5E2-490A-A774-C8403159A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2024-12-17T18:51:54Z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