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136851B2-B5CA-4881-9427-5BBF49488651}"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90" l="1"/>
  <c r="O8" i="90"/>
  <c r="N8" i="90"/>
  <c r="M8" i="90"/>
  <c r="L8" i="90"/>
  <c r="P8" i="91"/>
  <c r="O8" i="91"/>
  <c r="N8" i="91"/>
  <c r="M8" i="91"/>
  <c r="L8" i="91"/>
  <c r="C31" i="68"/>
  <c r="C31" i="88"/>
  <c r="C31" i="67"/>
  <c r="K15" i="91" l="1"/>
  <c r="J15" i="91"/>
  <c r="I15" i="91"/>
  <c r="H15" i="91"/>
  <c r="G15" i="91"/>
  <c r="J20" i="92"/>
  <c r="O20" i="92" s="1"/>
  <c r="L19" i="92"/>
  <c r="Q19" i="92" s="1"/>
  <c r="K19" i="92"/>
  <c r="P19" i="92" s="1"/>
  <c r="J19" i="92"/>
  <c r="O19" i="92" s="1"/>
  <c r="I19" i="92"/>
  <c r="I20" i="92" s="1"/>
  <c r="N20" i="92" s="1"/>
  <c r="H19" i="92"/>
  <c r="H20" i="92" s="1"/>
  <c r="M20" i="92" s="1"/>
  <c r="Q8" i="92"/>
  <c r="P8" i="92"/>
  <c r="O8" i="92"/>
  <c r="N8" i="92"/>
  <c r="M8" i="92"/>
  <c r="K17" i="91"/>
  <c r="J17" i="91"/>
  <c r="I17" i="91"/>
  <c r="H17" i="91"/>
  <c r="G17" i="91"/>
  <c r="I55" i="68"/>
  <c r="H55" i="68"/>
  <c r="G55" i="68"/>
  <c r="F55" i="68"/>
  <c r="E55" i="68"/>
  <c r="I55" i="67"/>
  <c r="H55" i="67"/>
  <c r="G55" i="67"/>
  <c r="F55" i="67"/>
  <c r="E55" i="67"/>
  <c r="K17" i="90"/>
  <c r="K15" i="90" s="1"/>
  <c r="I54" i="67" s="1"/>
  <c r="J17" i="90"/>
  <c r="I17" i="90"/>
  <c r="I15" i="90" s="1"/>
  <c r="G54" i="67" s="1"/>
  <c r="H17" i="90"/>
  <c r="G17" i="90"/>
  <c r="J15" i="90"/>
  <c r="H54" i="67" s="1"/>
  <c r="H15" i="90"/>
  <c r="F54" i="67" s="1"/>
  <c r="G15" i="90"/>
  <c r="E54" i="67" s="1"/>
  <c r="I54" i="68" l="1"/>
  <c r="H54" i="68"/>
  <c r="G54" i="68"/>
  <c r="F54" i="68"/>
  <c r="M16" i="92"/>
  <c r="M15" i="92"/>
  <c r="M19" i="92"/>
  <c r="K20" i="92"/>
  <c r="P20" i="92" s="1"/>
  <c r="N19" i="92"/>
  <c r="L20" i="92"/>
  <c r="Q20" i="92" s="1"/>
  <c r="E54" i="68"/>
  <c r="N16" i="92" l="1"/>
  <c r="J55" i="69"/>
  <c r="N15" i="92"/>
  <c r="J54" i="69"/>
  <c r="O15" i="92" l="1"/>
  <c r="K54" i="69"/>
  <c r="O16" i="92"/>
  <c r="K55" i="69"/>
  <c r="B20" i="88"/>
  <c r="P16" i="92" l="1"/>
  <c r="L55" i="69"/>
  <c r="L54" i="69"/>
  <c r="P15" i="92"/>
  <c r="BB163" i="69"/>
  <c r="BA163" i="69"/>
  <c r="AZ163" i="69"/>
  <c r="AY163" i="69"/>
  <c r="AX163" i="69"/>
  <c r="AW163" i="69"/>
  <c r="AV163" i="69"/>
  <c r="AU163" i="69"/>
  <c r="AT163" i="69"/>
  <c r="AS163" i="69"/>
  <c r="AR163" i="69"/>
  <c r="AQ163" i="69"/>
  <c r="AP163" i="69"/>
  <c r="AO163" i="69"/>
  <c r="AN163" i="69"/>
  <c r="AM163" i="69"/>
  <c r="AL163" i="69"/>
  <c r="AK163" i="69"/>
  <c r="AJ163" i="69"/>
  <c r="AI163" i="69"/>
  <c r="AH163" i="69"/>
  <c r="AG163" i="69"/>
  <c r="AF163" i="69"/>
  <c r="AE163" i="69"/>
  <c r="AD163" i="69"/>
  <c r="AC163" i="69"/>
  <c r="AB163" i="69"/>
  <c r="AA163" i="69"/>
  <c r="Z163" i="69"/>
  <c r="Y163" i="69"/>
  <c r="X163" i="69"/>
  <c r="W163" i="69"/>
  <c r="V163" i="69"/>
  <c r="U163" i="69"/>
  <c r="T163" i="69"/>
  <c r="S163" i="69"/>
  <c r="R163" i="69"/>
  <c r="Q163" i="69"/>
  <c r="P163" i="69"/>
  <c r="O163" i="69"/>
  <c r="N163" i="69"/>
  <c r="M163" i="69"/>
  <c r="L163" i="69"/>
  <c r="K163" i="69"/>
  <c r="J163" i="69"/>
  <c r="I163" i="69"/>
  <c r="H163" i="69"/>
  <c r="G163" i="69"/>
  <c r="F163" i="69"/>
  <c r="E163" i="69"/>
  <c r="BB159" i="69"/>
  <c r="BA159" i="69"/>
  <c r="AZ159" i="69"/>
  <c r="AY159" i="69"/>
  <c r="AX159" i="69"/>
  <c r="AW159" i="69"/>
  <c r="AV159" i="69"/>
  <c r="AU159" i="69"/>
  <c r="AT159" i="69"/>
  <c r="AS159" i="69"/>
  <c r="AR159" i="69"/>
  <c r="AQ159" i="69"/>
  <c r="AP159" i="69"/>
  <c r="AO159" i="69"/>
  <c r="AN159" i="69"/>
  <c r="AM159" i="69"/>
  <c r="AL159" i="69"/>
  <c r="AK159" i="69"/>
  <c r="AJ159" i="69"/>
  <c r="AI159" i="69"/>
  <c r="AH159" i="69"/>
  <c r="AG159" i="69"/>
  <c r="AF159" i="69"/>
  <c r="AE159" i="69"/>
  <c r="AD159" i="69"/>
  <c r="AC159" i="69"/>
  <c r="AB159" i="69"/>
  <c r="AA159" i="69"/>
  <c r="Z159" i="69"/>
  <c r="Y159" i="69"/>
  <c r="X159" i="69"/>
  <c r="W159" i="69"/>
  <c r="V159" i="69"/>
  <c r="U159" i="69"/>
  <c r="T159" i="69"/>
  <c r="S159" i="69"/>
  <c r="R159" i="69"/>
  <c r="Q159" i="69"/>
  <c r="P159" i="69"/>
  <c r="O159" i="69"/>
  <c r="N159" i="69"/>
  <c r="M159" i="69"/>
  <c r="L159" i="69"/>
  <c r="K159" i="69"/>
  <c r="J159" i="69"/>
  <c r="I159" i="69"/>
  <c r="H159" i="69"/>
  <c r="G159" i="69"/>
  <c r="F159" i="69"/>
  <c r="E159" i="69"/>
  <c r="BB153" i="69"/>
  <c r="BA153" i="69"/>
  <c r="AZ153" i="69"/>
  <c r="AY153" i="69"/>
  <c r="AX153" i="69"/>
  <c r="AW153" i="69"/>
  <c r="AV153" i="69"/>
  <c r="AU153" i="69"/>
  <c r="AT153" i="69"/>
  <c r="AS153" i="69"/>
  <c r="AR153" i="69"/>
  <c r="AQ153" i="69"/>
  <c r="AP153" i="69"/>
  <c r="AO153" i="69"/>
  <c r="AN153" i="69"/>
  <c r="AM153" i="69"/>
  <c r="AL153" i="69"/>
  <c r="AK153" i="69"/>
  <c r="AJ153" i="69"/>
  <c r="AI153" i="69"/>
  <c r="AH153" i="69"/>
  <c r="AG153" i="69"/>
  <c r="AF153" i="69"/>
  <c r="AE153" i="69"/>
  <c r="AD153" i="69"/>
  <c r="AC153" i="69"/>
  <c r="AB153" i="69"/>
  <c r="AA153" i="69"/>
  <c r="Z153" i="69"/>
  <c r="Y153" i="69"/>
  <c r="X153" i="69"/>
  <c r="W153" i="69"/>
  <c r="V153" i="69"/>
  <c r="U153" i="69"/>
  <c r="T153" i="69"/>
  <c r="S153" i="69"/>
  <c r="R153" i="69"/>
  <c r="Q153" i="69"/>
  <c r="P153" i="69"/>
  <c r="O153" i="69"/>
  <c r="N153" i="69"/>
  <c r="M153" i="69"/>
  <c r="L153" i="69"/>
  <c r="K153" i="69"/>
  <c r="J153" i="69"/>
  <c r="I153" i="69"/>
  <c r="H153" i="69"/>
  <c r="G153" i="69"/>
  <c r="F153" i="69"/>
  <c r="E153" i="69"/>
  <c r="BB148" i="69"/>
  <c r="BA148" i="69"/>
  <c r="AZ148" i="69"/>
  <c r="AY148" i="69"/>
  <c r="AX148" i="69"/>
  <c r="AW148" i="69"/>
  <c r="AV148" i="69"/>
  <c r="AU148" i="69"/>
  <c r="AT148" i="69"/>
  <c r="AS148" i="69"/>
  <c r="AR148" i="69"/>
  <c r="AQ148" i="69"/>
  <c r="AP148" i="69"/>
  <c r="AO148" i="69"/>
  <c r="AN148" i="69"/>
  <c r="AM148" i="69"/>
  <c r="AL148" i="69"/>
  <c r="AK148" i="69"/>
  <c r="AJ148" i="69"/>
  <c r="AI148" i="69"/>
  <c r="AH148" i="69"/>
  <c r="AG148" i="69"/>
  <c r="AF148" i="69"/>
  <c r="AE148" i="69"/>
  <c r="AD148" i="69"/>
  <c r="AC148" i="69"/>
  <c r="AB148" i="69"/>
  <c r="AA148" i="69"/>
  <c r="Z148" i="69"/>
  <c r="Y148" i="69"/>
  <c r="X148" i="69"/>
  <c r="W148" i="69"/>
  <c r="V148" i="69"/>
  <c r="U148" i="69"/>
  <c r="T148" i="69"/>
  <c r="S148" i="69"/>
  <c r="R148" i="69"/>
  <c r="Q148" i="69"/>
  <c r="P148" i="69"/>
  <c r="O148" i="69"/>
  <c r="N148" i="69"/>
  <c r="M148" i="69"/>
  <c r="L148" i="69"/>
  <c r="K148" i="69"/>
  <c r="J148" i="69"/>
  <c r="I148" i="69"/>
  <c r="H148" i="69"/>
  <c r="G148" i="69"/>
  <c r="F148" i="69"/>
  <c r="E148" i="69"/>
  <c r="BB144" i="69"/>
  <c r="BA144" i="69"/>
  <c r="AZ144" i="69"/>
  <c r="AY144" i="69"/>
  <c r="AX144" i="69"/>
  <c r="AW144" i="69"/>
  <c r="AV144" i="69"/>
  <c r="AU144" i="69"/>
  <c r="AT144" i="69"/>
  <c r="AS144" i="69"/>
  <c r="AR144" i="69"/>
  <c r="AQ144" i="69"/>
  <c r="AP144" i="69"/>
  <c r="AO144" i="69"/>
  <c r="AN144" i="69"/>
  <c r="AM144" i="69"/>
  <c r="AL144" i="69"/>
  <c r="AK144" i="69"/>
  <c r="AJ144" i="69"/>
  <c r="AI144" i="69"/>
  <c r="AH144" i="69"/>
  <c r="AG144" i="69"/>
  <c r="AF144" i="69"/>
  <c r="AE144" i="69"/>
  <c r="AD144" i="69"/>
  <c r="AC144" i="69"/>
  <c r="AB144" i="69"/>
  <c r="AA144" i="69"/>
  <c r="Z144" i="69"/>
  <c r="Y144" i="69"/>
  <c r="X144" i="69"/>
  <c r="W144" i="69"/>
  <c r="V144" i="69"/>
  <c r="U144" i="69"/>
  <c r="T144" i="69"/>
  <c r="S144" i="69"/>
  <c r="R144" i="69"/>
  <c r="Q144" i="69"/>
  <c r="P144" i="69"/>
  <c r="O144" i="69"/>
  <c r="N144" i="69"/>
  <c r="M144" i="69"/>
  <c r="L144" i="69"/>
  <c r="K144" i="69"/>
  <c r="J144" i="69"/>
  <c r="I144" i="69"/>
  <c r="H144" i="69"/>
  <c r="G144" i="69"/>
  <c r="F144" i="69"/>
  <c r="E144" i="69"/>
  <c r="BB163" i="68"/>
  <c r="BA163" i="68"/>
  <c r="AZ163" i="68"/>
  <c r="AY163" i="68"/>
  <c r="AX163" i="68"/>
  <c r="AW163" i="68"/>
  <c r="AV163" i="68"/>
  <c r="AU163" i="68"/>
  <c r="AT163" i="68"/>
  <c r="AS163" i="68"/>
  <c r="AR163" i="68"/>
  <c r="AQ163" i="68"/>
  <c r="AP163" i="68"/>
  <c r="AO163" i="68"/>
  <c r="AN163" i="68"/>
  <c r="AM163" i="68"/>
  <c r="AL163" i="68"/>
  <c r="AK163" i="68"/>
  <c r="AJ163" i="68"/>
  <c r="AI163" i="68"/>
  <c r="AH163" i="68"/>
  <c r="AG163" i="68"/>
  <c r="AF163" i="68"/>
  <c r="AE163" i="68"/>
  <c r="AD163" i="68"/>
  <c r="AC163" i="68"/>
  <c r="AB163" i="68"/>
  <c r="AA163" i="68"/>
  <c r="Z163" i="68"/>
  <c r="Y163" i="68"/>
  <c r="X163" i="68"/>
  <c r="W163" i="68"/>
  <c r="V163" i="68"/>
  <c r="U163" i="68"/>
  <c r="T163" i="68"/>
  <c r="S163" i="68"/>
  <c r="R163" i="68"/>
  <c r="Q163" i="68"/>
  <c r="P163" i="68"/>
  <c r="O163" i="68"/>
  <c r="N163" i="68"/>
  <c r="M163" i="68"/>
  <c r="L163" i="68"/>
  <c r="K163" i="68"/>
  <c r="J163" i="68"/>
  <c r="I163" i="68"/>
  <c r="H163" i="68"/>
  <c r="G163" i="68"/>
  <c r="F163" i="68"/>
  <c r="E163" i="68"/>
  <c r="BB159" i="68"/>
  <c r="BA159" i="68"/>
  <c r="AZ159" i="68"/>
  <c r="AY159" i="68"/>
  <c r="AX159" i="68"/>
  <c r="AW159" i="68"/>
  <c r="AV159" i="68"/>
  <c r="AU159" i="68"/>
  <c r="AT159" i="68"/>
  <c r="AS159" i="68"/>
  <c r="AR159" i="68"/>
  <c r="AQ159" i="68"/>
  <c r="AP159" i="68"/>
  <c r="AO159" i="68"/>
  <c r="AN159" i="68"/>
  <c r="AM159" i="68"/>
  <c r="AL159" i="68"/>
  <c r="AK159" i="68"/>
  <c r="AJ159" i="68"/>
  <c r="AI159" i="68"/>
  <c r="AH159" i="68"/>
  <c r="AG159" i="68"/>
  <c r="AF159" i="68"/>
  <c r="AE159" i="68"/>
  <c r="AD159" i="68"/>
  <c r="AC159" i="68"/>
  <c r="AB159" i="68"/>
  <c r="AA159" i="68"/>
  <c r="Z159" i="68"/>
  <c r="Y159" i="68"/>
  <c r="X159" i="68"/>
  <c r="W159" i="68"/>
  <c r="V159" i="68"/>
  <c r="U159" i="68"/>
  <c r="T159" i="68"/>
  <c r="S159" i="68"/>
  <c r="R159" i="68"/>
  <c r="Q159" i="68"/>
  <c r="P159" i="68"/>
  <c r="O159" i="68"/>
  <c r="N159" i="68"/>
  <c r="M159" i="68"/>
  <c r="L159" i="68"/>
  <c r="K159" i="68"/>
  <c r="J159" i="68"/>
  <c r="I159" i="68"/>
  <c r="H159" i="68"/>
  <c r="G159" i="68"/>
  <c r="F159" i="68"/>
  <c r="E159" i="68"/>
  <c r="BB153" i="68"/>
  <c r="BA153" i="68"/>
  <c r="AZ153" i="68"/>
  <c r="AY153" i="68"/>
  <c r="AX153" i="68"/>
  <c r="AW153" i="68"/>
  <c r="AV153" i="68"/>
  <c r="AU153" i="68"/>
  <c r="AT153" i="68"/>
  <c r="AS153" i="68"/>
  <c r="AR153" i="68"/>
  <c r="AQ153" i="68"/>
  <c r="AP153" i="68"/>
  <c r="AO153" i="68"/>
  <c r="AN153" i="68"/>
  <c r="AM153" i="68"/>
  <c r="AL153" i="68"/>
  <c r="AK153" i="68"/>
  <c r="AJ153" i="68"/>
  <c r="AI153" i="68"/>
  <c r="AH153" i="68"/>
  <c r="AG153" i="68"/>
  <c r="AF153" i="68"/>
  <c r="AE153" i="68"/>
  <c r="AD153" i="68"/>
  <c r="AC153" i="68"/>
  <c r="AB153" i="68"/>
  <c r="AA153" i="68"/>
  <c r="Z153" i="68"/>
  <c r="Y153" i="68"/>
  <c r="X153" i="68"/>
  <c r="W153" i="68"/>
  <c r="V153" i="68"/>
  <c r="U153" i="68"/>
  <c r="T153" i="68"/>
  <c r="S153" i="68"/>
  <c r="R153" i="68"/>
  <c r="Q153" i="68"/>
  <c r="P153" i="68"/>
  <c r="O153" i="68"/>
  <c r="N153" i="68"/>
  <c r="M153" i="68"/>
  <c r="L153" i="68"/>
  <c r="K153" i="68"/>
  <c r="J153" i="68"/>
  <c r="I153" i="68"/>
  <c r="H153" i="68"/>
  <c r="G153" i="68"/>
  <c r="F153" i="68"/>
  <c r="E153" i="68"/>
  <c r="BB148" i="68"/>
  <c r="BA148" i="68"/>
  <c r="AZ148" i="68"/>
  <c r="AY148" i="68"/>
  <c r="AX148" i="68"/>
  <c r="AW148" i="68"/>
  <c r="AV148" i="68"/>
  <c r="AU148" i="68"/>
  <c r="AT148" i="68"/>
  <c r="AS148" i="68"/>
  <c r="AR148" i="68"/>
  <c r="AQ148" i="68"/>
  <c r="AP148" i="68"/>
  <c r="AO148" i="68"/>
  <c r="AN148" i="68"/>
  <c r="AM148" i="68"/>
  <c r="AL148" i="68"/>
  <c r="AK148" i="68"/>
  <c r="AJ148" i="68"/>
  <c r="AI148" i="68"/>
  <c r="AH148" i="68"/>
  <c r="AG148" i="68"/>
  <c r="AF148" i="68"/>
  <c r="AE148" i="68"/>
  <c r="AD148" i="68"/>
  <c r="AC148" i="68"/>
  <c r="AB148" i="68"/>
  <c r="AA148" i="68"/>
  <c r="Z148" i="68"/>
  <c r="Y148" i="68"/>
  <c r="X148" i="68"/>
  <c r="W148" i="68"/>
  <c r="V148" i="68"/>
  <c r="U148" i="68"/>
  <c r="T148" i="68"/>
  <c r="S148" i="68"/>
  <c r="R148" i="68"/>
  <c r="Q148" i="68"/>
  <c r="P148" i="68"/>
  <c r="O148" i="68"/>
  <c r="N148" i="68"/>
  <c r="M148" i="68"/>
  <c r="L148" i="68"/>
  <c r="K148" i="68"/>
  <c r="J148" i="68"/>
  <c r="I148" i="68"/>
  <c r="H148" i="68"/>
  <c r="G148" i="68"/>
  <c r="F148" i="68"/>
  <c r="E148" i="68"/>
  <c r="BB144" i="68"/>
  <c r="BA144" i="68"/>
  <c r="AZ144" i="68"/>
  <c r="AY144" i="68"/>
  <c r="AX144" i="68"/>
  <c r="AW144" i="68"/>
  <c r="AV144" i="68"/>
  <c r="AU144" i="68"/>
  <c r="AT144" i="68"/>
  <c r="AS144" i="68"/>
  <c r="AR144" i="68"/>
  <c r="AQ144" i="68"/>
  <c r="AP144" i="68"/>
  <c r="AO144" i="68"/>
  <c r="AN144" i="68"/>
  <c r="AM144" i="68"/>
  <c r="AL144" i="68"/>
  <c r="AK144" i="68"/>
  <c r="AJ144" i="68"/>
  <c r="AI144" i="68"/>
  <c r="AH144" i="68"/>
  <c r="AG144" i="68"/>
  <c r="AF144" i="68"/>
  <c r="AE144" i="68"/>
  <c r="AD144" i="68"/>
  <c r="AC144" i="68"/>
  <c r="AB144" i="68"/>
  <c r="AA144" i="68"/>
  <c r="Z144" i="68"/>
  <c r="Y144" i="68"/>
  <c r="X144" i="68"/>
  <c r="W144" i="68"/>
  <c r="V144" i="68"/>
  <c r="U144" i="68"/>
  <c r="T144" i="68"/>
  <c r="S144" i="68"/>
  <c r="R144" i="68"/>
  <c r="Q144" i="68"/>
  <c r="P144" i="68"/>
  <c r="O144" i="68"/>
  <c r="N144" i="68"/>
  <c r="M144" i="68"/>
  <c r="L144" i="68"/>
  <c r="K144" i="68"/>
  <c r="J144" i="68"/>
  <c r="I144" i="68"/>
  <c r="H144" i="68"/>
  <c r="G144" i="68"/>
  <c r="F144" i="68"/>
  <c r="E144" i="68"/>
  <c r="BB163" i="67"/>
  <c r="BA163" i="67"/>
  <c r="AZ163" i="67"/>
  <c r="AY163" i="67"/>
  <c r="AX163" i="67"/>
  <c r="AW163" i="67"/>
  <c r="AV163" i="67"/>
  <c r="AU163" i="67"/>
  <c r="AT163" i="67"/>
  <c r="AS163" i="67"/>
  <c r="AR163" i="67"/>
  <c r="AQ163" i="67"/>
  <c r="AP163" i="67"/>
  <c r="AO163" i="67"/>
  <c r="AN163" i="67"/>
  <c r="AM163" i="67"/>
  <c r="AL163" i="67"/>
  <c r="AK163" i="67"/>
  <c r="AJ163" i="67"/>
  <c r="AI163" i="67"/>
  <c r="AH163" i="67"/>
  <c r="AG163" i="67"/>
  <c r="AF163" i="67"/>
  <c r="AE163" i="67"/>
  <c r="AD163" i="67"/>
  <c r="AC163" i="67"/>
  <c r="AB163" i="67"/>
  <c r="AA163" i="67"/>
  <c r="Z163" i="67"/>
  <c r="Y163" i="67"/>
  <c r="X163" i="67"/>
  <c r="W163" i="67"/>
  <c r="V163" i="67"/>
  <c r="U163" i="67"/>
  <c r="T163" i="67"/>
  <c r="S163" i="67"/>
  <c r="R163" i="67"/>
  <c r="Q163" i="67"/>
  <c r="P163" i="67"/>
  <c r="O163" i="67"/>
  <c r="N163" i="67"/>
  <c r="M163" i="67"/>
  <c r="L163" i="67"/>
  <c r="K163" i="67"/>
  <c r="J163" i="67"/>
  <c r="I163" i="67"/>
  <c r="H163" i="67"/>
  <c r="G163" i="67"/>
  <c r="F163" i="67"/>
  <c r="E163" i="67"/>
  <c r="BB159" i="67"/>
  <c r="BA159" i="67"/>
  <c r="AZ159" i="67"/>
  <c r="AY159" i="67"/>
  <c r="AX159" i="67"/>
  <c r="AW159" i="67"/>
  <c r="AV159" i="67"/>
  <c r="AU159" i="67"/>
  <c r="AT159" i="67"/>
  <c r="AS159" i="67"/>
  <c r="AR159" i="67"/>
  <c r="AQ159" i="67"/>
  <c r="AP159" i="67"/>
  <c r="AO159" i="67"/>
  <c r="AN159" i="67"/>
  <c r="AM159" i="67"/>
  <c r="AL159" i="67"/>
  <c r="AK159" i="67"/>
  <c r="AJ159" i="67"/>
  <c r="AI159" i="67"/>
  <c r="AH159" i="67"/>
  <c r="AG159" i="67"/>
  <c r="AF159" i="67"/>
  <c r="AE159" i="67"/>
  <c r="AD159" i="67"/>
  <c r="AC159" i="67"/>
  <c r="AB159" i="67"/>
  <c r="AA159" i="67"/>
  <c r="Z159" i="67"/>
  <c r="Y159" i="67"/>
  <c r="X159" i="67"/>
  <c r="W159" i="67"/>
  <c r="V159" i="67"/>
  <c r="U159" i="67"/>
  <c r="T159" i="67"/>
  <c r="S159" i="67"/>
  <c r="R159" i="67"/>
  <c r="Q159" i="67"/>
  <c r="P159" i="67"/>
  <c r="O159" i="67"/>
  <c r="N159" i="67"/>
  <c r="M159" i="67"/>
  <c r="L159" i="67"/>
  <c r="K159" i="67"/>
  <c r="J159" i="67"/>
  <c r="I159" i="67"/>
  <c r="H159" i="67"/>
  <c r="G159" i="67"/>
  <c r="F159" i="67"/>
  <c r="E159" i="67"/>
  <c r="BB153" i="67"/>
  <c r="BA153" i="67"/>
  <c r="AZ153" i="67"/>
  <c r="AY153" i="67"/>
  <c r="AX153" i="67"/>
  <c r="AW153" i="67"/>
  <c r="AV153" i="67"/>
  <c r="AU153" i="67"/>
  <c r="AT153" i="67"/>
  <c r="AS153" i="67"/>
  <c r="AR153" i="67"/>
  <c r="AQ153" i="67"/>
  <c r="AP153" i="67"/>
  <c r="AO153" i="67"/>
  <c r="AN153" i="67"/>
  <c r="AM153" i="67"/>
  <c r="AL153" i="67"/>
  <c r="AK153" i="67"/>
  <c r="AJ153" i="67"/>
  <c r="AI153" i="67"/>
  <c r="AH153" i="67"/>
  <c r="AG153" i="67"/>
  <c r="AF153" i="67"/>
  <c r="AE153" i="67"/>
  <c r="AD153" i="67"/>
  <c r="AC153" i="67"/>
  <c r="AB153" i="67"/>
  <c r="AA153" i="67"/>
  <c r="Z153" i="67"/>
  <c r="Y153" i="67"/>
  <c r="X153" i="67"/>
  <c r="W153" i="67"/>
  <c r="V153" i="67"/>
  <c r="U153" i="67"/>
  <c r="T153" i="67"/>
  <c r="S153" i="67"/>
  <c r="R153" i="67"/>
  <c r="Q153" i="67"/>
  <c r="P153" i="67"/>
  <c r="O153" i="67"/>
  <c r="N153" i="67"/>
  <c r="M153" i="67"/>
  <c r="L153" i="67"/>
  <c r="K153" i="67"/>
  <c r="J153" i="67"/>
  <c r="I153" i="67"/>
  <c r="H153" i="67"/>
  <c r="G153" i="67"/>
  <c r="F153" i="67"/>
  <c r="E153" i="67"/>
  <c r="BB148" i="67"/>
  <c r="BA148" i="67"/>
  <c r="AZ148" i="67"/>
  <c r="AY148" i="67"/>
  <c r="AX148" i="67"/>
  <c r="AW148" i="67"/>
  <c r="AV148" i="67"/>
  <c r="AU148" i="67"/>
  <c r="AT148" i="67"/>
  <c r="AS148" i="67"/>
  <c r="AR148" i="67"/>
  <c r="AQ148" i="67"/>
  <c r="AP148" i="67"/>
  <c r="AO148" i="67"/>
  <c r="AN148" i="67"/>
  <c r="AM148" i="67"/>
  <c r="AL148" i="67"/>
  <c r="AK148" i="67"/>
  <c r="AJ148" i="67"/>
  <c r="AI148" i="67"/>
  <c r="AH148" i="67"/>
  <c r="AG148" i="67"/>
  <c r="AF148" i="67"/>
  <c r="AE148" i="67"/>
  <c r="AD148" i="67"/>
  <c r="AC148" i="67"/>
  <c r="AB148" i="67"/>
  <c r="AA148" i="67"/>
  <c r="Z148" i="67"/>
  <c r="Y148" i="67"/>
  <c r="X148" i="67"/>
  <c r="W148" i="67"/>
  <c r="V148" i="67"/>
  <c r="U148" i="67"/>
  <c r="T148" i="67"/>
  <c r="S148" i="67"/>
  <c r="R148" i="67"/>
  <c r="Q148" i="67"/>
  <c r="P148" i="67"/>
  <c r="O148" i="67"/>
  <c r="N148" i="67"/>
  <c r="M148" i="67"/>
  <c r="L148" i="67"/>
  <c r="K148" i="67"/>
  <c r="J148" i="67"/>
  <c r="I148" i="67"/>
  <c r="H148" i="67"/>
  <c r="G148" i="67"/>
  <c r="F148" i="67"/>
  <c r="E148" i="67"/>
  <c r="BB144" i="67"/>
  <c r="BA144" i="67"/>
  <c r="AZ144" i="67"/>
  <c r="AY144" i="67"/>
  <c r="AX144" i="67"/>
  <c r="AW144" i="67"/>
  <c r="AV144" i="67"/>
  <c r="AU144" i="67"/>
  <c r="AT144" i="67"/>
  <c r="AS144" i="67"/>
  <c r="AR144" i="67"/>
  <c r="AQ144" i="67"/>
  <c r="AP144" i="67"/>
  <c r="AO144" i="67"/>
  <c r="AN144" i="67"/>
  <c r="AM144" i="67"/>
  <c r="AL144" i="67"/>
  <c r="AK144" i="67"/>
  <c r="AJ144" i="67"/>
  <c r="AI144" i="67"/>
  <c r="AH144" i="67"/>
  <c r="AG144" i="67"/>
  <c r="AF144" i="67"/>
  <c r="AE144" i="67"/>
  <c r="AD144" i="67"/>
  <c r="AC144" i="67"/>
  <c r="AB144" i="67"/>
  <c r="AA144" i="67"/>
  <c r="Z144" i="67"/>
  <c r="Y144" i="67"/>
  <c r="X144" i="67"/>
  <c r="W144" i="67"/>
  <c r="V144" i="67"/>
  <c r="U144" i="67"/>
  <c r="T144" i="67"/>
  <c r="S144" i="67"/>
  <c r="R144" i="67"/>
  <c r="Q144" i="67"/>
  <c r="P144" i="67"/>
  <c r="O144" i="67"/>
  <c r="N144" i="67"/>
  <c r="M144" i="67"/>
  <c r="L144" i="67"/>
  <c r="K144" i="67"/>
  <c r="J144" i="67"/>
  <c r="I144" i="67"/>
  <c r="H144" i="67"/>
  <c r="G144" i="67"/>
  <c r="F144" i="67"/>
  <c r="E144" i="67"/>
  <c r="BB163" i="88"/>
  <c r="BA163" i="88"/>
  <c r="AZ163" i="88"/>
  <c r="AY163" i="88"/>
  <c r="AX163" i="88"/>
  <c r="AW163" i="88"/>
  <c r="AV163" i="88"/>
  <c r="AU163" i="88"/>
  <c r="AT163" i="88"/>
  <c r="AS163" i="88"/>
  <c r="AR163" i="88"/>
  <c r="AQ163" i="88"/>
  <c r="AP163" i="88"/>
  <c r="AO163" i="88"/>
  <c r="AN163" i="88"/>
  <c r="AM163" i="88"/>
  <c r="AL163" i="88"/>
  <c r="AK163" i="88"/>
  <c r="AJ163" i="88"/>
  <c r="AI163" i="88"/>
  <c r="AH163" i="88"/>
  <c r="AG163" i="88"/>
  <c r="AF163" i="88"/>
  <c r="AE163" i="88"/>
  <c r="AD163" i="88"/>
  <c r="AC163" i="88"/>
  <c r="AB163" i="88"/>
  <c r="AA163" i="88"/>
  <c r="Z163" i="88"/>
  <c r="Y163" i="88"/>
  <c r="X163" i="88"/>
  <c r="W163" i="88"/>
  <c r="V163" i="88"/>
  <c r="U163" i="88"/>
  <c r="T163" i="88"/>
  <c r="S163" i="88"/>
  <c r="R163" i="88"/>
  <c r="Q163" i="88"/>
  <c r="P163" i="88"/>
  <c r="O163" i="88"/>
  <c r="N163" i="88"/>
  <c r="M163" i="88"/>
  <c r="L163" i="88"/>
  <c r="K163" i="88"/>
  <c r="J163" i="88"/>
  <c r="I163" i="88"/>
  <c r="H163" i="88"/>
  <c r="G163" i="88"/>
  <c r="F163" i="88"/>
  <c r="E163" i="88"/>
  <c r="BB159" i="88"/>
  <c r="BA159" i="88"/>
  <c r="AZ159" i="88"/>
  <c r="AY159" i="88"/>
  <c r="AX159" i="88"/>
  <c r="AW159" i="88"/>
  <c r="AV159" i="88"/>
  <c r="AU159" i="88"/>
  <c r="AT159" i="88"/>
  <c r="AS159" i="88"/>
  <c r="AR159" i="88"/>
  <c r="AQ159" i="88"/>
  <c r="AP159" i="88"/>
  <c r="AO159" i="88"/>
  <c r="AN159" i="88"/>
  <c r="AM159" i="88"/>
  <c r="AL159" i="88"/>
  <c r="AK159" i="88"/>
  <c r="AJ159" i="88"/>
  <c r="AI159" i="88"/>
  <c r="AH159" i="88"/>
  <c r="AG159" i="88"/>
  <c r="AF159" i="88"/>
  <c r="AE159" i="88"/>
  <c r="AD159" i="88"/>
  <c r="AC159" i="88"/>
  <c r="AB159" i="88"/>
  <c r="AA159" i="88"/>
  <c r="Z159" i="88"/>
  <c r="Y159" i="88"/>
  <c r="X159" i="88"/>
  <c r="W159" i="88"/>
  <c r="V159" i="88"/>
  <c r="U159" i="88"/>
  <c r="T159" i="88"/>
  <c r="S159" i="88"/>
  <c r="R159" i="88"/>
  <c r="Q159" i="88"/>
  <c r="P159" i="88"/>
  <c r="O159" i="88"/>
  <c r="N159" i="88"/>
  <c r="M159" i="88"/>
  <c r="L159" i="88"/>
  <c r="K159" i="88"/>
  <c r="J159" i="88"/>
  <c r="I159" i="88"/>
  <c r="H159" i="88"/>
  <c r="G159" i="88"/>
  <c r="F159" i="88"/>
  <c r="E159" i="88"/>
  <c r="BB153" i="88"/>
  <c r="BA153" i="88"/>
  <c r="AZ153" i="88"/>
  <c r="AY153" i="88"/>
  <c r="AX153" i="88"/>
  <c r="AW153" i="88"/>
  <c r="AV153" i="88"/>
  <c r="AU153" i="88"/>
  <c r="AT153" i="88"/>
  <c r="AS153" i="88"/>
  <c r="AR153" i="88"/>
  <c r="AQ153" i="88"/>
  <c r="AP153" i="88"/>
  <c r="AO153" i="88"/>
  <c r="AN153" i="88"/>
  <c r="AM153" i="88"/>
  <c r="AL153" i="88"/>
  <c r="AK153" i="88"/>
  <c r="AJ153" i="88"/>
  <c r="AI153" i="88"/>
  <c r="AH153" i="88"/>
  <c r="AG153" i="88"/>
  <c r="AF153" i="88"/>
  <c r="AE153" i="88"/>
  <c r="AD153" i="88"/>
  <c r="AC153" i="88"/>
  <c r="AB153" i="88"/>
  <c r="AA153" i="88"/>
  <c r="Z153" i="88"/>
  <c r="Y153" i="88"/>
  <c r="X153" i="88"/>
  <c r="W153" i="88"/>
  <c r="V153" i="88"/>
  <c r="U153" i="88"/>
  <c r="T153" i="88"/>
  <c r="S153" i="88"/>
  <c r="R153" i="88"/>
  <c r="Q153" i="88"/>
  <c r="P153" i="88"/>
  <c r="O153" i="88"/>
  <c r="N153" i="88"/>
  <c r="M153" i="88"/>
  <c r="L153" i="88"/>
  <c r="K153" i="88"/>
  <c r="J153" i="88"/>
  <c r="I153" i="88"/>
  <c r="H153" i="88"/>
  <c r="G153" i="88"/>
  <c r="F153" i="88"/>
  <c r="E153" i="88"/>
  <c r="BB148" i="88"/>
  <c r="BA148" i="88"/>
  <c r="AZ148" i="88"/>
  <c r="AY148" i="88"/>
  <c r="AX148" i="88"/>
  <c r="AW148" i="88"/>
  <c r="AV148" i="88"/>
  <c r="AU148" i="88"/>
  <c r="AT148" i="88"/>
  <c r="AS148" i="88"/>
  <c r="AR148" i="88"/>
  <c r="AQ148" i="88"/>
  <c r="AP148" i="88"/>
  <c r="AO148" i="88"/>
  <c r="AN148" i="88"/>
  <c r="AM148" i="88"/>
  <c r="AL148" i="88"/>
  <c r="AK148" i="88"/>
  <c r="AJ148" i="88"/>
  <c r="AI148" i="88"/>
  <c r="AH148" i="88"/>
  <c r="AG148" i="88"/>
  <c r="AF148" i="88"/>
  <c r="AE148" i="88"/>
  <c r="AD148" i="88"/>
  <c r="AC148" i="88"/>
  <c r="AB148" i="88"/>
  <c r="AA148" i="88"/>
  <c r="Z148" i="88"/>
  <c r="Y148" i="88"/>
  <c r="X148" i="88"/>
  <c r="W148" i="88"/>
  <c r="V148" i="88"/>
  <c r="U148" i="88"/>
  <c r="T148" i="88"/>
  <c r="S148" i="88"/>
  <c r="R148" i="88"/>
  <c r="Q148" i="88"/>
  <c r="P148" i="88"/>
  <c r="O148" i="88"/>
  <c r="N148" i="88"/>
  <c r="M148" i="88"/>
  <c r="L148" i="88"/>
  <c r="K148" i="88"/>
  <c r="J148" i="88"/>
  <c r="I148" i="88"/>
  <c r="H148" i="88"/>
  <c r="G148" i="88"/>
  <c r="F148" i="88"/>
  <c r="E148" i="88"/>
  <c r="BB144" i="88"/>
  <c r="BA144" i="88"/>
  <c r="AZ144" i="88"/>
  <c r="AY144" i="88"/>
  <c r="AX144" i="88"/>
  <c r="AW144" i="88"/>
  <c r="AV144" i="88"/>
  <c r="AU144" i="88"/>
  <c r="AT144" i="88"/>
  <c r="AS144" i="88"/>
  <c r="AR144" i="88"/>
  <c r="AQ144" i="88"/>
  <c r="AP144" i="88"/>
  <c r="AO144" i="88"/>
  <c r="AN144" i="88"/>
  <c r="AM144" i="88"/>
  <c r="AL144" i="88"/>
  <c r="AK144" i="88"/>
  <c r="AJ144" i="88"/>
  <c r="AI144" i="88"/>
  <c r="AH144" i="88"/>
  <c r="AG144" i="88"/>
  <c r="AF144" i="88"/>
  <c r="AE144" i="88"/>
  <c r="AD144" i="88"/>
  <c r="AC144" i="88"/>
  <c r="AB144" i="88"/>
  <c r="AA144" i="88"/>
  <c r="Z144" i="88"/>
  <c r="Y144" i="88"/>
  <c r="X144" i="88"/>
  <c r="W144" i="88"/>
  <c r="V144" i="88"/>
  <c r="U144" i="88"/>
  <c r="T144" i="88"/>
  <c r="S144" i="88"/>
  <c r="R144" i="88"/>
  <c r="Q144" i="88"/>
  <c r="P144" i="88"/>
  <c r="O144" i="88"/>
  <c r="N144" i="88"/>
  <c r="M144" i="88"/>
  <c r="L144" i="88"/>
  <c r="K144" i="88"/>
  <c r="J144" i="88"/>
  <c r="I144" i="88"/>
  <c r="H144" i="88"/>
  <c r="G144" i="88"/>
  <c r="F144" i="88"/>
  <c r="E144" i="88"/>
  <c r="Q15" i="92" l="1"/>
  <c r="N54" i="69" s="1"/>
  <c r="M54" i="69"/>
  <c r="Q16" i="92"/>
  <c r="N55" i="69" s="1"/>
  <c r="M55" i="69"/>
  <c r="I55" i="88"/>
  <c r="H55" i="88"/>
  <c r="G55" i="88"/>
  <c r="F55" i="88"/>
  <c r="E55" i="88"/>
  <c r="I54" i="88"/>
  <c r="H54" i="88"/>
  <c r="G54" i="88"/>
  <c r="F54" i="88"/>
  <c r="E54" i="88"/>
  <c r="B10" i="75"/>
  <c r="B10" i="74"/>
  <c r="B10" i="73"/>
  <c r="B10" i="72"/>
  <c r="B10" i="71"/>
  <c r="B10" i="70"/>
  <c r="B10" i="69"/>
  <c r="B10" i="68"/>
  <c r="B10" i="67"/>
  <c r="B10" i="88"/>
  <c r="B20" i="75"/>
  <c r="B20" i="74"/>
  <c r="B20" i="73"/>
  <c r="B20" i="72"/>
  <c r="B20" i="71"/>
  <c r="B20" i="70"/>
  <c r="B20" i="69"/>
  <c r="B20" i="68"/>
  <c r="B20" i="67"/>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N81" i="70"/>
  <c r="M81" i="70"/>
  <c r="L81" i="70"/>
  <c r="K81" i="70"/>
  <c r="J81" i="70"/>
  <c r="I81" i="70"/>
  <c r="H81" i="70"/>
  <c r="G81" i="70"/>
  <c r="F81" i="70"/>
  <c r="E81" i="70"/>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M81" i="69"/>
  <c r="L81" i="69"/>
  <c r="K81" i="69"/>
  <c r="J81" i="69"/>
  <c r="I81" i="69"/>
  <c r="H81" i="69"/>
  <c r="G81" i="69"/>
  <c r="F81" i="69"/>
  <c r="E81" i="69"/>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Y95" i="70"/>
  <c r="AB100" i="70"/>
  <c r="AL104" i="70"/>
  <c r="N84" i="73"/>
  <c r="AL85" i="73"/>
  <c r="Q87" i="73"/>
  <c r="AR88" i="73"/>
  <c r="BB90" i="73"/>
  <c r="W94" i="73"/>
  <c r="T96" i="73"/>
  <c r="W99" i="73"/>
  <c r="AD101" i="73"/>
  <c r="AC106" i="73"/>
  <c r="AQ84" i="74"/>
  <c r="AI92" i="74"/>
  <c r="AE100" i="74"/>
  <c r="F84" i="75"/>
  <c r="AV88" i="75"/>
  <c r="Y95" i="75"/>
  <c r="AA99" i="75"/>
  <c r="X90" i="67"/>
  <c r="U93" i="67"/>
  <c r="AG96" i="67"/>
  <c r="AJ102" i="67"/>
  <c r="AY105" i="67"/>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F128" i="71" s="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AW98" i="70"/>
  <c r="Z95" i="70"/>
  <c r="AL95" i="70"/>
  <c r="AX95" i="70"/>
  <c r="Y97" i="70"/>
  <c r="AK97" i="70"/>
  <c r="AW97" i="70"/>
  <c r="Z98" i="70"/>
  <c r="AL98" i="70"/>
  <c r="AX98" i="70"/>
  <c r="AE100" i="70"/>
  <c r="AQ100" i="70"/>
  <c r="AH103" i="70"/>
  <c r="AT103" i="70"/>
  <c r="AC104" i="70"/>
  <c r="AO104" i="70"/>
  <c r="BA104" i="70"/>
  <c r="AK105" i="70"/>
  <c r="AW105" i="70"/>
  <c r="AH106" i="70"/>
  <c r="AT106" i="70"/>
  <c r="Y98" i="70"/>
  <c r="AA95" i="70"/>
  <c r="AM95" i="70"/>
  <c r="AY95" i="70"/>
  <c r="Z97" i="70"/>
  <c r="AL97" i="70"/>
  <c r="AX97" i="70"/>
  <c r="AA98" i="70"/>
  <c r="AM98" i="70"/>
  <c r="AY98" i="70"/>
  <c r="AF100" i="70"/>
  <c r="AR100" i="70"/>
  <c r="AI103" i="70"/>
  <c r="AU103" i="70"/>
  <c r="AD104" i="70"/>
  <c r="AP104" i="70"/>
  <c r="BB104" i="70"/>
  <c r="AL105" i="70"/>
  <c r="AX105" i="70"/>
  <c r="AI106" i="70"/>
  <c r="AU106" i="70"/>
  <c r="AB95" i="70"/>
  <c r="AN95" i="70"/>
  <c r="AZ95" i="70"/>
  <c r="AA97" i="70"/>
  <c r="AM97" i="70"/>
  <c r="AY97" i="70"/>
  <c r="AB98" i="70"/>
  <c r="AN98" i="70"/>
  <c r="AZ98" i="70"/>
  <c r="AG100" i="70"/>
  <c r="AS100" i="70"/>
  <c r="AJ103" i="70"/>
  <c r="AV103" i="70"/>
  <c r="AE104" i="70"/>
  <c r="AQ104" i="70"/>
  <c r="AA105" i="70"/>
  <c r="AM105" i="70"/>
  <c r="AY105" i="70"/>
  <c r="AJ106" i="70"/>
  <c r="AV106" i="70"/>
  <c r="AK98"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S95" i="70"/>
  <c r="AE95" i="70"/>
  <c r="AQ95" i="70"/>
  <c r="AD97" i="70"/>
  <c r="AP97" i="70"/>
  <c r="BB97" i="70"/>
  <c r="AE98" i="70"/>
  <c r="AQ98" i="70"/>
  <c r="X100" i="70"/>
  <c r="AJ100" i="70"/>
  <c r="AV100" i="70"/>
  <c r="AA103" i="70"/>
  <c r="AM103" i="70"/>
  <c r="AY103" i="70"/>
  <c r="AH104" i="70"/>
  <c r="AT104" i="70"/>
  <c r="AD105" i="70"/>
  <c r="AP105" i="70"/>
  <c r="BB105" i="70"/>
  <c r="AM106" i="70"/>
  <c r="AY106"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X95" i="70"/>
  <c r="AJ95" i="70"/>
  <c r="W97" i="70"/>
  <c r="AI97" i="70"/>
  <c r="X98" i="70"/>
  <c r="AJ98" i="70"/>
  <c r="AC100" i="70"/>
  <c r="AO100" i="70"/>
  <c r="AF103" i="70"/>
  <c r="AA104" i="70"/>
  <c r="AM104" i="70"/>
  <c r="AI105" i="70"/>
  <c r="AF106" i="70"/>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128" i="71"/>
  <c r="Q83" i="71"/>
  <c r="Y83" i="71"/>
  <c r="Y134" i="71" s="1"/>
  <c r="J83" i="71"/>
  <c r="R83" i="71"/>
  <c r="Z83" i="71"/>
  <c r="Z134" i="71" s="1"/>
  <c r="K83" i="71"/>
  <c r="K134" i="71" s="1"/>
  <c r="S83" i="71"/>
  <c r="AA83" i="71"/>
  <c r="AA134" i="71" s="1"/>
  <c r="W83" i="71"/>
  <c r="W134" i="71" s="1"/>
  <c r="L83" i="71"/>
  <c r="L134" i="71" s="1"/>
  <c r="T83" i="71"/>
  <c r="T134" i="71" s="1"/>
  <c r="O83" i="71"/>
  <c r="O134" i="71" s="1"/>
  <c r="E83" i="71"/>
  <c r="M83" i="71"/>
  <c r="M134" i="71" s="1"/>
  <c r="U83" i="71"/>
  <c r="F83" i="71"/>
  <c r="F134" i="71" s="1"/>
  <c r="N83" i="71"/>
  <c r="N134" i="71" s="1"/>
  <c r="V83" i="71"/>
  <c r="V134" i="71" s="1"/>
  <c r="I128" i="71"/>
  <c r="W83" i="70"/>
  <c r="U83" i="70"/>
  <c r="P83" i="70"/>
  <c r="X83" i="70"/>
  <c r="Q83" i="70"/>
  <c r="Y83" i="70"/>
  <c r="R83" i="70"/>
  <c r="Z83" i="70"/>
  <c r="S83" i="70"/>
  <c r="AA83" i="70"/>
  <c r="V83" i="70"/>
  <c r="P83" i="69"/>
  <c r="X83" i="69"/>
  <c r="Q83" i="69"/>
  <c r="Y83" i="69"/>
  <c r="W83" i="69"/>
  <c r="R83" i="69"/>
  <c r="Z83" i="69"/>
  <c r="U83" i="69"/>
  <c r="O83" i="69"/>
  <c r="S83" i="69"/>
  <c r="AA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J134" i="71"/>
  <c r="Q134" i="71"/>
  <c r="R134" i="71"/>
  <c r="S134" i="71"/>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T128" i="71" l="1"/>
  <c r="AN128" i="71"/>
  <c r="BB128" i="71"/>
  <c r="AS128" i="71"/>
  <c r="AL128" i="71"/>
  <c r="AF128" i="71"/>
  <c r="J128" i="71"/>
  <c r="K128" i="71"/>
  <c r="AQ128" i="71"/>
  <c r="H128" i="71"/>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F26" i="70" s="1"/>
  <c r="H64" i="70"/>
  <c r="G64" i="70"/>
  <c r="F64" i="70"/>
  <c r="E64"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E9" i="2" a="1"/>
  <c r="D16" i="2" a="1"/>
  <c r="D9" i="2" a="1"/>
  <c r="D18" i="2" a="1"/>
  <c r="D12" i="2" a="1"/>
  <c r="D15" i="2" a="1"/>
  <c r="D14" i="2" a="1"/>
  <c r="D11" i="2" a="1"/>
  <c r="D10" i="2" a="1"/>
  <c r="D13" i="2" a="1"/>
  <c r="D19" i="2" a="1"/>
  <c r="H9" i="2" a="1"/>
  <c r="D17" i="2" a="1"/>
  <c r="O82" i="70" l="1"/>
  <c r="O83" i="70" s="1"/>
  <c r="K82" i="69"/>
  <c r="K83" i="69" s="1"/>
  <c r="L82" i="69"/>
  <c r="L83" i="69" s="1"/>
  <c r="N82" i="69"/>
  <c r="N83" i="69" s="1"/>
  <c r="M82" i="69"/>
  <c r="J82" i="69"/>
  <c r="J83" i="69" s="1"/>
  <c r="J82" i="70"/>
  <c r="K82" i="70"/>
  <c r="K83" i="70" s="1"/>
  <c r="L82" i="70"/>
  <c r="L83" i="70" s="1"/>
  <c r="M82" i="70"/>
  <c r="M83" i="70" s="1"/>
  <c r="N82" i="70"/>
  <c r="B26" i="70"/>
  <c r="E82" i="70"/>
  <c r="E83" i="70" s="1"/>
  <c r="F82" i="70"/>
  <c r="G82" i="70"/>
  <c r="G83" i="70" s="1"/>
  <c r="E26" i="70"/>
  <c r="H82" i="70"/>
  <c r="H83" i="70" s="1"/>
  <c r="I82" i="70"/>
  <c r="I83" i="70" s="1"/>
  <c r="E82" i="69"/>
  <c r="E83" i="69" s="1"/>
  <c r="F82" i="69"/>
  <c r="F83" i="69"/>
  <c r="G82" i="69"/>
  <c r="G83" i="69" s="1"/>
  <c r="H82" i="69"/>
  <c r="H83" i="69" s="1"/>
  <c r="I82" i="69"/>
  <c r="E26" i="68"/>
  <c r="H82" i="68"/>
  <c r="I82" i="68"/>
  <c r="I83" i="68" s="1"/>
  <c r="I134" i="68" s="1"/>
  <c r="E82" i="68"/>
  <c r="E83" i="68" s="1"/>
  <c r="E134" i="68" s="1"/>
  <c r="F82" i="68"/>
  <c r="F83" i="68" s="1"/>
  <c r="G82" i="68"/>
  <c r="G83" i="68" s="1"/>
  <c r="F82" i="67"/>
  <c r="G82" i="67"/>
  <c r="G83" i="67" s="1"/>
  <c r="H82" i="67"/>
  <c r="H83" i="67" s="1"/>
  <c r="F26" i="67"/>
  <c r="I82" i="67"/>
  <c r="E82" i="67"/>
  <c r="E83" i="67" s="1"/>
  <c r="Q82" i="88"/>
  <c r="S82" i="88"/>
  <c r="S83" i="88" s="1"/>
  <c r="L82" i="88"/>
  <c r="L83" i="88" s="1"/>
  <c r="T82" i="88"/>
  <c r="T83" i="88" s="1"/>
  <c r="I82" i="88"/>
  <c r="J82" i="88"/>
  <c r="M82" i="88"/>
  <c r="U82" i="88"/>
  <c r="Y82" i="88"/>
  <c r="R82" i="88"/>
  <c r="R83" i="88"/>
  <c r="K82" i="88"/>
  <c r="K83" i="88"/>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S134"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AH134"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E2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D2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R134"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X134"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2"/>
  <c r="D27" i="75"/>
  <c r="F26" i="75"/>
  <c r="BA134" i="75"/>
  <c r="E134" i="75"/>
  <c r="B27" i="75"/>
  <c r="AC134" i="75"/>
  <c r="B26" i="73"/>
  <c r="D27" i="73"/>
  <c r="C26" i="73"/>
  <c r="AZ134" i="73"/>
  <c r="W134" i="73"/>
  <c r="AH134" i="73"/>
  <c r="G26" i="72"/>
  <c r="F27" i="72"/>
  <c r="AW134" i="72"/>
  <c r="B27" i="71"/>
  <c r="C27" i="71"/>
  <c r="D27" i="71"/>
  <c r="E26" i="71"/>
  <c r="E27" i="71"/>
  <c r="F27" i="71"/>
  <c r="G26" i="71"/>
  <c r="F27" i="70"/>
  <c r="C27" i="70"/>
  <c r="Z134" i="69"/>
  <c r="E26" i="69"/>
  <c r="F26" i="69"/>
  <c r="F27" i="69"/>
  <c r="E27" i="68"/>
  <c r="F26" i="68"/>
  <c r="U134" i="68"/>
  <c r="BA134" i="68"/>
  <c r="Y134" i="68"/>
  <c r="B26" i="68"/>
  <c r="AC134" i="68"/>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D26" i="70"/>
  <c r="AA134" i="70"/>
  <c r="AP134" i="70"/>
  <c r="AX134" i="70"/>
  <c r="G26" i="70"/>
  <c r="AR134" i="69"/>
  <c r="T134" i="69"/>
  <c r="AZ134" i="69"/>
  <c r="G26" i="69"/>
  <c r="B26" i="69"/>
  <c r="C26" i="69"/>
  <c r="D26" i="69"/>
  <c r="Q134" i="68"/>
  <c r="AW134" i="68"/>
  <c r="M134" i="68"/>
  <c r="AK134" i="68"/>
  <c r="AS134" i="68"/>
  <c r="C26" i="68"/>
  <c r="G26" i="68"/>
  <c r="E131" i="67"/>
  <c r="D26" i="67"/>
  <c r="E26" i="67"/>
  <c r="AI134" i="67"/>
  <c r="Z134" i="67"/>
  <c r="AH134" i="67"/>
  <c r="AP134" i="67"/>
  <c r="AY134" i="67"/>
  <c r="B26" i="67"/>
  <c r="C26" i="67"/>
  <c r="G26" i="67"/>
  <c r="AL134" i="88"/>
  <c r="F26" i="88"/>
  <c r="G26" i="88"/>
  <c r="D26" i="88"/>
  <c r="E9" i="2"/>
  <c r="D16" i="2"/>
  <c r="D19" i="2"/>
  <c r="H9" i="2"/>
  <c r="D17" i="2"/>
  <c r="D15" i="2"/>
  <c r="D13" i="2"/>
  <c r="D9" i="2"/>
  <c r="D14" i="2"/>
  <c r="D11" i="2"/>
  <c r="D10" i="2"/>
  <c r="D12" i="2"/>
  <c r="D18" i="2"/>
  <c r="E131" i="68" l="1"/>
  <c r="E130" i="68" s="1"/>
  <c r="E132" i="68" s="1"/>
  <c r="K134" i="70"/>
  <c r="AV94" i="70"/>
  <c r="V94" i="70"/>
  <c r="AQ94" i="70"/>
  <c r="BA94" i="70"/>
  <c r="P94" i="70"/>
  <c r="AJ94" i="70"/>
  <c r="AM94" i="70"/>
  <c r="AE94" i="70"/>
  <c r="AO94" i="70"/>
  <c r="Y94" i="70"/>
  <c r="X94" i="70"/>
  <c r="AS94" i="70"/>
  <c r="S94" i="70"/>
  <c r="AC94" i="70"/>
  <c r="R94" i="70"/>
  <c r="AU94" i="70"/>
  <c r="AG94" i="70"/>
  <c r="AY94" i="70"/>
  <c r="Q94" i="70"/>
  <c r="AI94" i="70"/>
  <c r="U94" i="70"/>
  <c r="BB94" i="70"/>
  <c r="AA94" i="70"/>
  <c r="AB94" i="70"/>
  <c r="AX94" i="70"/>
  <c r="W94" i="70"/>
  <c r="AR94" i="70"/>
  <c r="AP94" i="70"/>
  <c r="AZ94" i="70"/>
  <c r="T94" i="70"/>
  <c r="AL94" i="70"/>
  <c r="AT94" i="70"/>
  <c r="AF94" i="70"/>
  <c r="AD94" i="70"/>
  <c r="AN94" i="70"/>
  <c r="AK94" i="70"/>
  <c r="AH94" i="70"/>
  <c r="Z94" i="70"/>
  <c r="AW94" i="70"/>
  <c r="AQ92" i="69"/>
  <c r="AZ92" i="69"/>
  <c r="AC92" i="69"/>
  <c r="AD92" i="69"/>
  <c r="AT92" i="69"/>
  <c r="AY92" i="69"/>
  <c r="AO92" i="69"/>
  <c r="AP92" i="69"/>
  <c r="AS92" i="69"/>
  <c r="AN92" i="69"/>
  <c r="BA92" i="69"/>
  <c r="BB92" i="69"/>
  <c r="AE92" i="69"/>
  <c r="N92" i="69"/>
  <c r="AR92" i="69"/>
  <c r="AV92" i="69"/>
  <c r="AK92" i="69"/>
  <c r="AL92" i="69"/>
  <c r="AU92" i="69"/>
  <c r="AF92" i="69"/>
  <c r="AG92" i="69"/>
  <c r="AH92" i="69"/>
  <c r="AI92" i="69"/>
  <c r="AJ92" i="69"/>
  <c r="AW92" i="69"/>
  <c r="AX92" i="69"/>
  <c r="AM92" i="69"/>
  <c r="M83" i="69"/>
  <c r="AL93" i="69"/>
  <c r="AU93" i="69"/>
  <c r="AP93" i="69"/>
  <c r="AN93" i="69"/>
  <c r="AG93" i="69"/>
  <c r="AI93" i="69"/>
  <c r="AR93" i="69"/>
  <c r="AD93" i="69"/>
  <c r="AW93" i="69"/>
  <c r="AF93" i="69"/>
  <c r="AX93" i="69"/>
  <c r="AY93" i="69"/>
  <c r="AK93" i="69"/>
  <c r="AT93" i="69"/>
  <c r="BA93" i="69"/>
  <c r="AM93" i="69"/>
  <c r="AH93" i="69"/>
  <c r="AQ93" i="69"/>
  <c r="AO93" i="69"/>
  <c r="AV93" i="69"/>
  <c r="AE93" i="69"/>
  <c r="AC93" i="69"/>
  <c r="AZ93" i="69"/>
  <c r="O93" i="69"/>
  <c r="AJ93" i="69"/>
  <c r="AS93" i="69"/>
  <c r="BB93" i="69"/>
  <c r="AU91" i="69"/>
  <c r="AG91" i="69"/>
  <c r="BB91" i="69"/>
  <c r="AZ91" i="69"/>
  <c r="AX91" i="69"/>
  <c r="AI91" i="69"/>
  <c r="AP91" i="69"/>
  <c r="AN91" i="69"/>
  <c r="AL91" i="69"/>
  <c r="AR91" i="69"/>
  <c r="AD91" i="69"/>
  <c r="AT91" i="69"/>
  <c r="AF91" i="69"/>
  <c r="AS91" i="69"/>
  <c r="AH91" i="69"/>
  <c r="BA91" i="69"/>
  <c r="AY91" i="69"/>
  <c r="AW91" i="69"/>
  <c r="AV91" i="69"/>
  <c r="AQ91" i="69"/>
  <c r="AO91" i="69"/>
  <c r="AM91" i="69"/>
  <c r="AK91" i="69"/>
  <c r="AJ91" i="69"/>
  <c r="AE91" i="69"/>
  <c r="AC91" i="69"/>
  <c r="M91" i="69"/>
  <c r="AW89" i="69"/>
  <c r="AF89" i="69"/>
  <c r="AC89" i="69"/>
  <c r="AD89" i="69"/>
  <c r="AE89" i="69"/>
  <c r="AR89" i="69"/>
  <c r="AG89" i="69"/>
  <c r="AL89" i="69"/>
  <c r="AM89" i="69"/>
  <c r="AN89" i="69"/>
  <c r="AO89" i="69"/>
  <c r="AP89" i="69"/>
  <c r="AQ89" i="69"/>
  <c r="AS89" i="69"/>
  <c r="AH89" i="69"/>
  <c r="K89" i="69"/>
  <c r="AX89" i="69"/>
  <c r="AY89" i="69"/>
  <c r="AZ89" i="69"/>
  <c r="BA89" i="69"/>
  <c r="BB89" i="69"/>
  <c r="AT89" i="69"/>
  <c r="AI89" i="69"/>
  <c r="AJ89" i="69"/>
  <c r="AK89" i="69"/>
  <c r="AU89" i="69"/>
  <c r="AV89" i="69"/>
  <c r="AC90" i="69"/>
  <c r="AF90" i="69"/>
  <c r="M90" i="69"/>
  <c r="N90" i="69" s="1"/>
  <c r="AT90" i="69"/>
  <c r="AK90" i="69"/>
  <c r="BB90" i="69"/>
  <c r="AZ90" i="69"/>
  <c r="AX90" i="69"/>
  <c r="AV90" i="69"/>
  <c r="AH90" i="69"/>
  <c r="AQ90" i="69"/>
  <c r="AR90" i="69"/>
  <c r="AP90" i="69"/>
  <c r="AN90" i="69"/>
  <c r="AL90" i="69"/>
  <c r="AJ90" i="69"/>
  <c r="AE90" i="69"/>
  <c r="AO90" i="69"/>
  <c r="AD90" i="69"/>
  <c r="AS90" i="69"/>
  <c r="L90" i="69"/>
  <c r="AG90" i="69"/>
  <c r="AM90" i="69"/>
  <c r="BA90" i="69"/>
  <c r="AY90" i="69"/>
  <c r="AW90" i="69"/>
  <c r="AU90" i="69"/>
  <c r="AI90" i="69"/>
  <c r="AS92" i="70"/>
  <c r="AH92" i="70"/>
  <c r="AP92" i="70"/>
  <c r="AT92" i="70"/>
  <c r="AK92" i="70"/>
  <c r="AL92" i="70"/>
  <c r="BB92" i="70"/>
  <c r="AW92" i="70"/>
  <c r="AX92" i="70"/>
  <c r="AE92" i="70"/>
  <c r="AR92" i="70"/>
  <c r="AJ92" i="70"/>
  <c r="AM92" i="70"/>
  <c r="AQ92" i="70"/>
  <c r="AG92" i="70"/>
  <c r="AF92" i="70"/>
  <c r="AI92" i="70"/>
  <c r="AV92" i="70"/>
  <c r="AY92" i="70"/>
  <c r="AU92" i="70"/>
  <c r="AN92" i="70"/>
  <c r="AC92" i="70"/>
  <c r="AZ92" i="70"/>
  <c r="AO92" i="70"/>
  <c r="N92" i="70"/>
  <c r="BA92" i="70"/>
  <c r="AD92" i="70"/>
  <c r="M91" i="70"/>
  <c r="AJ91" i="70"/>
  <c r="AT91" i="70"/>
  <c r="AF91" i="70"/>
  <c r="AK91" i="70"/>
  <c r="AH91" i="70"/>
  <c r="BA91" i="70"/>
  <c r="AQ91" i="70"/>
  <c r="AO91" i="70"/>
  <c r="AX91" i="70"/>
  <c r="AU91" i="70"/>
  <c r="AY91" i="70"/>
  <c r="AE91" i="70"/>
  <c r="AC91" i="70"/>
  <c r="AL91" i="70"/>
  <c r="AI91" i="70"/>
  <c r="AS91" i="70"/>
  <c r="AG91" i="70"/>
  <c r="BB91" i="70"/>
  <c r="AP91" i="70"/>
  <c r="AZ91" i="70"/>
  <c r="AW91" i="70"/>
  <c r="AV91" i="70"/>
  <c r="AM91" i="70"/>
  <c r="AR91" i="70"/>
  <c r="AD91" i="70"/>
  <c r="AN91" i="70"/>
  <c r="AR90" i="70"/>
  <c r="AE90" i="70"/>
  <c r="AI90" i="70"/>
  <c r="AX90" i="70"/>
  <c r="BB90" i="70"/>
  <c r="AH90" i="70"/>
  <c r="AU90" i="70"/>
  <c r="AM90" i="70"/>
  <c r="AF90" i="70"/>
  <c r="AG90" i="70"/>
  <c r="AS90" i="70"/>
  <c r="AT90" i="70"/>
  <c r="AY90" i="70"/>
  <c r="AN90" i="70"/>
  <c r="AZ90" i="70"/>
  <c r="AC90" i="70"/>
  <c r="L90" i="70"/>
  <c r="AO90" i="70"/>
  <c r="AK90" i="70"/>
  <c r="BA90" i="70"/>
  <c r="AQ90" i="70"/>
  <c r="AJ90" i="70"/>
  <c r="AW90" i="70"/>
  <c r="AD90" i="70"/>
  <c r="AV90" i="70"/>
  <c r="AL90" i="70"/>
  <c r="AP90" i="70"/>
  <c r="AC93" i="70"/>
  <c r="AU93" i="70"/>
  <c r="AG93" i="70"/>
  <c r="BB93" i="70"/>
  <c r="AI93" i="70"/>
  <c r="AP93" i="70"/>
  <c r="AY93" i="70"/>
  <c r="AW93" i="70"/>
  <c r="AD93" i="70"/>
  <c r="AN93" i="70"/>
  <c r="AM93" i="70"/>
  <c r="AK93" i="70"/>
  <c r="AT93" i="70"/>
  <c r="AR93" i="70"/>
  <c r="AH93" i="70"/>
  <c r="AF93" i="70"/>
  <c r="O93" i="70"/>
  <c r="AV93" i="70"/>
  <c r="BA93" i="70"/>
  <c r="AX93" i="70"/>
  <c r="AJ93" i="70"/>
  <c r="AQ93" i="70"/>
  <c r="AO93" i="70"/>
  <c r="AL93" i="70"/>
  <c r="AS93" i="70"/>
  <c r="AE93" i="70"/>
  <c r="AZ93" i="70"/>
  <c r="AY89" i="70"/>
  <c r="AZ89" i="70"/>
  <c r="AJ89" i="70"/>
  <c r="AF89" i="70"/>
  <c r="AV89" i="70"/>
  <c r="AX89" i="70"/>
  <c r="AE89" i="70"/>
  <c r="AR89" i="70"/>
  <c r="AL89" i="70"/>
  <c r="AQ89" i="70"/>
  <c r="AG89" i="70"/>
  <c r="AK89" i="70"/>
  <c r="AD89" i="70"/>
  <c r="AS89" i="70"/>
  <c r="K89" i="70"/>
  <c r="AW89" i="70"/>
  <c r="AC89" i="70"/>
  <c r="AP89" i="70"/>
  <c r="AH89" i="70"/>
  <c r="AO89" i="70"/>
  <c r="BB89" i="70"/>
  <c r="AT89" i="70"/>
  <c r="AI89" i="70"/>
  <c r="AN89" i="70"/>
  <c r="BA89" i="70"/>
  <c r="AU89" i="70"/>
  <c r="AM89" i="70"/>
  <c r="N83" i="70"/>
  <c r="J83" i="70"/>
  <c r="AC86" i="70"/>
  <c r="AP86" i="70"/>
  <c r="AY86" i="70"/>
  <c r="AD86" i="70"/>
  <c r="AM86" i="70"/>
  <c r="AW86" i="70"/>
  <c r="AU86" i="70"/>
  <c r="AS86" i="70"/>
  <c r="H86" i="70"/>
  <c r="BB86" i="70"/>
  <c r="AK86" i="70"/>
  <c r="AI86" i="70"/>
  <c r="AG86" i="70"/>
  <c r="AO86" i="70"/>
  <c r="AZ86" i="70"/>
  <c r="AN86" i="70"/>
  <c r="AE86" i="70"/>
  <c r="AX86" i="70"/>
  <c r="AV86" i="70"/>
  <c r="AT86" i="70"/>
  <c r="AQ86" i="70"/>
  <c r="BA86" i="70"/>
  <c r="AL86" i="70"/>
  <c r="AJ86" i="70"/>
  <c r="AH86" i="70"/>
  <c r="AR86" i="70"/>
  <c r="AF86" i="70"/>
  <c r="AZ85" i="70"/>
  <c r="AI85" i="70"/>
  <c r="AP85" i="70"/>
  <c r="AN85" i="70"/>
  <c r="AS85" i="70"/>
  <c r="BA85" i="70"/>
  <c r="AX85" i="70"/>
  <c r="AV85" i="70"/>
  <c r="AG85" i="70"/>
  <c r="AQ85" i="70"/>
  <c r="AO85" i="70"/>
  <c r="AL85" i="70"/>
  <c r="AJ85" i="70"/>
  <c r="AD85" i="70"/>
  <c r="AE85" i="70"/>
  <c r="AU85" i="70"/>
  <c r="AC85" i="70"/>
  <c r="AT85" i="70"/>
  <c r="AM85" i="70"/>
  <c r="AH85" i="70"/>
  <c r="G85" i="70"/>
  <c r="AK85" i="70"/>
  <c r="AY85" i="70"/>
  <c r="AW85" i="70"/>
  <c r="BB85" i="70"/>
  <c r="AR85" i="70"/>
  <c r="AF85" i="70"/>
  <c r="F83" i="70"/>
  <c r="AU88" i="70"/>
  <c r="AH88" i="70"/>
  <c r="AG88" i="70"/>
  <c r="J88" i="70"/>
  <c r="AT88" i="70"/>
  <c r="AS88" i="70"/>
  <c r="AN88" i="70"/>
  <c r="AI88" i="70"/>
  <c r="AW88" i="70"/>
  <c r="AM88" i="70"/>
  <c r="AZ88" i="70"/>
  <c r="AC88" i="70"/>
  <c r="BB88" i="70"/>
  <c r="AR88" i="70"/>
  <c r="AV88" i="70"/>
  <c r="AY88" i="70"/>
  <c r="AO88" i="70"/>
  <c r="AJ88" i="70"/>
  <c r="AL88" i="70"/>
  <c r="BA88" i="70"/>
  <c r="AD88" i="70"/>
  <c r="AE88" i="70"/>
  <c r="AK88" i="70"/>
  <c r="AX88" i="70"/>
  <c r="AP88" i="70"/>
  <c r="AQ88" i="70"/>
  <c r="AF88" i="70"/>
  <c r="AN84" i="70"/>
  <c r="AC84" i="70"/>
  <c r="AJ84" i="70"/>
  <c r="AD84" i="70"/>
  <c r="AZ84" i="70"/>
  <c r="AY84" i="70"/>
  <c r="AW84" i="70"/>
  <c r="AT84" i="70"/>
  <c r="AR84" i="70"/>
  <c r="AP84" i="70"/>
  <c r="AL84" i="70"/>
  <c r="AM84" i="70"/>
  <c r="AK84" i="70"/>
  <c r="F84" i="70"/>
  <c r="AH84" i="70"/>
  <c r="AF84" i="70"/>
  <c r="AO84" i="70"/>
  <c r="AU84" i="70"/>
  <c r="AG84" i="70"/>
  <c r="AI84" i="70"/>
  <c r="AE84" i="70"/>
  <c r="BA84" i="70"/>
  <c r="AX84" i="70"/>
  <c r="BB84" i="70"/>
  <c r="AS84" i="70"/>
  <c r="AQ84" i="70"/>
  <c r="AV84" i="70"/>
  <c r="AR87" i="70"/>
  <c r="AE87" i="70"/>
  <c r="AV87" i="70"/>
  <c r="AL87" i="70"/>
  <c r="AI87" i="70"/>
  <c r="AX87" i="70"/>
  <c r="AJ87" i="70"/>
  <c r="AH87" i="70"/>
  <c r="AU87" i="70"/>
  <c r="AM87" i="70"/>
  <c r="AN87" i="70"/>
  <c r="AC87" i="70"/>
  <c r="AW87" i="70"/>
  <c r="AT87" i="70"/>
  <c r="AY87" i="70"/>
  <c r="AZ87" i="70"/>
  <c r="AO87" i="70"/>
  <c r="AF87" i="70"/>
  <c r="AS87" i="70"/>
  <c r="I87" i="70"/>
  <c r="BA87" i="70"/>
  <c r="AD87" i="70"/>
  <c r="AG87" i="70"/>
  <c r="AP87" i="70"/>
  <c r="AK87" i="70"/>
  <c r="BB87" i="70"/>
  <c r="AQ87" i="70"/>
  <c r="BB87" i="69"/>
  <c r="AQ87" i="69"/>
  <c r="AY87" i="69"/>
  <c r="AN87" i="69"/>
  <c r="BA87" i="69"/>
  <c r="AZ87" i="69"/>
  <c r="AD87" i="69"/>
  <c r="I87" i="69"/>
  <c r="AP87" i="69"/>
  <c r="AK87" i="69"/>
  <c r="AF87" i="69"/>
  <c r="AG87" i="69"/>
  <c r="AH87" i="69"/>
  <c r="AI87" i="69"/>
  <c r="AJ87" i="69"/>
  <c r="AW87" i="69"/>
  <c r="AL87" i="69"/>
  <c r="AC87" i="69"/>
  <c r="AE87" i="69"/>
  <c r="AR87" i="69"/>
  <c r="AS87" i="69"/>
  <c r="AT87" i="69"/>
  <c r="AU87" i="69"/>
  <c r="AV87" i="69"/>
  <c r="AX87" i="69"/>
  <c r="AM87" i="69"/>
  <c r="AO87" i="69"/>
  <c r="AZ86" i="69"/>
  <c r="H86" i="69"/>
  <c r="I86" i="69" s="1"/>
  <c r="AI86" i="69"/>
  <c r="AN86" i="69"/>
  <c r="AD86" i="69"/>
  <c r="AE86" i="69"/>
  <c r="AF86" i="69"/>
  <c r="AG86" i="69"/>
  <c r="AH86" i="69"/>
  <c r="AU86" i="69"/>
  <c r="AJ86" i="69"/>
  <c r="AC86" i="69"/>
  <c r="AP86" i="69"/>
  <c r="AQ86" i="69"/>
  <c r="AR86" i="69"/>
  <c r="AS86" i="69"/>
  <c r="AT86" i="69"/>
  <c r="AV86" i="69"/>
  <c r="AK86" i="69"/>
  <c r="AM86" i="69"/>
  <c r="AO86" i="69"/>
  <c r="BB86" i="69"/>
  <c r="AW86" i="69"/>
  <c r="AL86" i="69"/>
  <c r="AY86" i="69"/>
  <c r="BA86" i="69"/>
  <c r="AX86" i="69"/>
  <c r="AM85" i="69"/>
  <c r="AK85" i="69"/>
  <c r="AI85" i="69"/>
  <c r="AG85" i="69"/>
  <c r="AE85" i="69"/>
  <c r="AO85" i="69"/>
  <c r="AC85" i="69"/>
  <c r="G85" i="69"/>
  <c r="H85" i="69" s="1"/>
  <c r="AX85" i="69"/>
  <c r="AV85" i="69"/>
  <c r="AT85" i="69"/>
  <c r="AR85" i="69"/>
  <c r="BB85" i="69"/>
  <c r="AZ85" i="69"/>
  <c r="AL85" i="69"/>
  <c r="AJ85" i="69"/>
  <c r="AH85" i="69"/>
  <c r="AF85" i="69"/>
  <c r="AP85" i="69"/>
  <c r="AN85" i="69"/>
  <c r="AD85" i="69"/>
  <c r="AY85" i="69"/>
  <c r="AW85" i="69"/>
  <c r="AU85" i="69"/>
  <c r="AS85" i="69"/>
  <c r="AQ85" i="69"/>
  <c r="BA85" i="69"/>
  <c r="AS88" i="69"/>
  <c r="J88" i="69"/>
  <c r="K88" i="69" s="1"/>
  <c r="AN88" i="69"/>
  <c r="AC88" i="69"/>
  <c r="AI88" i="69"/>
  <c r="AJ88" i="69"/>
  <c r="AK88" i="69"/>
  <c r="AL88" i="69"/>
  <c r="AM88" i="69"/>
  <c r="AZ88" i="69"/>
  <c r="AO88" i="69"/>
  <c r="AD88" i="69"/>
  <c r="AF88" i="69"/>
  <c r="AH88" i="69"/>
  <c r="AU88" i="69"/>
  <c r="AV88" i="69"/>
  <c r="AW88" i="69"/>
  <c r="AX88" i="69"/>
  <c r="AY88" i="69"/>
  <c r="BA88" i="69"/>
  <c r="AP88" i="69"/>
  <c r="AE88" i="69"/>
  <c r="AR88" i="69"/>
  <c r="AT88" i="69"/>
  <c r="BB88" i="69"/>
  <c r="AQ88" i="69"/>
  <c r="AG88" i="69"/>
  <c r="I83" i="69"/>
  <c r="I134" i="69" s="1"/>
  <c r="AY84" i="69"/>
  <c r="AN84" i="69"/>
  <c r="BA84" i="69"/>
  <c r="BB84" i="69"/>
  <c r="AV84" i="69"/>
  <c r="AK84" i="69"/>
  <c r="AX84" i="69"/>
  <c r="AZ84" i="69"/>
  <c r="AW84" i="69"/>
  <c r="F84" i="69"/>
  <c r="G84" i="69"/>
  <c r="AH84" i="69"/>
  <c r="AC84" i="69"/>
  <c r="AD84" i="69"/>
  <c r="AE84" i="69"/>
  <c r="AF84" i="69"/>
  <c r="AG84" i="69"/>
  <c r="AT84" i="69"/>
  <c r="AI84" i="69"/>
  <c r="AM84" i="69"/>
  <c r="AO84" i="69"/>
  <c r="AP84" i="69"/>
  <c r="AQ84" i="69"/>
  <c r="AR84" i="69"/>
  <c r="AS84" i="69"/>
  <c r="AU84" i="69"/>
  <c r="AJ84" i="69"/>
  <c r="AL84" i="69"/>
  <c r="AW84" i="68"/>
  <c r="AX84" i="68"/>
  <c r="BB84" i="68"/>
  <c r="AH84" i="68"/>
  <c r="AN84" i="68"/>
  <c r="AT84" i="68"/>
  <c r="AZ84" i="68"/>
  <c r="AE84" i="68"/>
  <c r="AK84" i="68"/>
  <c r="AC84" i="68"/>
  <c r="AQ84" i="68"/>
  <c r="AI84" i="68"/>
  <c r="AM84" i="68"/>
  <c r="AO84" i="68"/>
  <c r="F84" i="68"/>
  <c r="F128" i="68" s="1"/>
  <c r="AF84" i="68"/>
  <c r="AU84" i="68"/>
  <c r="AY84" i="68"/>
  <c r="BA84" i="68"/>
  <c r="AR84" i="68"/>
  <c r="AD84" i="68"/>
  <c r="AG84" i="68"/>
  <c r="AJ84" i="68"/>
  <c r="AL84" i="68"/>
  <c r="AP84" i="68"/>
  <c r="AS84" i="68"/>
  <c r="AV84" i="68"/>
  <c r="AQ88" i="68"/>
  <c r="AS88" i="68"/>
  <c r="AU88" i="68"/>
  <c r="AL88" i="68"/>
  <c r="BA88" i="68"/>
  <c r="AX88" i="68"/>
  <c r="AD88" i="68"/>
  <c r="AF88" i="68"/>
  <c r="J88" i="68"/>
  <c r="AM88" i="68"/>
  <c r="AP88" i="68"/>
  <c r="AE88" i="68"/>
  <c r="AR88" i="68"/>
  <c r="AJ88" i="68"/>
  <c r="AY88" i="68"/>
  <c r="BB88" i="68"/>
  <c r="AH88" i="68"/>
  <c r="AV88" i="68"/>
  <c r="AN88" i="68"/>
  <c r="AT88" i="68"/>
  <c r="AK88" i="68"/>
  <c r="AZ88" i="68"/>
  <c r="AW88" i="68"/>
  <c r="AC88" i="68"/>
  <c r="AG88" i="68"/>
  <c r="AI88" i="68"/>
  <c r="AO88" i="68"/>
  <c r="AZ87" i="68"/>
  <c r="BA87" i="68"/>
  <c r="AE87" i="68"/>
  <c r="AS87" i="68"/>
  <c r="AK87" i="68"/>
  <c r="AN87" i="68"/>
  <c r="AQ87" i="68"/>
  <c r="AH87" i="68"/>
  <c r="AW87" i="68"/>
  <c r="AT87" i="68"/>
  <c r="AD87" i="68"/>
  <c r="AF87" i="68"/>
  <c r="AL87" i="68"/>
  <c r="AP87" i="68"/>
  <c r="AR87" i="68"/>
  <c r="AI87" i="68"/>
  <c r="AX87" i="68"/>
  <c r="BB87" i="68"/>
  <c r="I87" i="68"/>
  <c r="J87" i="68" s="1"/>
  <c r="AU87" i="68"/>
  <c r="AC87" i="68"/>
  <c r="AJ87" i="68"/>
  <c r="AM87" i="68"/>
  <c r="AO87" i="68"/>
  <c r="AG87" i="68"/>
  <c r="AV87" i="68"/>
  <c r="AY87" i="68"/>
  <c r="H86" i="68"/>
  <c r="I86" i="68" s="1"/>
  <c r="BA86" i="68"/>
  <c r="AY86" i="68"/>
  <c r="AW86" i="68"/>
  <c r="AU86" i="68"/>
  <c r="AS86" i="68"/>
  <c r="AQ86" i="68"/>
  <c r="AO86" i="68"/>
  <c r="AM86" i="68"/>
  <c r="AK86" i="68"/>
  <c r="AI86" i="68"/>
  <c r="AG86" i="68"/>
  <c r="AE86" i="68"/>
  <c r="AC86" i="68"/>
  <c r="BB86" i="68"/>
  <c r="AZ86" i="68"/>
  <c r="AX86" i="68"/>
  <c r="AV86" i="68"/>
  <c r="AT86" i="68"/>
  <c r="AR86" i="68"/>
  <c r="AP86" i="68"/>
  <c r="AN86" i="68"/>
  <c r="AL86" i="68"/>
  <c r="AJ86" i="68"/>
  <c r="AH86" i="68"/>
  <c r="AF86" i="68"/>
  <c r="AD86" i="68"/>
  <c r="H83" i="68"/>
  <c r="AW85" i="68"/>
  <c r="AM85" i="68"/>
  <c r="AO85" i="68"/>
  <c r="AF85" i="68"/>
  <c r="AU85" i="68"/>
  <c r="AY85" i="68"/>
  <c r="BA85" i="68"/>
  <c r="AR85" i="68"/>
  <c r="AD85" i="68"/>
  <c r="AG85" i="68"/>
  <c r="AJ85" i="68"/>
  <c r="AL85" i="68"/>
  <c r="AP85" i="68"/>
  <c r="AS85" i="68"/>
  <c r="AV85" i="68"/>
  <c r="AX85" i="68"/>
  <c r="BB85" i="68"/>
  <c r="G85" i="68"/>
  <c r="AH85" i="68"/>
  <c r="AN85" i="68"/>
  <c r="AE85" i="68"/>
  <c r="AT85" i="68"/>
  <c r="AK85" i="68"/>
  <c r="AZ85" i="68"/>
  <c r="AQ85" i="68"/>
  <c r="H85" i="68"/>
  <c r="AC85" i="68"/>
  <c r="AI85" i="68"/>
  <c r="AY88" i="67"/>
  <c r="AN88" i="67"/>
  <c r="AK88" i="67"/>
  <c r="AI88" i="67"/>
  <c r="AF88" i="67"/>
  <c r="AG88" i="67"/>
  <c r="AS88" i="67"/>
  <c r="AQ88" i="67"/>
  <c r="BA88" i="67"/>
  <c r="AX88" i="67"/>
  <c r="AV88" i="67"/>
  <c r="AT88" i="67"/>
  <c r="AE88" i="67"/>
  <c r="AO88" i="67"/>
  <c r="AL88" i="67"/>
  <c r="AJ88" i="67"/>
  <c r="AH88" i="67"/>
  <c r="AC88" i="67"/>
  <c r="BB88" i="67"/>
  <c r="AM88" i="67"/>
  <c r="J88" i="67"/>
  <c r="AP88" i="67"/>
  <c r="AZ88" i="67"/>
  <c r="AW88" i="67"/>
  <c r="AU88" i="67"/>
  <c r="AR88" i="67"/>
  <c r="AD88" i="67"/>
  <c r="AX87" i="67"/>
  <c r="BB87" i="67"/>
  <c r="AQ87" i="67"/>
  <c r="AS87" i="67"/>
  <c r="AL87" i="67"/>
  <c r="AC87" i="67"/>
  <c r="AD87" i="67"/>
  <c r="AO87" i="67"/>
  <c r="AM87" i="67"/>
  <c r="AP87" i="67"/>
  <c r="AV87" i="67"/>
  <c r="AN87" i="67"/>
  <c r="BA87" i="67"/>
  <c r="AK87" i="67"/>
  <c r="AJ87" i="67"/>
  <c r="AY87" i="67"/>
  <c r="AZ87" i="67"/>
  <c r="I87" i="67"/>
  <c r="J87" i="67" s="1"/>
  <c r="AI87" i="67"/>
  <c r="AW87" i="67"/>
  <c r="AF87" i="67"/>
  <c r="AH87" i="67"/>
  <c r="AU87" i="67"/>
  <c r="AE87" i="67"/>
  <c r="AR87" i="67"/>
  <c r="AG87" i="67"/>
  <c r="AT87" i="67"/>
  <c r="AI86" i="67"/>
  <c r="AF86" i="67"/>
  <c r="AD86" i="67"/>
  <c r="AK86" i="67"/>
  <c r="H86" i="67"/>
  <c r="I86" i="67" s="1"/>
  <c r="BA86" i="67"/>
  <c r="AX86" i="67"/>
  <c r="AH86" i="67"/>
  <c r="AN86" i="67"/>
  <c r="AZ86" i="67"/>
  <c r="AV86" i="67"/>
  <c r="AS86" i="67"/>
  <c r="AQ86" i="67"/>
  <c r="AO86" i="67"/>
  <c r="AL86" i="67"/>
  <c r="AJ86" i="67"/>
  <c r="AG86" i="67"/>
  <c r="AE86" i="67"/>
  <c r="AC86" i="67"/>
  <c r="AT86" i="67"/>
  <c r="BB86" i="67"/>
  <c r="AY86" i="67"/>
  <c r="AU86" i="67"/>
  <c r="AR86" i="67"/>
  <c r="AP86" i="67"/>
  <c r="AM86" i="67"/>
  <c r="AW86" i="67"/>
  <c r="AG84" i="67"/>
  <c r="AN84" i="67"/>
  <c r="BA84" i="67"/>
  <c r="BB84" i="67"/>
  <c r="AL84" i="67"/>
  <c r="AZ84" i="67"/>
  <c r="AX84" i="67"/>
  <c r="AI84" i="67"/>
  <c r="AK84" i="67"/>
  <c r="F84" i="67"/>
  <c r="F128" i="67" s="1"/>
  <c r="AH84" i="67"/>
  <c r="AY84" i="67"/>
  <c r="AJ84" i="67"/>
  <c r="AW84" i="67"/>
  <c r="AF84" i="67"/>
  <c r="AT84" i="67"/>
  <c r="AU84" i="67"/>
  <c r="AS84" i="67"/>
  <c r="AV84" i="67"/>
  <c r="AC84" i="67"/>
  <c r="AD84" i="67"/>
  <c r="AE84" i="67"/>
  <c r="AR84" i="67"/>
  <c r="AM84" i="67"/>
  <c r="AO84" i="67"/>
  <c r="AP84" i="67"/>
  <c r="AQ84" i="67"/>
  <c r="AU85" i="67"/>
  <c r="AK85" i="67"/>
  <c r="G85" i="67"/>
  <c r="AH85" i="67"/>
  <c r="AM85" i="67"/>
  <c r="AS85" i="67"/>
  <c r="AW85" i="67"/>
  <c r="AF85" i="67"/>
  <c r="AT85" i="67"/>
  <c r="AL85" i="67"/>
  <c r="AJ85" i="67"/>
  <c r="AC85" i="67"/>
  <c r="AD85" i="67"/>
  <c r="AE85" i="67"/>
  <c r="AR85" i="67"/>
  <c r="AX85" i="67"/>
  <c r="AY85" i="67"/>
  <c r="AO85" i="67"/>
  <c r="AP85" i="67"/>
  <c r="AQ85" i="67"/>
  <c r="AN85" i="67"/>
  <c r="BA85" i="67"/>
  <c r="BB85" i="67"/>
  <c r="AV85" i="67"/>
  <c r="AG85" i="67"/>
  <c r="AZ85" i="67"/>
  <c r="AI85" i="67"/>
  <c r="I83" i="67"/>
  <c r="I134" i="67" s="1"/>
  <c r="F83" i="67"/>
  <c r="F134" i="67" s="1"/>
  <c r="B27" i="70"/>
  <c r="B27"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H85" i="88" s="1"/>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J83" i="88"/>
  <c r="U83" i="88"/>
  <c r="U134" i="88" s="1"/>
  <c r="N83" i="88"/>
  <c r="N134" i="88" s="1"/>
  <c r="Y83" i="88"/>
  <c r="Y134" i="88" s="1"/>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J134" i="70"/>
  <c r="AL134" i="70"/>
  <c r="V134" i="70"/>
  <c r="AT134" i="70"/>
  <c r="F134" i="70"/>
  <c r="AR134" i="70"/>
  <c r="AE134" i="69"/>
  <c r="AK134" i="69"/>
  <c r="AC134" i="69"/>
  <c r="U134" i="69"/>
  <c r="F134" i="69"/>
  <c r="M134" i="69"/>
  <c r="BB134" i="69"/>
  <c r="AS134" i="69"/>
  <c r="S134" i="69"/>
  <c r="K134" i="69"/>
  <c r="X134" i="69"/>
  <c r="AO134" i="69"/>
  <c r="Q134" i="69"/>
  <c r="Y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V134" i="68"/>
  <c r="O134" i="68"/>
  <c r="N134" i="68"/>
  <c r="F134" i="68"/>
  <c r="BB134" i="68"/>
  <c r="AG134" i="67"/>
  <c r="Y134" i="67"/>
  <c r="W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4" i="2" a="1"/>
  <c r="H14" i="2" a="1"/>
  <c r="F14" i="2"/>
  <c r="G14" i="2"/>
  <c r="G11" i="2"/>
  <c r="F12" i="2"/>
  <c r="G12" i="2"/>
  <c r="E13" i="2" a="1"/>
  <c r="F10" i="2"/>
  <c r="G13" i="2"/>
  <c r="E11" i="2" a="1"/>
  <c r="G10" i="2"/>
  <c r="H11" i="2" a="1"/>
  <c r="F11" i="2"/>
  <c r="E10" i="2" a="1"/>
  <c r="E12" i="2" a="1"/>
  <c r="H13" i="2" a="1"/>
  <c r="H10" i="2" a="1"/>
  <c r="F13" i="2"/>
  <c r="H12" i="2" a="1"/>
  <c r="O90" i="69" l="1"/>
  <c r="O92" i="69"/>
  <c r="P93" i="69"/>
  <c r="L89" i="69"/>
  <c r="M89" i="69" s="1"/>
  <c r="N91" i="69"/>
  <c r="L89" i="70"/>
  <c r="P93" i="70"/>
  <c r="O92" i="70"/>
  <c r="M90" i="70"/>
  <c r="N91" i="70"/>
  <c r="K88" i="70"/>
  <c r="H85" i="70"/>
  <c r="I85" i="70" s="1"/>
  <c r="J87" i="70"/>
  <c r="G84" i="70"/>
  <c r="I86" i="70"/>
  <c r="H84" i="69"/>
  <c r="I84" i="69" s="1"/>
  <c r="L88" i="69"/>
  <c r="I85" i="69"/>
  <c r="J87" i="69"/>
  <c r="J86" i="69"/>
  <c r="I85" i="68"/>
  <c r="J85" i="68" s="1"/>
  <c r="K85" i="68" s="1"/>
  <c r="J86" i="68"/>
  <c r="K87" i="68"/>
  <c r="L87" i="68" s="1"/>
  <c r="M87" i="68" s="1"/>
  <c r="G84" i="68"/>
  <c r="H84" i="68" s="1"/>
  <c r="H128" i="68" s="1"/>
  <c r="K88" i="68"/>
  <c r="G84" i="67"/>
  <c r="G128" i="67" s="1"/>
  <c r="K88" i="67"/>
  <c r="J86" i="67"/>
  <c r="K87" i="67"/>
  <c r="L87" i="67" s="1"/>
  <c r="H85" i="67"/>
  <c r="K88" i="88"/>
  <c r="L88" i="88" s="1"/>
  <c r="K87" i="88"/>
  <c r="L87" i="88" s="1"/>
  <c r="I86" i="88"/>
  <c r="I85" i="88"/>
  <c r="H84" i="88"/>
  <c r="E14" i="2"/>
  <c r="E29" i="2" s="1"/>
  <c r="H14" i="2"/>
  <c r="H29" i="2" s="1"/>
  <c r="H13" i="2"/>
  <c r="H28" i="2" s="1"/>
  <c r="E13" i="2"/>
  <c r="E28" i="2" s="1"/>
  <c r="H12" i="2"/>
  <c r="H27" i="2" s="1"/>
  <c r="E12" i="2"/>
  <c r="E27" i="2" s="1"/>
  <c r="E11" i="2"/>
  <c r="E26" i="2" s="1"/>
  <c r="H11" i="2"/>
  <c r="H26" i="2"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2"/>
  <c r="J128" i="72"/>
  <c r="I128" i="75"/>
  <c r="K128" i="74"/>
  <c r="O128" i="74"/>
  <c r="BA128" i="69"/>
  <c r="G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H128" i="69"/>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AD128" i="73"/>
  <c r="AD128" i="75"/>
  <c r="AE128" i="75"/>
  <c r="AA128" i="74"/>
  <c r="N128" i="74"/>
  <c r="AE128" i="74"/>
  <c r="V128" i="75"/>
  <c r="AA128" i="72"/>
  <c r="AC128" i="73"/>
  <c r="AF128" i="74"/>
  <c r="AI128" i="74"/>
  <c r="AD128" i="67"/>
  <c r="AP128" i="67"/>
  <c r="AN128" i="72"/>
  <c r="V128" i="72"/>
  <c r="AO128" i="73"/>
  <c r="AJ128" i="73"/>
  <c r="AE128" i="72"/>
  <c r="AO128" i="72"/>
  <c r="AK128" i="72"/>
  <c r="W128" i="72"/>
  <c r="AT128" i="73"/>
  <c r="AL128" i="73"/>
  <c r="AS128" i="74"/>
  <c r="AN128" i="74"/>
  <c r="AQ128" i="74"/>
  <c r="AB128" i="75"/>
  <c r="W128" i="75"/>
  <c r="R128" i="75"/>
  <c r="AI128" i="75"/>
  <c r="AS128" i="73"/>
  <c r="AI128" i="67"/>
  <c r="AX128" i="67"/>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AZ128" i="72"/>
  <c r="W134" i="72"/>
  <c r="AY128" i="72"/>
  <c r="K134" i="72"/>
  <c r="BA128" i="72"/>
  <c r="AM134" i="72"/>
  <c r="AF134" i="72"/>
  <c r="E135" i="72"/>
  <c r="E135" i="71"/>
  <c r="M134" i="70"/>
  <c r="I134" i="70"/>
  <c r="AG128" i="70"/>
  <c r="AY128" i="70"/>
  <c r="AX128" i="70"/>
  <c r="AU134" i="70"/>
  <c r="AR128" i="70"/>
  <c r="AI128" i="70"/>
  <c r="AO128" i="70"/>
  <c r="BB128" i="70"/>
  <c r="BA134" i="70"/>
  <c r="AP128" i="70"/>
  <c r="AF128" i="70"/>
  <c r="AW128" i="70"/>
  <c r="AK134" i="70"/>
  <c r="AS128" i="70"/>
  <c r="AN134" i="70"/>
  <c r="AO134" i="70"/>
  <c r="AE128" i="70"/>
  <c r="AJ128" i="70"/>
  <c r="AN128" i="70"/>
  <c r="AD128" i="70"/>
  <c r="AU128" i="70"/>
  <c r="AV128" i="70"/>
  <c r="AL128" i="70"/>
  <c r="BA128" i="70"/>
  <c r="AV134" i="70"/>
  <c r="AQ128" i="70"/>
  <c r="AC128" i="70"/>
  <c r="AT128" i="70"/>
  <c r="AZ128" i="70"/>
  <c r="P134" i="70"/>
  <c r="X134" i="70"/>
  <c r="AF134" i="70"/>
  <c r="AH128" i="70"/>
  <c r="AM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F131" i="69" s="1"/>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P92" i="69" l="1"/>
  <c r="Q92" i="69" s="1"/>
  <c r="R92" i="69" s="1"/>
  <c r="O91" i="69"/>
  <c r="P91" i="69" s="1"/>
  <c r="N89" i="69"/>
  <c r="P90" i="69"/>
  <c r="Q90" i="69" s="1"/>
  <c r="Q93" i="69"/>
  <c r="R93" i="69" s="1"/>
  <c r="P92" i="70"/>
  <c r="Q92" i="70" s="1"/>
  <c r="M89" i="70"/>
  <c r="N90" i="70"/>
  <c r="O90" i="70" s="1"/>
  <c r="Q93" i="70"/>
  <c r="O91" i="70"/>
  <c r="P91" i="70" s="1"/>
  <c r="K87" i="70"/>
  <c r="J85" i="70"/>
  <c r="J86" i="70"/>
  <c r="L87" i="70"/>
  <c r="L88" i="70"/>
  <c r="K86" i="70"/>
  <c r="G128" i="70"/>
  <c r="H84" i="70"/>
  <c r="I84" i="70"/>
  <c r="I128" i="70" s="1"/>
  <c r="J84" i="69"/>
  <c r="K84" i="69"/>
  <c r="I128" i="69"/>
  <c r="K86" i="69"/>
  <c r="M88" i="69"/>
  <c r="K87" i="69"/>
  <c r="J85" i="69"/>
  <c r="L85" i="68"/>
  <c r="M85" i="68" s="1"/>
  <c r="N85" i="68" s="1"/>
  <c r="N87" i="68"/>
  <c r="L88" i="68"/>
  <c r="G128" i="68"/>
  <c r="G131" i="68" s="1"/>
  <c r="K86" i="68"/>
  <c r="I84" i="68"/>
  <c r="I128" i="68" s="1"/>
  <c r="H84" i="67"/>
  <c r="H128" i="67" s="1"/>
  <c r="K86" i="67"/>
  <c r="M87" i="67"/>
  <c r="N87" i="67" s="1"/>
  <c r="I85" i="67"/>
  <c r="L88" i="67"/>
  <c r="F135" i="72"/>
  <c r="M88" i="88"/>
  <c r="N88" i="88" s="1"/>
  <c r="M87" i="88"/>
  <c r="N87" i="88" s="1"/>
  <c r="J86" i="88"/>
  <c r="J85" i="88"/>
  <c r="I84"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I84" i="67" l="1"/>
  <c r="O89" i="69"/>
  <c r="Q91" i="69"/>
  <c r="R91" i="69" s="1"/>
  <c r="S93" i="69"/>
  <c r="T93" i="69" s="1"/>
  <c r="S92" i="69"/>
  <c r="T92" i="69" s="1"/>
  <c r="R90" i="69"/>
  <c r="R92" i="70"/>
  <c r="S92" i="70" s="1"/>
  <c r="Q91" i="70"/>
  <c r="R91" i="70" s="1"/>
  <c r="P90" i="70"/>
  <c r="R93" i="70"/>
  <c r="S93" i="70" s="1"/>
  <c r="N89" i="70"/>
  <c r="Q90" i="70"/>
  <c r="R90" i="70" s="1"/>
  <c r="K85" i="70"/>
  <c r="L86" i="70"/>
  <c r="M88" i="70"/>
  <c r="N88" i="70"/>
  <c r="L85" i="70"/>
  <c r="J84" i="70"/>
  <c r="J128" i="70" s="1"/>
  <c r="H128" i="70"/>
  <c r="K84" i="70"/>
  <c r="M87" i="70"/>
  <c r="L84" i="69"/>
  <c r="K85" i="69"/>
  <c r="J128" i="69"/>
  <c r="L86" i="69"/>
  <c r="N88" i="69"/>
  <c r="L87" i="69"/>
  <c r="O85" i="68"/>
  <c r="P85" i="68" s="1"/>
  <c r="G130" i="68"/>
  <c r="G132" i="68" s="1"/>
  <c r="G133" i="68" s="1"/>
  <c r="G190" i="68" s="1"/>
  <c r="H129" i="68"/>
  <c r="H131" i="68" s="1"/>
  <c r="I129" i="68" s="1"/>
  <c r="I131" i="68" s="1"/>
  <c r="I130" i="68" s="1"/>
  <c r="I132" i="68" s="1"/>
  <c r="M88" i="68"/>
  <c r="N88" i="68" s="1"/>
  <c r="O87" i="68"/>
  <c r="J84" i="68"/>
  <c r="L86" i="68"/>
  <c r="M88" i="67"/>
  <c r="I128" i="67"/>
  <c r="O87" i="67"/>
  <c r="J85" i="67"/>
  <c r="J84" i="67"/>
  <c r="L86" i="67"/>
  <c r="P87" i="67"/>
  <c r="O87" i="88"/>
  <c r="O88" i="88"/>
  <c r="P87" i="88"/>
  <c r="K86" i="88"/>
  <c r="K85" i="88"/>
  <c r="L85" i="88" s="1"/>
  <c r="J84" i="88"/>
  <c r="K84" i="88" s="1"/>
  <c r="F135" i="68"/>
  <c r="F190" i="68"/>
  <c r="H135" i="71"/>
  <c r="H190" i="71"/>
  <c r="E135" i="69"/>
  <c r="J129" i="71"/>
  <c r="J131" i="71" s="1"/>
  <c r="I130" i="71"/>
  <c r="I132" i="71" s="1"/>
  <c r="I133" i="71" s="1"/>
  <c r="H128" i="88"/>
  <c r="E135" i="70"/>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H130" i="68" l="1"/>
  <c r="H132" i="68" s="1"/>
  <c r="H133" i="68" s="1"/>
  <c r="H190" i="68" s="1"/>
  <c r="J129" i="68"/>
  <c r="K128" i="70"/>
  <c r="S90" i="69"/>
  <c r="T90" i="69" s="1"/>
  <c r="U93" i="69"/>
  <c r="V93" i="69" s="1"/>
  <c r="S91" i="69"/>
  <c r="U92" i="69"/>
  <c r="V92" i="69" s="1"/>
  <c r="W92" i="69" s="1"/>
  <c r="X92" i="69" s="1"/>
  <c r="T91" i="69"/>
  <c r="U91" i="69" s="1"/>
  <c r="P89" i="69"/>
  <c r="T93" i="70"/>
  <c r="S91" i="70"/>
  <c r="T91" i="70"/>
  <c r="U91" i="70" s="1"/>
  <c r="O89" i="70"/>
  <c r="U93" i="70"/>
  <c r="S90" i="70"/>
  <c r="T90" i="70" s="1"/>
  <c r="T92" i="70"/>
  <c r="O88" i="70"/>
  <c r="M86" i="70"/>
  <c r="M85" i="70"/>
  <c r="N85" i="70" s="1"/>
  <c r="L84" i="70"/>
  <c r="N87" i="70"/>
  <c r="O87" i="70" s="1"/>
  <c r="M84" i="69"/>
  <c r="N84" i="69" s="1"/>
  <c r="K128" i="69"/>
  <c r="L85" i="69"/>
  <c r="M85" i="69" s="1"/>
  <c r="M86" i="69"/>
  <c r="N86" i="69" s="1"/>
  <c r="O88" i="69"/>
  <c r="M87" i="69"/>
  <c r="N87" i="69" s="1"/>
  <c r="O87" i="69" s="1"/>
  <c r="O88" i="68"/>
  <c r="P88" i="68" s="1"/>
  <c r="G135" i="68"/>
  <c r="P87" i="68"/>
  <c r="Q87" i="68" s="1"/>
  <c r="R87" i="68" s="1"/>
  <c r="S87" i="68" s="1"/>
  <c r="T87" i="68" s="1"/>
  <c r="Q85" i="68"/>
  <c r="M86" i="68"/>
  <c r="J128" i="68"/>
  <c r="J131" i="68" s="1"/>
  <c r="K84" i="68"/>
  <c r="M86" i="67"/>
  <c r="N86" i="67" s="1"/>
  <c r="J128" i="67"/>
  <c r="Q87" i="67"/>
  <c r="R87" i="67" s="1"/>
  <c r="K84" i="67"/>
  <c r="K85" i="67"/>
  <c r="N88" i="67"/>
  <c r="O88" i="67" s="1"/>
  <c r="P88" i="88"/>
  <c r="Q87" i="88"/>
  <c r="R87" i="88" s="1"/>
  <c r="L86" i="88"/>
  <c r="M85" i="88"/>
  <c r="J128" i="88"/>
  <c r="L84" i="88"/>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U90" i="69" l="1"/>
  <c r="V90" i="69" s="1"/>
  <c r="W90" i="69" s="1"/>
  <c r="X90" i="69" s="1"/>
  <c r="Y90" i="69" s="1"/>
  <c r="Z90" i="69" s="1"/>
  <c r="AA90" i="69" s="1"/>
  <c r="AB90" i="69" s="1"/>
  <c r="V91" i="69"/>
  <c r="W91" i="69" s="1"/>
  <c r="X91" i="69" s="1"/>
  <c r="Y91" i="69" s="1"/>
  <c r="Z91" i="69" s="1"/>
  <c r="AA91" i="69" s="1"/>
  <c r="AB91" i="69" s="1"/>
  <c r="Y92" i="69"/>
  <c r="Z92" i="69" s="1"/>
  <c r="AA92" i="69" s="1"/>
  <c r="AB92" i="69" s="1"/>
  <c r="Q89" i="69"/>
  <c r="W93" i="69"/>
  <c r="X93" i="69" s="1"/>
  <c r="Y93" i="69" s="1"/>
  <c r="Z93" i="69" s="1"/>
  <c r="AA93" i="69" s="1"/>
  <c r="AB93" i="69" s="1"/>
  <c r="U90" i="70"/>
  <c r="V90" i="70" s="1"/>
  <c r="W90" i="70" s="1"/>
  <c r="X90" i="70" s="1"/>
  <c r="Y90" i="70" s="1"/>
  <c r="Z90" i="70" s="1"/>
  <c r="AA90" i="70" s="1"/>
  <c r="AB90" i="70" s="1"/>
  <c r="V91" i="70"/>
  <c r="W91" i="70" s="1"/>
  <c r="X91" i="70" s="1"/>
  <c r="Y91" i="70" s="1"/>
  <c r="Z91" i="70" s="1"/>
  <c r="AA91" i="70" s="1"/>
  <c r="AB91" i="70" s="1"/>
  <c r="V93" i="70"/>
  <c r="P89" i="70"/>
  <c r="Q89" i="70" s="1"/>
  <c r="R89" i="70" s="1"/>
  <c r="S89" i="70" s="1"/>
  <c r="T89" i="70" s="1"/>
  <c r="U89" i="70" s="1"/>
  <c r="V89" i="70" s="1"/>
  <c r="W89" i="70" s="1"/>
  <c r="X89" i="70" s="1"/>
  <c r="Y89" i="70" s="1"/>
  <c r="Z89" i="70" s="1"/>
  <c r="U92" i="70"/>
  <c r="V92" i="70" s="1"/>
  <c r="W92" i="70" s="1"/>
  <c r="X92" i="70" s="1"/>
  <c r="Y92" i="70" s="1"/>
  <c r="Z92" i="70" s="1"/>
  <c r="AA92" i="70" s="1"/>
  <c r="AB92" i="70" s="1"/>
  <c r="W93" i="70"/>
  <c r="X93" i="70" s="1"/>
  <c r="Y93" i="70" s="1"/>
  <c r="Z93" i="70" s="1"/>
  <c r="AA93" i="70" s="1"/>
  <c r="AB93" i="70" s="1"/>
  <c r="O85" i="70"/>
  <c r="P85" i="70" s="1"/>
  <c r="Q85" i="70" s="1"/>
  <c r="R85" i="70" s="1"/>
  <c r="S85" i="70" s="1"/>
  <c r="T85" i="70" s="1"/>
  <c r="U85" i="70" s="1"/>
  <c r="V85" i="70" s="1"/>
  <c r="W85" i="70" s="1"/>
  <c r="X85" i="70" s="1"/>
  <c r="Y85" i="70" s="1"/>
  <c r="Z85" i="70" s="1"/>
  <c r="AA85" i="70" s="1"/>
  <c r="AB85" i="70" s="1"/>
  <c r="P87" i="70"/>
  <c r="L128" i="70"/>
  <c r="M84" i="70"/>
  <c r="N86" i="70"/>
  <c r="P88" i="70"/>
  <c r="O84" i="69"/>
  <c r="P84" i="69"/>
  <c r="M128" i="69"/>
  <c r="P88" i="69"/>
  <c r="Q88" i="69" s="1"/>
  <c r="P87" i="69"/>
  <c r="Q87" i="69" s="1"/>
  <c r="R87" i="69" s="1"/>
  <c r="O86" i="69"/>
  <c r="P86" i="69" s="1"/>
  <c r="Q86" i="69" s="1"/>
  <c r="R86" i="69" s="1"/>
  <c r="S86" i="69" s="1"/>
  <c r="T86" i="69" s="1"/>
  <c r="U86" i="69" s="1"/>
  <c r="V86" i="69" s="1"/>
  <c r="W86" i="69" s="1"/>
  <c r="X86" i="69" s="1"/>
  <c r="Y86" i="69" s="1"/>
  <c r="Z86" i="69" s="1"/>
  <c r="AA86" i="69" s="1"/>
  <c r="AB86" i="69" s="1"/>
  <c r="L128" i="69"/>
  <c r="N85" i="69"/>
  <c r="Q88" i="68"/>
  <c r="R88" i="68" s="1"/>
  <c r="U87" i="68"/>
  <c r="V87" i="68" s="1"/>
  <c r="W87" i="68" s="1"/>
  <c r="X87" i="68" s="1"/>
  <c r="Y87" i="68" s="1"/>
  <c r="Z87" i="68" s="1"/>
  <c r="AA87" i="68" s="1"/>
  <c r="AB87" i="68" s="1"/>
  <c r="K128" i="68"/>
  <c r="L84" i="68"/>
  <c r="R85" i="68"/>
  <c r="S85" i="68" s="1"/>
  <c r="T85" i="68" s="1"/>
  <c r="N86" i="68"/>
  <c r="O86" i="67"/>
  <c r="P86" i="67" s="1"/>
  <c r="Q86" i="67" s="1"/>
  <c r="R86" i="67" s="1"/>
  <c r="L85" i="67"/>
  <c r="M85" i="67" s="1"/>
  <c r="K128" i="67"/>
  <c r="L84" i="67"/>
  <c r="P88" i="67"/>
  <c r="Q88" i="67" s="1"/>
  <c r="R88" i="67" s="1"/>
  <c r="S88" i="67" s="1"/>
  <c r="T88" i="67" s="1"/>
  <c r="U88" i="67" s="1"/>
  <c r="S87" i="67"/>
  <c r="Q88" i="88"/>
  <c r="R88" i="88" s="1"/>
  <c r="S88" i="88" s="1"/>
  <c r="T88" i="88" s="1"/>
  <c r="S87" i="88"/>
  <c r="M86" i="88"/>
  <c r="N86" i="88" s="1"/>
  <c r="N85" i="88"/>
  <c r="M84"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R89" i="69" l="1"/>
  <c r="S89" i="69" s="1"/>
  <c r="T89" i="69" s="1"/>
  <c r="U89" i="69" s="1"/>
  <c r="V89" i="69" s="1"/>
  <c r="W89" i="69" s="1"/>
  <c r="X89" i="69" s="1"/>
  <c r="Y89" i="69" s="1"/>
  <c r="Z89" i="69" s="1"/>
  <c r="AA89" i="69" s="1"/>
  <c r="AB89" i="69" s="1"/>
  <c r="AA89" i="70"/>
  <c r="AB89" i="70" s="1"/>
  <c r="Q87" i="70"/>
  <c r="R87" i="70" s="1"/>
  <c r="S87" i="70" s="1"/>
  <c r="T87" i="70" s="1"/>
  <c r="U87" i="70" s="1"/>
  <c r="V87" i="70" s="1"/>
  <c r="W87" i="70" s="1"/>
  <c r="X87" i="70" s="1"/>
  <c r="Y87" i="70" s="1"/>
  <c r="Z87" i="70" s="1"/>
  <c r="AA87" i="70" s="1"/>
  <c r="AB87" i="70" s="1"/>
  <c r="O86" i="70"/>
  <c r="M128" i="70"/>
  <c r="N84" i="70"/>
  <c r="Q88" i="70"/>
  <c r="Q84" i="69"/>
  <c r="R88" i="69"/>
  <c r="S88" i="69" s="1"/>
  <c r="T88" i="69" s="1"/>
  <c r="U88" i="69" s="1"/>
  <c r="V88" i="69" s="1"/>
  <c r="W88" i="69" s="1"/>
  <c r="X88" i="69" s="1"/>
  <c r="Y88" i="69" s="1"/>
  <c r="Z88" i="69" s="1"/>
  <c r="AA88" i="69" s="1"/>
  <c r="AB88" i="69" s="1"/>
  <c r="S87" i="69"/>
  <c r="T87" i="69" s="1"/>
  <c r="U87" i="69" s="1"/>
  <c r="V87" i="69" s="1"/>
  <c r="W87" i="69" s="1"/>
  <c r="X87" i="69" s="1"/>
  <c r="Y87" i="69" s="1"/>
  <c r="Z87" i="69" s="1"/>
  <c r="AA87" i="69" s="1"/>
  <c r="AB87" i="69" s="1"/>
  <c r="O85" i="69"/>
  <c r="N128" i="69"/>
  <c r="S88" i="68"/>
  <c r="U85" i="68"/>
  <c r="V85" i="68" s="1"/>
  <c r="W85" i="68" s="1"/>
  <c r="X85" i="68" s="1"/>
  <c r="Y85" i="68" s="1"/>
  <c r="Z85" i="68" s="1"/>
  <c r="AA85" i="68" s="1"/>
  <c r="AB85" i="68" s="1"/>
  <c r="L128" i="68"/>
  <c r="O86" i="68"/>
  <c r="M84" i="68"/>
  <c r="T87" i="67"/>
  <c r="U87" i="67" s="1"/>
  <c r="V87" i="67" s="1"/>
  <c r="W87" i="67" s="1"/>
  <c r="X87" i="67" s="1"/>
  <c r="Y87" i="67" s="1"/>
  <c r="Z87" i="67" s="1"/>
  <c r="AA87" i="67" s="1"/>
  <c r="AB87" i="67" s="1"/>
  <c r="S86" i="67"/>
  <c r="T86" i="67" s="1"/>
  <c r="U86" i="67" s="1"/>
  <c r="V86" i="67" s="1"/>
  <c r="W86" i="67" s="1"/>
  <c r="X86" i="67" s="1"/>
  <c r="Y86" i="67" s="1"/>
  <c r="Z86" i="67" s="1"/>
  <c r="AA86" i="67" s="1"/>
  <c r="AB86" i="67" s="1"/>
  <c r="L128" i="67"/>
  <c r="N85" i="67"/>
  <c r="O85" i="67" s="1"/>
  <c r="P85" i="67" s="1"/>
  <c r="Q85" i="67" s="1"/>
  <c r="R85" i="67" s="1"/>
  <c r="S85" i="67" s="1"/>
  <c r="T85" i="67" s="1"/>
  <c r="U85" i="67" s="1"/>
  <c r="V85" i="67" s="1"/>
  <c r="W85" i="67" s="1"/>
  <c r="X85" i="67" s="1"/>
  <c r="Y85" i="67" s="1"/>
  <c r="Z85" i="67" s="1"/>
  <c r="AA85" i="67" s="1"/>
  <c r="AB85" i="67" s="1"/>
  <c r="V88" i="67"/>
  <c r="W88" i="67" s="1"/>
  <c r="X88" i="67" s="1"/>
  <c r="Y88" i="67" s="1"/>
  <c r="Z88" i="67" s="1"/>
  <c r="AA88" i="67" s="1"/>
  <c r="AB88" i="67" s="1"/>
  <c r="M84" i="67"/>
  <c r="U88" i="88"/>
  <c r="V88" i="88" s="1"/>
  <c r="W88" i="88" s="1"/>
  <c r="X88" i="88" s="1"/>
  <c r="Y88" i="88" s="1"/>
  <c r="Z88" i="88" s="1"/>
  <c r="AA88" i="88" s="1"/>
  <c r="AB88" i="88" s="1"/>
  <c r="T87" i="88"/>
  <c r="U87" i="88" s="1"/>
  <c r="V87" i="88" s="1"/>
  <c r="W87" i="88" s="1"/>
  <c r="X87" i="88" s="1"/>
  <c r="Y87" i="88" s="1"/>
  <c r="Z87" i="88" s="1"/>
  <c r="AA87" i="88" s="1"/>
  <c r="AB87" i="88" s="1"/>
  <c r="O86" i="88"/>
  <c r="P86" i="88" s="1"/>
  <c r="Q86" i="88" s="1"/>
  <c r="R86" i="88" s="1"/>
  <c r="S86" i="88" s="1"/>
  <c r="O85" i="88"/>
  <c r="P85" i="88" s="1"/>
  <c r="Q85" i="88" s="1"/>
  <c r="R85" i="88" s="1"/>
  <c r="S85" i="88" s="1"/>
  <c r="N84" i="88"/>
  <c r="O84" i="88" s="1"/>
  <c r="P84" i="88" s="1"/>
  <c r="Q84" i="88" s="1"/>
  <c r="G135" i="70"/>
  <c r="G190" i="70"/>
  <c r="K135" i="71"/>
  <c r="K190" i="71"/>
  <c r="G135" i="67"/>
  <c r="G190" i="67"/>
  <c r="G135" i="75"/>
  <c r="L130" i="71"/>
  <c r="L132" i="71" s="1"/>
  <c r="L133" i="71" s="1"/>
  <c r="M129" i="71"/>
  <c r="M131" i="71" s="1"/>
  <c r="G135" i="73"/>
  <c r="G135" i="69"/>
  <c r="I133" i="72"/>
  <c r="I190" i="72" s="1"/>
  <c r="J133" i="68"/>
  <c r="M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P86" i="70" l="1"/>
  <c r="Q86" i="70" s="1"/>
  <c r="R86" i="70" s="1"/>
  <c r="S86" i="70" s="1"/>
  <c r="T86" i="70" s="1"/>
  <c r="U86" i="70" s="1"/>
  <c r="V86" i="70" s="1"/>
  <c r="W86" i="70" s="1"/>
  <c r="X86" i="70" s="1"/>
  <c r="Y86" i="70" s="1"/>
  <c r="Z86" i="70" s="1"/>
  <c r="AA86" i="70" s="1"/>
  <c r="AB86" i="70" s="1"/>
  <c r="R88" i="70"/>
  <c r="S88" i="70"/>
  <c r="T88" i="70" s="1"/>
  <c r="U88" i="70" s="1"/>
  <c r="V88" i="70" s="1"/>
  <c r="W88" i="70" s="1"/>
  <c r="X88" i="70" s="1"/>
  <c r="Y88" i="70" s="1"/>
  <c r="N128" i="70"/>
  <c r="O84" i="70"/>
  <c r="R84" i="69"/>
  <c r="O128" i="69"/>
  <c r="P85" i="69"/>
  <c r="T88" i="68"/>
  <c r="U88" i="68" s="1"/>
  <c r="P86" i="68"/>
  <c r="Q86" i="68" s="1"/>
  <c r="R86" i="68" s="1"/>
  <c r="S86" i="68" s="1"/>
  <c r="T86" i="68" s="1"/>
  <c r="U86" i="68" s="1"/>
  <c r="V86" i="68" s="1"/>
  <c r="W86" i="68" s="1"/>
  <c r="X86" i="68" s="1"/>
  <c r="Y86" i="68" s="1"/>
  <c r="Z86" i="68" s="1"/>
  <c r="AA86" i="68" s="1"/>
  <c r="AB86" i="68" s="1"/>
  <c r="M128" i="68"/>
  <c r="N84" i="68"/>
  <c r="M128" i="67"/>
  <c r="N84" i="67"/>
  <c r="T86" i="88"/>
  <c r="U86" i="88" s="1"/>
  <c r="V86" i="88" s="1"/>
  <c r="W86" i="88" s="1"/>
  <c r="X86" i="88" s="1"/>
  <c r="Y86" i="88" s="1"/>
  <c r="Z86" i="88" s="1"/>
  <c r="AA86" i="88" s="1"/>
  <c r="AB86" i="88" s="1"/>
  <c r="T85" i="88"/>
  <c r="U85" i="88" s="1"/>
  <c r="V85" i="88" s="1"/>
  <c r="W85" i="88" s="1"/>
  <c r="N128" i="88"/>
  <c r="R84" i="88"/>
  <c r="S84" i="88" s="1"/>
  <c r="T84" i="88" s="1"/>
  <c r="U84" i="88" s="1"/>
  <c r="V84" i="88" s="1"/>
  <c r="W84" i="88" s="1"/>
  <c r="X84" i="88" s="1"/>
  <c r="Y84" i="88" s="1"/>
  <c r="Z84" i="88" s="1"/>
  <c r="AA84" i="88" s="1"/>
  <c r="AB84"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O128" i="70" l="1"/>
  <c r="P84" i="70"/>
  <c r="Z88" i="70"/>
  <c r="AA88" i="70" s="1"/>
  <c r="AB88" i="70" s="1"/>
  <c r="S84" i="69"/>
  <c r="P128" i="69"/>
  <c r="Q85" i="69"/>
  <c r="V88" i="68"/>
  <c r="W88" i="68" s="1"/>
  <c r="X88" i="68" s="1"/>
  <c r="Y88" i="68" s="1"/>
  <c r="Z88" i="68" s="1"/>
  <c r="AA88" i="68" s="1"/>
  <c r="AB88" i="68" s="1"/>
  <c r="N128" i="68"/>
  <c r="O84" i="68"/>
  <c r="N128" i="67"/>
  <c r="O84" i="67"/>
  <c r="X85" i="88"/>
  <c r="Y85" i="88" s="1"/>
  <c r="Z85" i="88" s="1"/>
  <c r="AA85" i="88" s="1"/>
  <c r="AB85"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P128" i="70" l="1"/>
  <c r="Q84" i="70"/>
  <c r="T84" i="69"/>
  <c r="Q128" i="69"/>
  <c r="R85" i="69"/>
  <c r="O128" i="68"/>
  <c r="P84" i="68"/>
  <c r="O128" i="67"/>
  <c r="P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128" i="70" l="1"/>
  <c r="R84" i="70"/>
  <c r="U84" i="69"/>
  <c r="R128" i="69"/>
  <c r="S85" i="69"/>
  <c r="P128" i="68"/>
  <c r="Q84" i="68"/>
  <c r="P128" i="67"/>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R128" i="70" l="1"/>
  <c r="S84" i="70"/>
  <c r="V84" i="69"/>
  <c r="S128" i="69"/>
  <c r="T85" i="69"/>
  <c r="Q128" i="68"/>
  <c r="R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S128" i="70" l="1"/>
  <c r="T84" i="70"/>
  <c r="W84" i="69"/>
  <c r="T128" i="69"/>
  <c r="U85" i="69"/>
  <c r="R128" i="68"/>
  <c r="S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70" l="1"/>
  <c r="U84" i="70"/>
  <c r="X84" i="69"/>
  <c r="V85" i="69"/>
  <c r="U128" i="69"/>
  <c r="S128" i="68"/>
  <c r="T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70" l="1"/>
  <c r="V84" i="70"/>
  <c r="Y84" i="69"/>
  <c r="W85" i="69"/>
  <c r="V128" i="69"/>
  <c r="T128" i="68"/>
  <c r="U84" i="68"/>
  <c r="T128" i="67"/>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70" l="1"/>
  <c r="W84" i="70"/>
  <c r="Z84" i="69"/>
  <c r="X85" i="69"/>
  <c r="W128" i="69"/>
  <c r="U128" i="68"/>
  <c r="V84" i="68"/>
  <c r="U128" i="67"/>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128" i="70" l="1"/>
  <c r="X84" i="70"/>
  <c r="AA84" i="69"/>
  <c r="AB84" i="69" s="1"/>
  <c r="Y85" i="69"/>
  <c r="X128" i="69"/>
  <c r="V128" i="68"/>
  <c r="W84" i="68"/>
  <c r="V128" i="67"/>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70" l="1"/>
  <c r="Y84" i="70"/>
  <c r="Z85" i="69"/>
  <c r="Y128" i="69"/>
  <c r="W128" i="68"/>
  <c r="X84" i="68"/>
  <c r="W128" i="67"/>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70" l="1"/>
  <c r="Z84" i="70"/>
  <c r="AA85" i="69"/>
  <c r="Z128" i="69"/>
  <c r="X128" i="68"/>
  <c r="Y84" i="68"/>
  <c r="X128" i="67"/>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70" l="1"/>
  <c r="AA84" i="70"/>
  <c r="AB85" i="69"/>
  <c r="AB128" i="69" s="1"/>
  <c r="AA128" i="69"/>
  <c r="Y128" i="68"/>
  <c r="Z84" i="68"/>
  <c r="Y128" i="67"/>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AA128" i="70" l="1"/>
  <c r="AB84" i="70"/>
  <c r="AB128" i="70" s="1"/>
  <c r="Z128" i="68"/>
  <c r="AA84" i="68"/>
  <c r="Z128" i="67"/>
  <c r="AA84" i="67"/>
  <c r="N135" i="69"/>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8" l="1"/>
  <c r="AB84" i="68"/>
  <c r="AB128" i="68" s="1"/>
  <c r="AA128" i="67"/>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193" i="70" l="1"/>
  <c r="BB213" i="70" s="1"/>
  <c r="BB213" i="88"/>
  <c r="AF128" i="63"/>
  <c r="BB213" i="71"/>
  <c r="BB213" i="73"/>
  <c r="BB213" i="67"/>
  <c r="BB213" i="69"/>
  <c r="BB213" i="75"/>
  <c r="BB213" i="68"/>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V193" i="70" l="1"/>
  <c r="AV213" i="70" s="1"/>
  <c r="AS214" i="75"/>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L193" i="70" l="1"/>
  <c r="AL213" i="70" s="1"/>
  <c r="AI214" i="74"/>
  <c r="AO214" i="88"/>
  <c r="AO214" i="74"/>
  <c r="AP214" i="75"/>
  <c r="AO214" i="69"/>
  <c r="AI214" i="71"/>
  <c r="AP214" i="67"/>
  <c r="AO214"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W193" i="70" l="1"/>
  <c r="W213" i="70" s="1"/>
  <c r="AA214" i="74"/>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93" i="69" s="1"/>
  <c r="AS143" i="72"/>
  <c r="AS193" i="72" s="1"/>
  <c r="AS143" i="68"/>
  <c r="AS193" i="68" s="1"/>
  <c r="AS143" i="63"/>
  <c r="AS193" i="63" s="1"/>
  <c r="AS143" i="88"/>
  <c r="AS193" i="88" s="1"/>
  <c r="AS143" i="73"/>
  <c r="AS193" i="73" s="1"/>
  <c r="AS143" i="75"/>
  <c r="AS193" i="75" s="1"/>
  <c r="AS193" i="71"/>
  <c r="AS143" i="70"/>
  <c r="AI42" i="81"/>
  <c r="AB143" i="74" s="1"/>
  <c r="AB193" i="74" s="1"/>
  <c r="AB193" i="71"/>
  <c r="AB44" i="81"/>
  <c r="BE42" i="81"/>
  <c r="AN46" i="81"/>
  <c r="AG176" i="74" s="1"/>
  <c r="AR42" i="81"/>
  <c r="AS193" i="70" l="1"/>
  <c r="AE193" i="70"/>
  <c r="AE213" i="70" s="1"/>
  <c r="W214" i="74"/>
  <c r="AS213" i="74"/>
  <c r="AS213" i="68"/>
  <c r="W214" i="67"/>
  <c r="AE213" i="72"/>
  <c r="AS213" i="67"/>
  <c r="AB215" i="70"/>
  <c r="AS213" i="72"/>
  <c r="AB215" i="71"/>
  <c r="AE213" i="73"/>
  <c r="W214" i="69"/>
  <c r="AE213" i="75"/>
  <c r="AS213" i="70"/>
  <c r="AS213" i="69"/>
  <c r="AB215" i="73"/>
  <c r="W214" i="72"/>
  <c r="AE213" i="71"/>
  <c r="AB215" i="74"/>
  <c r="AE213" i="74"/>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95" i="69" s="1"/>
  <c r="AG176" i="88"/>
  <c r="AG195" i="88" s="1"/>
  <c r="AG176" i="70"/>
  <c r="AG195" i="70" s="1"/>
  <c r="AG176" i="67"/>
  <c r="AG195" i="67" s="1"/>
  <c r="AG176" i="75"/>
  <c r="AG176" i="71"/>
  <c r="AG176" i="73"/>
  <c r="AG176" i="72"/>
  <c r="W214" i="88"/>
  <c r="AK143" i="69"/>
  <c r="AK193" i="69" s="1"/>
  <c r="AK143" i="73"/>
  <c r="AK193" i="73" s="1"/>
  <c r="AK143" i="68"/>
  <c r="AK193" i="68" s="1"/>
  <c r="AK193" i="71"/>
  <c r="AK143" i="70"/>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43" i="88"/>
  <c r="AB193" i="88" s="1"/>
  <c r="AB143" i="69"/>
  <c r="AB193" i="69" s="1"/>
  <c r="AB143" i="67"/>
  <c r="AB193" i="67" s="1"/>
  <c r="AB143" i="73"/>
  <c r="AB193" i="73" s="1"/>
  <c r="AB143" i="68"/>
  <c r="AB193" i="68" s="1"/>
  <c r="AX143" i="63"/>
  <c r="AX193" i="63" s="1"/>
  <c r="AX143" i="69"/>
  <c r="AX193" i="69" s="1"/>
  <c r="AX143" i="70"/>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K193" i="70" l="1"/>
  <c r="AX193" i="70"/>
  <c r="AX213" i="70" s="1"/>
  <c r="AB193" i="70"/>
  <c r="AB213" i="70" s="1"/>
  <c r="AG215" i="74"/>
  <c r="AB213" i="71"/>
  <c r="AZ143" i="67"/>
  <c r="AZ193" i="67" s="1"/>
  <c r="AF176" i="68"/>
  <c r="AF195" i="68" s="1"/>
  <c r="E176" i="69"/>
  <c r="E195" i="69" s="1"/>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W195" i="70" s="1"/>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43" i="69"/>
  <c r="AT193" i="69" s="1"/>
  <c r="AT193" i="71"/>
  <c r="AT143" i="63"/>
  <c r="AT193" i="63" s="1"/>
  <c r="AT143" i="75"/>
  <c r="AT193" i="75" s="1"/>
  <c r="AT143" i="88"/>
  <c r="AT193" i="88" s="1"/>
  <c r="AT143" i="72"/>
  <c r="AT193" i="72" s="1"/>
  <c r="AT143" i="67"/>
  <c r="AT193" i="67" s="1"/>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93" i="69" s="1"/>
  <c r="AH143" i="70"/>
  <c r="AH143" i="88"/>
  <c r="AH193" i="88" s="1"/>
  <c r="AH143" i="72"/>
  <c r="AH193" i="72" s="1"/>
  <c r="AH143" i="75"/>
  <c r="AH193" i="75" s="1"/>
  <c r="AH143" i="68"/>
  <c r="AH193" i="68" s="1"/>
  <c r="AH143" i="63"/>
  <c r="AH193" i="63" s="1"/>
  <c r="AH193" i="71"/>
  <c r="I146" i="70"/>
  <c r="AW146" i="72"/>
  <c r="AF146" i="75"/>
  <c r="AL146" i="67"/>
  <c r="AI146" i="67"/>
  <c r="F146" i="75"/>
  <c r="I193" i="71"/>
  <c r="I143" i="70"/>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43" i="88"/>
  <c r="Q193" i="88" s="1"/>
  <c r="Q143" i="72"/>
  <c r="Q193" i="72" s="1"/>
  <c r="Q143" i="68"/>
  <c r="Q193" i="68" s="1"/>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N193" i="88" s="1"/>
  <c r="M143" i="70"/>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93" i="88" s="1"/>
  <c r="V143" i="72"/>
  <c r="V193" i="72" s="1"/>
  <c r="V143" i="69"/>
  <c r="V193" i="69" s="1"/>
  <c r="V143" i="63"/>
  <c r="V193" i="63" s="1"/>
  <c r="V143" i="70"/>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93" i="88" s="1"/>
  <c r="AF143" i="72"/>
  <c r="AF193" i="72" s="1"/>
  <c r="AF193" i="71"/>
  <c r="AF143" i="73"/>
  <c r="AF193" i="73" s="1"/>
  <c r="AF143" i="69"/>
  <c r="AF193" i="69" s="1"/>
  <c r="AF143" i="68"/>
  <c r="AF193" i="68" s="1"/>
  <c r="AF143" i="70"/>
  <c r="AF143" i="63"/>
  <c r="AF193" i="63" s="1"/>
  <c r="AF143" i="75"/>
  <c r="AF193" i="75" s="1"/>
  <c r="AF143" i="67"/>
  <c r="AF193" i="67" s="1"/>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93" i="68" s="1"/>
  <c r="H143" i="72"/>
  <c r="H193" i="72" s="1"/>
  <c r="H143" i="75"/>
  <c r="H193" i="75" s="1"/>
  <c r="H143" i="70"/>
  <c r="H143" i="63"/>
  <c r="H193" i="63" s="1"/>
  <c r="H143" i="88"/>
  <c r="H193" i="88" s="1"/>
  <c r="H143" i="69"/>
  <c r="H193" i="69" s="1"/>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X146" i="75"/>
  <c r="AM146" i="68"/>
  <c r="AE146" i="75"/>
  <c r="AX146" i="75"/>
  <c r="AJ146" i="70"/>
  <c r="AA146" i="72"/>
  <c r="K143" i="88"/>
  <c r="K193" i="88" s="1"/>
  <c r="K143" i="69"/>
  <c r="K193" i="69" s="1"/>
  <c r="K143" i="63"/>
  <c r="K193" i="63" s="1"/>
  <c r="K143" i="73"/>
  <c r="K193" i="73" s="1"/>
  <c r="K143" i="68"/>
  <c r="K193" i="68" s="1"/>
  <c r="K193" i="71"/>
  <c r="K143" i="70"/>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L146" i="88"/>
  <c r="T146" i="69"/>
  <c r="AW146" i="88"/>
  <c r="AB146" i="63"/>
  <c r="I146" i="63"/>
  <c r="Y146" i="88"/>
  <c r="H146" i="88"/>
  <c r="H146" i="68"/>
  <c r="G146" i="70"/>
  <c r="AC146" i="72"/>
  <c r="L146" i="70"/>
  <c r="AO146" i="88"/>
  <c r="AO196" i="88" s="1"/>
  <c r="AO146" i="63"/>
  <c r="Q146" i="68"/>
  <c r="W146" i="68"/>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W146" i="67"/>
  <c r="AH146" i="68"/>
  <c r="AV146" i="70"/>
  <c r="AI146" i="73"/>
  <c r="AA146" i="70"/>
  <c r="AQ146" i="70"/>
  <c r="AM146" i="69"/>
  <c r="AQ146" i="68"/>
  <c r="AQ196" i="68" s="1"/>
  <c r="AK146" i="70"/>
  <c r="AN146" i="72"/>
  <c r="AO146" i="70"/>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1"/>
  <c r="AM143" i="72"/>
  <c r="AM193" i="72" s="1"/>
  <c r="AM143" i="75"/>
  <c r="AM193" i="75" s="1"/>
  <c r="AO146" i="68"/>
  <c r="AS146" i="72"/>
  <c r="AO143" i="73"/>
  <c r="AO193" i="73" s="1"/>
  <c r="AO143" i="70"/>
  <c r="AO143" i="75"/>
  <c r="AO193" i="75" s="1"/>
  <c r="AO143" i="88"/>
  <c r="AO193" i="88" s="1"/>
  <c r="AO143" i="68"/>
  <c r="AO193" i="68" s="1"/>
  <c r="AO143" i="72"/>
  <c r="AO193" i="72" s="1"/>
  <c r="AO143" i="69"/>
  <c r="AO193" i="69" s="1"/>
  <c r="AO193" i="71"/>
  <c r="AO143" i="63"/>
  <c r="AO193" i="63" s="1"/>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93" i="63" s="1"/>
  <c r="J143" i="88"/>
  <c r="J193" i="88" s="1"/>
  <c r="J143" i="67"/>
  <c r="J193" i="67" s="1"/>
  <c r="J193" i="71"/>
  <c r="J143" i="70"/>
  <c r="J143" i="73"/>
  <c r="J193" i="73" s="1"/>
  <c r="J143" i="68"/>
  <c r="J193" i="68" s="1"/>
  <c r="J143" i="69"/>
  <c r="J193" i="69" s="1"/>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93" i="63" s="1"/>
  <c r="X143" i="69"/>
  <c r="X193" i="69" s="1"/>
  <c r="X143" i="73"/>
  <c r="X193" i="73" s="1"/>
  <c r="X143" i="75"/>
  <c r="X193" i="75" s="1"/>
  <c r="X143" i="70"/>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43" i="63"/>
  <c r="AR193" i="63" s="1"/>
  <c r="AR193" i="71"/>
  <c r="AR143" i="69"/>
  <c r="AR193" i="69" s="1"/>
  <c r="AR143" i="68"/>
  <c r="AR193" i="68" s="1"/>
  <c r="AR143" i="88"/>
  <c r="AR193" i="88" s="1"/>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43" i="88"/>
  <c r="AZ193" i="88" s="1"/>
  <c r="AZ143" i="68"/>
  <c r="AZ193" i="68" s="1"/>
  <c r="AZ143" i="75"/>
  <c r="AZ193" i="75" s="1"/>
  <c r="AZ143" i="63"/>
  <c r="AZ193" i="63" s="1"/>
  <c r="AZ143" i="69"/>
  <c r="AZ193" i="69" s="1"/>
  <c r="AZ193" i="71"/>
  <c r="S143" i="73"/>
  <c r="S193" i="73" s="1"/>
  <c r="S143" i="88"/>
  <c r="S193" i="88" s="1"/>
  <c r="S143" i="75"/>
  <c r="S193" i="75" s="1"/>
  <c r="S143" i="69"/>
  <c r="S193" i="69" s="1"/>
  <c r="S143" i="70"/>
  <c r="S143" i="68"/>
  <c r="S193" i="68" s="1"/>
  <c r="S143" i="72"/>
  <c r="S193" i="72" s="1"/>
  <c r="S143" i="63"/>
  <c r="S193" i="63" s="1"/>
  <c r="S193" i="71"/>
  <c r="AF176" i="69"/>
  <c r="AF195" i="69" s="1"/>
  <c r="AF176" i="71"/>
  <c r="AF176" i="67"/>
  <c r="AF195" i="67" s="1"/>
  <c r="AF176" i="63"/>
  <c r="AF195" i="63" s="1"/>
  <c r="AF176" i="70"/>
  <c r="AF195" i="70" s="1"/>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1"/>
  <c r="Y143" i="63"/>
  <c r="Y193" i="63" s="1"/>
  <c r="Y143" i="88"/>
  <c r="Y193" i="88" s="1"/>
  <c r="Y143" i="67"/>
  <c r="Y193" i="67" s="1"/>
  <c r="AW143" i="69"/>
  <c r="AW193" i="69" s="1"/>
  <c r="AW143" i="68"/>
  <c r="AW193" i="68" s="1"/>
  <c r="AW143" i="63"/>
  <c r="AW193" i="63" s="1"/>
  <c r="AW143" i="70"/>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202" i="63" s="1"/>
  <c r="AN176" i="69"/>
  <c r="AN195" i="69" s="1"/>
  <c r="AN176" i="72"/>
  <c r="AN176" i="88"/>
  <c r="AN195" i="88" s="1"/>
  <c r="H176" i="63"/>
  <c r="H195" i="63" s="1"/>
  <c r="H176" i="75"/>
  <c r="H176" i="69"/>
  <c r="H195" i="69" s="1"/>
  <c r="H176" i="67"/>
  <c r="H195" i="67" s="1"/>
  <c r="AA193" i="71"/>
  <c r="AA143" i="68"/>
  <c r="AA193" i="68" s="1"/>
  <c r="AA143" i="75"/>
  <c r="AA193" i="75" s="1"/>
  <c r="AA143" i="72"/>
  <c r="AA193" i="72" s="1"/>
  <c r="AA143" i="88"/>
  <c r="AA193" i="88" s="1"/>
  <c r="AA143" i="63"/>
  <c r="AA193" i="63" s="1"/>
  <c r="AA143" i="69"/>
  <c r="AA193" i="69" s="1"/>
  <c r="AA143" i="70"/>
  <c r="AA143" i="73"/>
  <c r="AA193" i="73" s="1"/>
  <c r="L143" i="72"/>
  <c r="L193" i="72" s="1"/>
  <c r="L143" i="63"/>
  <c r="L193" i="63" s="1"/>
  <c r="L143" i="70"/>
  <c r="L143" i="68"/>
  <c r="L193" i="68" s="1"/>
  <c r="L143" i="88"/>
  <c r="L193" i="88" s="1"/>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93" i="68" s="1"/>
  <c r="AU143" i="73"/>
  <c r="AU193" i="73" s="1"/>
  <c r="AU143" i="63"/>
  <c r="AU193" i="63" s="1"/>
  <c r="AU193" i="71"/>
  <c r="AU143" i="69"/>
  <c r="AU193" i="69" s="1"/>
  <c r="AU143" i="88"/>
  <c r="AU193" i="88" s="1"/>
  <c r="AU143" i="75"/>
  <c r="AU193" i="75" s="1"/>
  <c r="AU143" i="70"/>
  <c r="AU143" i="67"/>
  <c r="AU193" i="67" s="1"/>
  <c r="E143" i="68"/>
  <c r="E193" i="68" s="1"/>
  <c r="E143" i="70"/>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93" i="69" s="1"/>
  <c r="AG143" i="72"/>
  <c r="AG193" i="72" s="1"/>
  <c r="AG143" i="68"/>
  <c r="AG193" i="68" s="1"/>
  <c r="AG200" i="68" s="1"/>
  <c r="AG143" i="73"/>
  <c r="AG193" i="73" s="1"/>
  <c r="AG143" i="63"/>
  <c r="AG193" i="63" s="1"/>
  <c r="AG193" i="71"/>
  <c r="AG143" i="88"/>
  <c r="AG193" i="88" s="1"/>
  <c r="AG143" i="70"/>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93" i="88" s="1"/>
  <c r="AP143" i="72"/>
  <c r="AP193" i="72" s="1"/>
  <c r="AP143" i="63"/>
  <c r="AP193" i="63" s="1"/>
  <c r="AP143" i="68"/>
  <c r="AP193" i="68" s="1"/>
  <c r="AP193" i="71"/>
  <c r="AP143" i="69"/>
  <c r="AP193" i="69" s="1"/>
  <c r="AP143" i="70"/>
  <c r="AP143" i="73"/>
  <c r="AP193" i="73" s="1"/>
  <c r="AP143" i="75"/>
  <c r="AP193" i="75" s="1"/>
  <c r="AP143" i="67"/>
  <c r="AP193" i="67" s="1"/>
  <c r="AJ193" i="71"/>
  <c r="AJ143" i="73"/>
  <c r="AJ193" i="73" s="1"/>
  <c r="AJ143" i="70"/>
  <c r="AJ143" i="75"/>
  <c r="AJ193" i="75" s="1"/>
  <c r="AJ143" i="72"/>
  <c r="AJ193" i="72" s="1"/>
  <c r="AJ143" i="63"/>
  <c r="AJ193" i="63" s="1"/>
  <c r="AJ143" i="69"/>
  <c r="AJ193" i="69" s="1"/>
  <c r="AJ143" i="68"/>
  <c r="AJ193" i="68" s="1"/>
  <c r="AJ143" i="88"/>
  <c r="AJ193" i="88" s="1"/>
  <c r="P143" i="70"/>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172" i="69"/>
  <c r="S194" i="69" s="1"/>
  <c r="S172" i="63"/>
  <c r="S194" i="63" s="1"/>
  <c r="S172" i="88"/>
  <c r="S194" i="88" s="1"/>
  <c r="S172" i="67"/>
  <c r="S194" i="67" s="1"/>
  <c r="AC143" i="88"/>
  <c r="AC193" i="88" s="1"/>
  <c r="AC143" i="75"/>
  <c r="AC193" i="75" s="1"/>
  <c r="AC143" i="63"/>
  <c r="AC193" i="63" s="1"/>
  <c r="AC193" i="71"/>
  <c r="AC143" i="68"/>
  <c r="AC193" i="68" s="1"/>
  <c r="AC143" i="70"/>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43" i="73"/>
  <c r="R193" i="73" s="1"/>
  <c r="R143" i="72"/>
  <c r="R193" i="72" s="1"/>
  <c r="R143" i="63"/>
  <c r="R193" i="63" s="1"/>
  <c r="R193" i="71"/>
  <c r="R143" i="75"/>
  <c r="R193" i="75" s="1"/>
  <c r="R143" i="68"/>
  <c r="R193" i="68" s="1"/>
  <c r="R143" i="69"/>
  <c r="R193" i="69" s="1"/>
  <c r="R143" i="88"/>
  <c r="R193" i="88" s="1"/>
  <c r="AK213" i="88"/>
  <c r="U196" i="70" l="1"/>
  <c r="AQ196" i="70"/>
  <c r="AF196" i="70"/>
  <c r="T196" i="70"/>
  <c r="T202" i="70" s="1"/>
  <c r="H196" i="70"/>
  <c r="H202" i="70" s="1"/>
  <c r="K196" i="70"/>
  <c r="K202" i="70" s="1"/>
  <c r="AM196" i="70"/>
  <c r="S196" i="70"/>
  <c r="S202" i="70" s="1"/>
  <c r="AP196" i="70"/>
  <c r="AO196" i="70"/>
  <c r="AO202" i="70" s="1"/>
  <c r="AI196" i="70"/>
  <c r="AR196" i="70"/>
  <c r="X193" i="70"/>
  <c r="X213" i="70" s="1"/>
  <c r="K193" i="70"/>
  <c r="K213" i="70" s="1"/>
  <c r="AN193" i="70"/>
  <c r="AN213" i="70" s="1"/>
  <c r="P193" i="70"/>
  <c r="P213" i="70" s="1"/>
  <c r="S193" i="70"/>
  <c r="AM193" i="70"/>
  <c r="AF193" i="70"/>
  <c r="AF213" i="70" s="1"/>
  <c r="V193" i="70"/>
  <c r="V213" i="70" s="1"/>
  <c r="I193" i="70"/>
  <c r="I213" i="70" s="1"/>
  <c r="AG193" i="70"/>
  <c r="AG213" i="70" s="1"/>
  <c r="AU193" i="70"/>
  <c r="AU213" i="70" s="1"/>
  <c r="F193" i="70"/>
  <c r="F213" i="70" s="1"/>
  <c r="AA193" i="70"/>
  <c r="AA213" i="70" s="1"/>
  <c r="AO193" i="70"/>
  <c r="M193" i="70"/>
  <c r="AY193" i="70"/>
  <c r="AY213" i="70" s="1"/>
  <c r="BA193" i="70"/>
  <c r="BA213" i="70" s="1"/>
  <c r="G193" i="70"/>
  <c r="G213" i="70" s="1"/>
  <c r="AT193" i="70"/>
  <c r="AT213" i="70" s="1"/>
  <c r="R193" i="70"/>
  <c r="R213" i="70" s="1"/>
  <c r="Z193" i="70"/>
  <c r="Z213" i="70" s="1"/>
  <c r="AW193" i="70"/>
  <c r="AW213" i="70" s="1"/>
  <c r="Y193" i="70"/>
  <c r="AZ193" i="70"/>
  <c r="AZ213" i="70" s="1"/>
  <c r="AR193" i="70"/>
  <c r="H193" i="70"/>
  <c r="H200" i="70" s="1"/>
  <c r="Q193" i="70"/>
  <c r="Q213" i="70" s="1"/>
  <c r="AC193" i="70"/>
  <c r="AC213" i="70" s="1"/>
  <c r="AJ193" i="70"/>
  <c r="J193" i="70"/>
  <c r="U193" i="70"/>
  <c r="U213" i="70" s="1"/>
  <c r="AP193" i="70"/>
  <c r="AP213" i="70" s="1"/>
  <c r="L193" i="70"/>
  <c r="L213" i="70" s="1"/>
  <c r="T193" i="70"/>
  <c r="T213" i="70" s="1"/>
  <c r="N193" i="70"/>
  <c r="N213" i="70" s="1"/>
  <c r="O193" i="70"/>
  <c r="O213" i="70" s="1"/>
  <c r="AI193" i="70"/>
  <c r="E193" i="70"/>
  <c r="AQ193" i="70"/>
  <c r="AQ213" i="70" s="1"/>
  <c r="AD193" i="70"/>
  <c r="AD213" i="70" s="1"/>
  <c r="AH193" i="70"/>
  <c r="AH213" i="70" s="1"/>
  <c r="J200" i="67"/>
  <c r="AK196" i="68"/>
  <c r="AK200" i="68" s="1"/>
  <c r="AX196" i="68"/>
  <c r="AX202" i="68" s="1"/>
  <c r="BA200" i="68"/>
  <c r="AH196" i="68"/>
  <c r="AH200" i="68" s="1"/>
  <c r="W196" i="68"/>
  <c r="W202" i="68" s="1"/>
  <c r="AZ196" i="69"/>
  <c r="AZ200" i="69" s="1"/>
  <c r="AZ196" i="88"/>
  <c r="AM196" i="67"/>
  <c r="AM202" i="67" s="1"/>
  <c r="AV196" i="67"/>
  <c r="AV202" i="67" s="1"/>
  <c r="AQ200" i="68"/>
  <c r="W202" i="63"/>
  <c r="F200" i="63"/>
  <c r="N200" i="73"/>
  <c r="N201" i="73"/>
  <c r="H200" i="73"/>
  <c r="H201" i="73"/>
  <c r="AY202" i="73"/>
  <c r="AY201" i="73"/>
  <c r="AL202" i="72"/>
  <c r="AL201" i="72"/>
  <c r="AL200" i="72"/>
  <c r="Z202" i="71"/>
  <c r="Z201" i="71"/>
  <c r="Z221" i="71" s="1"/>
  <c r="L201" i="71"/>
  <c r="L200" i="71"/>
  <c r="Z200" i="71"/>
  <c r="AO200" i="70"/>
  <c r="AO201" i="70"/>
  <c r="BB202" i="69"/>
  <c r="BB201" i="69"/>
  <c r="BB200" i="69"/>
  <c r="AI200" i="69"/>
  <c r="AI202" i="69"/>
  <c r="AI201" i="69"/>
  <c r="BA202" i="68"/>
  <c r="BA201" i="68"/>
  <c r="AG202" i="68"/>
  <c r="AG201" i="68"/>
  <c r="AS202" i="68"/>
  <c r="AS201" i="68"/>
  <c r="AS200" i="68"/>
  <c r="AQ202" i="68"/>
  <c r="AQ201" i="68"/>
  <c r="AX201" i="68"/>
  <c r="AX200" i="68"/>
  <c r="AJ202" i="67"/>
  <c r="AJ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R214" i="69"/>
  <c r="AA213" i="71"/>
  <c r="T213" i="72"/>
  <c r="Y213" i="70"/>
  <c r="AF215" i="72"/>
  <c r="AF215" i="69"/>
  <c r="O214" i="70"/>
  <c r="Q215" i="71"/>
  <c r="G214" i="68"/>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N213" i="72"/>
  <c r="Z196" i="68"/>
  <c r="I196" i="71"/>
  <c r="I202" i="71" s="1"/>
  <c r="AB196" i="69"/>
  <c r="F196" i="68"/>
  <c r="F200" i="68" s="1"/>
  <c r="L196" i="69"/>
  <c r="L202" i="69" s="1"/>
  <c r="G196" i="68"/>
  <c r="G202" i="68" s="1"/>
  <c r="W196" i="72"/>
  <c r="W196" i="71"/>
  <c r="S196" i="71"/>
  <c r="S202" i="71" s="1"/>
  <c r="AM196" i="75"/>
  <c r="AT196" i="75"/>
  <c r="AT200" i="75" s="1"/>
  <c r="AG196" i="70"/>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Y215" i="73"/>
  <c r="M215" i="71"/>
  <c r="M215" i="67"/>
  <c r="M214" i="68"/>
  <c r="AG213" i="73"/>
  <c r="W215" i="68"/>
  <c r="AD215" i="72"/>
  <c r="T215" i="67"/>
  <c r="AU213" i="71"/>
  <c r="AQ213" i="71"/>
  <c r="L215" i="71"/>
  <c r="AE215" i="72"/>
  <c r="F213" i="71"/>
  <c r="AU215" i="73"/>
  <c r="AK215" i="72"/>
  <c r="H215" i="67"/>
  <c r="AN215" i="75"/>
  <c r="T213" i="73"/>
  <c r="Y213" i="73"/>
  <c r="S213" i="71"/>
  <c r="S213" i="73"/>
  <c r="AZ213" i="72"/>
  <c r="O214" i="73"/>
  <c r="Q215" i="75"/>
  <c r="Q202" i="75"/>
  <c r="AR213" i="70"/>
  <c r="G214" i="69"/>
  <c r="AD213" i="73"/>
  <c r="I214" i="73"/>
  <c r="Y215" i="71"/>
  <c r="H214" i="75"/>
  <c r="J213" i="70"/>
  <c r="U196" i="69"/>
  <c r="U200" i="69" s="1"/>
  <c r="G215" i="72"/>
  <c r="AS215" i="67"/>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G213" i="71"/>
  <c r="AJ196" i="75"/>
  <c r="AJ202" i="75" s="1"/>
  <c r="AC215" i="67"/>
  <c r="AW196" i="71"/>
  <c r="AF213" i="73"/>
  <c r="AO196" i="67"/>
  <c r="AO200" i="67" s="1"/>
  <c r="V215" i="72"/>
  <c r="I215" i="68"/>
  <c r="N196" i="71"/>
  <c r="N202" i="71" s="1"/>
  <c r="AT215" i="71"/>
  <c r="AX196" i="72"/>
  <c r="AL196" i="69"/>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R196" i="71"/>
  <c r="R202" i="71" s="1"/>
  <c r="R196" i="69"/>
  <c r="R202" i="69" s="1"/>
  <c r="AZ196" i="75"/>
  <c r="AZ202" i="75" s="1"/>
  <c r="BB196" i="70"/>
  <c r="AZ196" i="70"/>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AB196" i="68"/>
  <c r="U196" i="71"/>
  <c r="P215" i="72"/>
  <c r="P215" i="75"/>
  <c r="AP215" i="69"/>
  <c r="Q213" i="73"/>
  <c r="I213" i="72"/>
  <c r="AW196" i="72"/>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T215" i="68"/>
  <c r="AX215" i="68"/>
  <c r="H213" i="74"/>
  <c r="AT215" i="74"/>
  <c r="AC213" i="74"/>
  <c r="Q214" i="67"/>
  <c r="AR213" i="67"/>
  <c r="X215" i="74"/>
  <c r="W215" i="70"/>
  <c r="N214" i="74"/>
  <c r="Z213" i="72"/>
  <c r="AI213" i="73"/>
  <c r="X214" i="73"/>
  <c r="M214" i="72"/>
  <c r="Y215" i="68"/>
  <c r="AU215" i="72"/>
  <c r="AN213" i="69"/>
  <c r="T214" i="70"/>
  <c r="AY213" i="75"/>
  <c r="Q214" i="72"/>
  <c r="AO215" i="71"/>
  <c r="E215" i="73"/>
  <c r="E215" i="69"/>
  <c r="E215" i="72"/>
  <c r="E215" i="74"/>
  <c r="E215" i="70"/>
  <c r="E215" i="71"/>
  <c r="E215" i="75"/>
  <c r="E215" i="68"/>
  <c r="E215" i="67"/>
  <c r="AP213" i="69"/>
  <c r="M214" i="73"/>
  <c r="AG213" i="68"/>
  <c r="W215" i="73"/>
  <c r="T215" i="71"/>
  <c r="Z213" i="75"/>
  <c r="AC213" i="68"/>
  <c r="Q214" i="75"/>
  <c r="Q201" i="75"/>
  <c r="R215" i="73"/>
  <c r="AY213" i="69"/>
  <c r="AC214" i="71"/>
  <c r="BA213" i="75"/>
  <c r="AJ215" i="71"/>
  <c r="P213" i="68"/>
  <c r="AP213" i="71"/>
  <c r="M214" i="69"/>
  <c r="AZ215" i="73"/>
  <c r="R213" i="72"/>
  <c r="AC213" i="71"/>
  <c r="S214" i="70"/>
  <c r="O213" i="68"/>
  <c r="T214" i="68"/>
  <c r="Q214" i="68"/>
  <c r="R215" i="69"/>
  <c r="AI213" i="71"/>
  <c r="U213" i="75"/>
  <c r="U200" i="75"/>
  <c r="AC214" i="69"/>
  <c r="K214" i="73"/>
  <c r="BA213" i="72"/>
  <c r="X214" i="72"/>
  <c r="R214" i="67"/>
  <c r="AJ215" i="70"/>
  <c r="P213" i="75"/>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U196" i="70"/>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G196" i="70"/>
  <c r="G202" i="70" s="1"/>
  <c r="AB196" i="67"/>
  <c r="J196" i="68"/>
  <c r="J202" i="68" s="1"/>
  <c r="AZ196" i="72"/>
  <c r="AZ196" i="67"/>
  <c r="AZ200" i="67" s="1"/>
  <c r="AY196" i="72"/>
  <c r="AY200" i="72" s="1"/>
  <c r="BA196" i="73"/>
  <c r="J214" i="75"/>
  <c r="J201" i="75"/>
  <c r="AJ196" i="73"/>
  <c r="K213" i="72"/>
  <c r="AA196" i="72"/>
  <c r="AA200" i="72"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X214" i="68"/>
  <c r="K214" i="72"/>
  <c r="R214" i="70"/>
  <c r="AJ215" i="69"/>
  <c r="P213" i="69"/>
  <c r="AJ213" i="71"/>
  <c r="AY215" i="70"/>
  <c r="M214" i="70"/>
  <c r="AZ215" i="70"/>
  <c r="AZ215" i="71"/>
  <c r="AD215" i="69"/>
  <c r="T215" i="69"/>
  <c r="E213" i="71"/>
  <c r="AU213" i="72"/>
  <c r="Z215" i="71"/>
  <c r="AQ213" i="73"/>
  <c r="N214" i="69"/>
  <c r="L215" i="70"/>
  <c r="AE215" i="73"/>
  <c r="AU215" i="71"/>
  <c r="AX215" i="73"/>
  <c r="AK215" i="69"/>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AJ196" i="70"/>
  <c r="AJ200" i="70" s="1"/>
  <c r="AT196" i="73"/>
  <c r="AT200" i="73" s="1"/>
  <c r="AS196" i="70"/>
  <c r="U196" i="73"/>
  <c r="U200" i="73" s="1"/>
  <c r="AT196" i="72"/>
  <c r="AT200" i="72" s="1"/>
  <c r="J215" i="73"/>
  <c r="AB196" i="72"/>
  <c r="X215" i="73"/>
  <c r="AI215" i="75"/>
  <c r="AI202" i="75"/>
  <c r="AW215" i="71"/>
  <c r="AW215" i="70"/>
  <c r="F214" i="69"/>
  <c r="AD196" i="68"/>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BA215" i="73"/>
  <c r="S196" i="67"/>
  <c r="S202" i="67" s="1"/>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BA200" i="70" l="1"/>
  <c r="H213" i="70"/>
  <c r="AH200" i="70"/>
  <c r="AG200" i="70"/>
  <c r="H201" i="70"/>
  <c r="AU200" i="70"/>
  <c r="AM200" i="70"/>
  <c r="AM201" i="70"/>
  <c r="AH202" i="68"/>
  <c r="AK202" i="68"/>
  <c r="AI201" i="70"/>
  <c r="AI200" i="70"/>
  <c r="AI202" i="70"/>
  <c r="AM202" i="70"/>
  <c r="AW200" i="70"/>
  <c r="S201" i="70"/>
  <c r="S200" i="70"/>
  <c r="AZ200" i="70"/>
  <c r="AP200" i="70"/>
  <c r="V200" i="70"/>
  <c r="AY200" i="70"/>
  <c r="F200" i="70"/>
  <c r="F220" i="70" s="1"/>
  <c r="AK201" i="68"/>
  <c r="AH201" i="68"/>
  <c r="AZ202" i="69"/>
  <c r="W201" i="68"/>
  <c r="W200" i="68"/>
  <c r="AV200" i="67"/>
  <c r="AM200" i="67"/>
  <c r="AV201" i="67"/>
  <c r="F130" i="88"/>
  <c r="F132" i="88" s="1"/>
  <c r="F133" i="88" s="1"/>
  <c r="F190" i="88" s="1"/>
  <c r="AZ201" i="69"/>
  <c r="AM201" i="67"/>
  <c r="W222" i="68"/>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AQ221" i="73" s="1"/>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P221" i="73" s="1"/>
  <c r="AN202" i="73"/>
  <c r="AN222" i="73" s="1"/>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E205" i="73" s="1"/>
  <c r="AX202" i="73"/>
  <c r="AX201" i="73"/>
  <c r="AX200" i="73"/>
  <c r="AC201" i="73"/>
  <c r="O201" i="73"/>
  <c r="O221" i="73" s="1"/>
  <c r="E200" i="73"/>
  <c r="E204" i="73" s="1"/>
  <c r="BA200" i="73"/>
  <c r="J201" i="73"/>
  <c r="U202" i="73"/>
  <c r="U201" i="73"/>
  <c r="AD202" i="73"/>
  <c r="AD201" i="73"/>
  <c r="F216" i="73"/>
  <c r="F202" i="73"/>
  <c r="F222" i="73" s="1"/>
  <c r="AU202" i="73"/>
  <c r="AU201" i="73"/>
  <c r="AU221" i="73" s="1"/>
  <c r="F200" i="73"/>
  <c r="F220" i="73" s="1"/>
  <c r="AN200" i="73"/>
  <c r="P200" i="73"/>
  <c r="R200" i="73"/>
  <c r="O200" i="73"/>
  <c r="AG200" i="73"/>
  <c r="T201" i="73"/>
  <c r="V200" i="73"/>
  <c r="E202" i="72"/>
  <c r="E206" i="72" s="1"/>
  <c r="E201" i="72"/>
  <c r="BB202" i="72"/>
  <c r="BB201" i="72"/>
  <c r="BB200" i="72"/>
  <c r="AR202" i="72"/>
  <c r="AR201" i="72"/>
  <c r="AR221" i="72" s="1"/>
  <c r="Y202" i="72"/>
  <c r="Y201" i="72"/>
  <c r="Y221" i="72" s="1"/>
  <c r="AK202" i="72"/>
  <c r="AK201" i="72"/>
  <c r="AK200" i="72"/>
  <c r="W202" i="72"/>
  <c r="W222" i="72" s="1"/>
  <c r="W200" i="72"/>
  <c r="W220" i="72" s="1"/>
  <c r="W201" i="72"/>
  <c r="W221" i="72" s="1"/>
  <c r="R200" i="72"/>
  <c r="AR200" i="72"/>
  <c r="N201" i="72"/>
  <c r="AZ202" i="72"/>
  <c r="AZ201" i="72"/>
  <c r="AD202" i="72"/>
  <c r="AD201" i="72"/>
  <c r="AD221" i="72" s="1"/>
  <c r="AX202" i="72"/>
  <c r="AX201" i="72"/>
  <c r="AX200" i="72"/>
  <c r="BA202" i="72"/>
  <c r="BA201" i="72"/>
  <c r="AO202" i="72"/>
  <c r="AO201" i="72"/>
  <c r="AO200" i="72"/>
  <c r="K201" i="72"/>
  <c r="R201" i="72"/>
  <c r="S200" i="72"/>
  <c r="AS202" i="72"/>
  <c r="AS201" i="72"/>
  <c r="AS200" i="72"/>
  <c r="AB202" i="72"/>
  <c r="AB201" i="72"/>
  <c r="AB200" i="72"/>
  <c r="AF202" i="72"/>
  <c r="AF222" i="72" s="1"/>
  <c r="AF201" i="72"/>
  <c r="Z202" i="72"/>
  <c r="Z201" i="72"/>
  <c r="F216" i="72"/>
  <c r="F202" i="72"/>
  <c r="AJ202" i="72"/>
  <c r="AJ201" i="72"/>
  <c r="AJ221" i="72" s="1"/>
  <c r="S201" i="72"/>
  <c r="O201" i="72"/>
  <c r="O221" i="72" s="1"/>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T221" i="72" s="1"/>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U221" i="72" s="1"/>
  <c r="AP202" i="72"/>
  <c r="AP201" i="72"/>
  <c r="AP221" i="72" s="1"/>
  <c r="AZ200" i="72"/>
  <c r="T200" i="72"/>
  <c r="AW200" i="72"/>
  <c r="F201" i="72"/>
  <c r="AC201" i="72"/>
  <c r="L200" i="72"/>
  <c r="K200" i="72"/>
  <c r="H200" i="72"/>
  <c r="M201" i="72"/>
  <c r="AQ200" i="72"/>
  <c r="AP200" i="72"/>
  <c r="J201" i="72"/>
  <c r="E200" i="72"/>
  <c r="E204" i="72" s="1"/>
  <c r="F200" i="72"/>
  <c r="F220" i="72" s="1"/>
  <c r="N200" i="72"/>
  <c r="Z200" i="72"/>
  <c r="Z220" i="72" s="1"/>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Y221" i="71" s="1"/>
  <c r="AH202" i="71"/>
  <c r="AH201" i="71"/>
  <c r="AE202" i="71"/>
  <c r="AE201" i="71"/>
  <c r="AE200" i="71"/>
  <c r="AZ202" i="71"/>
  <c r="AZ201" i="71"/>
  <c r="E202" i="71"/>
  <c r="E206" i="71" s="1"/>
  <c r="E201" i="71"/>
  <c r="E205" i="71" s="1"/>
  <c r="Q201" i="71"/>
  <c r="U200" i="71"/>
  <c r="AC200" i="71"/>
  <c r="N200" i="71"/>
  <c r="M200" i="71"/>
  <c r="AZ200" i="71"/>
  <c r="V202" i="71"/>
  <c r="V201" i="71"/>
  <c r="V221" i="71" s="1"/>
  <c r="AQ202" i="71"/>
  <c r="AQ201" i="71"/>
  <c r="AG202" i="71"/>
  <c r="AG201" i="71"/>
  <c r="AB202" i="71"/>
  <c r="AB201" i="71"/>
  <c r="AB200" i="71"/>
  <c r="AW202" i="71"/>
  <c r="AW201" i="71"/>
  <c r="AW221" i="71" s="1"/>
  <c r="BB202" i="71"/>
  <c r="BB201" i="71"/>
  <c r="BB200" i="71"/>
  <c r="AJ202" i="71"/>
  <c r="AJ201" i="71"/>
  <c r="AJ221" i="71" s="1"/>
  <c r="I200" i="71"/>
  <c r="H201" i="71"/>
  <c r="AQ200" i="71"/>
  <c r="AL202" i="71"/>
  <c r="AL201" i="71"/>
  <c r="AL200" i="71"/>
  <c r="AM202" i="71"/>
  <c r="AM201" i="71"/>
  <c r="AV202" i="71"/>
  <c r="AV201" i="71"/>
  <c r="AV200" i="71"/>
  <c r="AF202" i="71"/>
  <c r="AF222" i="71" s="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22" i="70" s="1"/>
  <c r="Z201" i="70"/>
  <c r="AR202" i="70"/>
  <c r="AR201" i="70"/>
  <c r="AR221" i="70" s="1"/>
  <c r="AA202" i="70"/>
  <c r="AA201" i="70"/>
  <c r="AA221" i="70" s="1"/>
  <c r="AQ202" i="70"/>
  <c r="AQ201" i="70"/>
  <c r="AQ221" i="70" s="1"/>
  <c r="T200" i="70"/>
  <c r="K201" i="70"/>
  <c r="G200" i="70"/>
  <c r="AA200" i="70"/>
  <c r="X200" i="70"/>
  <c r="U202" i="70"/>
  <c r="U201" i="70"/>
  <c r="V202" i="70"/>
  <c r="V201" i="70"/>
  <c r="V221" i="70" s="1"/>
  <c r="AS202" i="70"/>
  <c r="AS201" i="70"/>
  <c r="AS200" i="70"/>
  <c r="AF202" i="70"/>
  <c r="AF222" i="70" s="1"/>
  <c r="AF201" i="70"/>
  <c r="L200" i="70"/>
  <c r="O201" i="70"/>
  <c r="O221" i="70" s="1"/>
  <c r="AF200" i="70"/>
  <c r="AF220" i="70" s="1"/>
  <c r="AJ202" i="70"/>
  <c r="AJ201" i="70"/>
  <c r="AJ221" i="70" s="1"/>
  <c r="AN202" i="70"/>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6" i="70" s="1"/>
  <c r="E201" i="70"/>
  <c r="E205" i="70" s="1"/>
  <c r="AK202" i="70"/>
  <c r="AK201" i="70"/>
  <c r="AK200" i="70"/>
  <c r="AU202" i="70"/>
  <c r="AU201" i="70"/>
  <c r="AU221" i="70" s="1"/>
  <c r="AD202" i="70"/>
  <c r="AD201" i="70"/>
  <c r="AD221" i="70" s="1"/>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AA221" i="69" s="1"/>
  <c r="G202" i="69"/>
  <c r="G200" i="69"/>
  <c r="AW202" i="69"/>
  <c r="AW201" i="69"/>
  <c r="L201" i="69"/>
  <c r="I201" i="69"/>
  <c r="L200" i="69"/>
  <c r="AY200" i="69"/>
  <c r="N200" i="69"/>
  <c r="V202" i="69"/>
  <c r="V201" i="69"/>
  <c r="AG202" i="69"/>
  <c r="AG201" i="69"/>
  <c r="AM202" i="69"/>
  <c r="AM201" i="69"/>
  <c r="AP202" i="69"/>
  <c r="AP201" i="69"/>
  <c r="AP221" i="69" s="1"/>
  <c r="AK202" i="69"/>
  <c r="AK201" i="69"/>
  <c r="AK200" i="69"/>
  <c r="BA202" i="69"/>
  <c r="BA201" i="69"/>
  <c r="BA221" i="69" s="1"/>
  <c r="M200" i="69"/>
  <c r="R201" i="69"/>
  <c r="F200" i="69"/>
  <c r="F220" i="69" s="1"/>
  <c r="T200" i="69"/>
  <c r="AC201" i="69"/>
  <c r="S201" i="69"/>
  <c r="Y200" i="69"/>
  <c r="AQ202" i="69"/>
  <c r="AQ201" i="69"/>
  <c r="AQ221" i="69" s="1"/>
  <c r="AQ200" i="69"/>
  <c r="AN202" i="69"/>
  <c r="AN222" i="69" s="1"/>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AD221" i="69" s="1"/>
  <c r="W202" i="69"/>
  <c r="W222" i="69" s="1"/>
  <c r="W200" i="69"/>
  <c r="W201" i="69"/>
  <c r="W221" i="69" s="1"/>
  <c r="Z202" i="69"/>
  <c r="Z222" i="69" s="1"/>
  <c r="Z201" i="69"/>
  <c r="AT202" i="69"/>
  <c r="AT201" i="69"/>
  <c r="AT221" i="69" s="1"/>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O221" i="69" s="1"/>
  <c r="G201" i="69"/>
  <c r="AL202" i="68"/>
  <c r="AL201" i="68"/>
  <c r="AL200" i="68"/>
  <c r="AV202" i="68"/>
  <c r="AV200" i="68"/>
  <c r="AV201" i="68"/>
  <c r="AU202" i="68"/>
  <c r="AU201" i="68"/>
  <c r="AU221" i="68" s="1"/>
  <c r="AB202" i="68"/>
  <c r="AB201" i="68"/>
  <c r="AB200" i="68"/>
  <c r="L201" i="68"/>
  <c r="T200" i="68"/>
  <c r="AC200" i="68"/>
  <c r="S201" i="68"/>
  <c r="J200" i="68"/>
  <c r="E202" i="68"/>
  <c r="E206" i="68" s="1"/>
  <c r="E201" i="68"/>
  <c r="E221"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6" i="67" s="1"/>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N202" i="75"/>
  <c r="O201" i="75"/>
  <c r="Z200" i="75"/>
  <c r="AF220" i="72"/>
  <c r="H202" i="75"/>
  <c r="AY200" i="75"/>
  <c r="K200" i="75"/>
  <c r="E216" i="70"/>
  <c r="E204" i="70"/>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R221"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5"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E205" i="68"/>
  <c r="BB216" i="67"/>
  <c r="AV216" i="69"/>
  <c r="AS216" i="74"/>
  <c r="T216" i="72"/>
  <c r="AY216" i="69"/>
  <c r="AY221" i="69"/>
  <c r="AS216" i="71"/>
  <c r="AT216" i="71"/>
  <c r="AT221" i="71"/>
  <c r="U216" i="68"/>
  <c r="AW216" i="75"/>
  <c r="AW221" i="75" s="1"/>
  <c r="AW201" i="75"/>
  <c r="AD216"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K216" i="71"/>
  <c r="AK216"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AJ216" i="70"/>
  <c r="AY216" i="71"/>
  <c r="R216" i="67"/>
  <c r="AK216" i="70"/>
  <c r="I216" i="72"/>
  <c r="F135" i="88"/>
  <c r="AR216" i="72"/>
  <c r="AX216" i="71"/>
  <c r="AF216" i="72"/>
  <c r="AU216" i="68"/>
  <c r="I202" i="75"/>
  <c r="AZ216" i="67"/>
  <c r="AD216" i="73"/>
  <c r="AD221" i="73"/>
  <c r="AU216"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Q216" i="71"/>
  <c r="BB216" i="72"/>
  <c r="X216" i="69"/>
  <c r="W216" i="69"/>
  <c r="W220" i="69"/>
  <c r="AM216" i="71"/>
  <c r="AF216" i="73"/>
  <c r="AZ200" i="75"/>
  <c r="H129" i="88"/>
  <c r="H131" i="88" s="1"/>
  <c r="G130" i="88"/>
  <c r="G132" i="88" s="1"/>
  <c r="G133" i="88" s="1"/>
  <c r="G190" i="88" s="1"/>
  <c r="AE216" i="68"/>
  <c r="AL216" i="73"/>
  <c r="AJ216" i="73"/>
  <c r="AZ216" i="72"/>
  <c r="AW216" i="70"/>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G216" i="67"/>
  <c r="AH216" i="69"/>
  <c r="Y216" i="68"/>
  <c r="AP216" i="70"/>
  <c r="Z220" i="69"/>
  <c r="Q216" i="71"/>
  <c r="M222" i="70"/>
  <c r="AC216" i="74"/>
  <c r="AR216" i="75"/>
  <c r="AR221" i="75" s="1"/>
  <c r="AR201" i="75"/>
  <c r="V202" i="75"/>
  <c r="N216" i="68"/>
  <c r="AY216" i="73"/>
  <c r="L216" i="71"/>
  <c r="Z216" i="68"/>
  <c r="AO216" i="68"/>
  <c r="AO216" i="72"/>
  <c r="J216" i="74"/>
  <c r="AU216"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T216" i="67"/>
  <c r="O216" i="72"/>
  <c r="X200" i="75"/>
  <c r="U216" i="74"/>
  <c r="AD216" i="67"/>
  <c r="AW202" i="75"/>
  <c r="E216" i="73"/>
  <c r="W216" i="75"/>
  <c r="W222" i="75" s="1"/>
  <c r="W200" i="75"/>
  <c r="W201" i="75"/>
  <c r="AL216" i="74"/>
  <c r="AL216" i="67"/>
  <c r="AR202" i="75"/>
  <c r="AV216" i="75"/>
  <c r="AV201" i="75"/>
  <c r="AV200" i="75"/>
  <c r="AV202" i="75"/>
  <c r="AE216" i="75"/>
  <c r="AE222" i="75" s="1"/>
  <c r="AE201" i="75"/>
  <c r="AE200" i="75"/>
  <c r="E216" i="67"/>
  <c r="E205" i="67"/>
  <c r="W216" i="72"/>
  <c r="AL216" i="75"/>
  <c r="AL202" i="75"/>
  <c r="AL201" i="75"/>
  <c r="AL200" i="75"/>
  <c r="K216" i="74"/>
  <c r="I216" i="67"/>
  <c r="AL216" i="68"/>
  <c r="M216" i="71"/>
  <c r="Y216" i="70"/>
  <c r="AM216" i="69"/>
  <c r="H216" i="71"/>
  <c r="AJ216" i="74"/>
  <c r="V216"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H216" i="75"/>
  <c r="H222" i="75" s="1"/>
  <c r="E216" i="71"/>
  <c r="AJ216" i="72"/>
  <c r="G216" i="68"/>
  <c r="AX216" i="75"/>
  <c r="AX222" i="75" s="1"/>
  <c r="AX201" i="75"/>
  <c r="AX200" i="75"/>
  <c r="AY216" i="75"/>
  <c r="AY221" i="75" s="1"/>
  <c r="AY201" i="75"/>
  <c r="Y216" i="67"/>
  <c r="AC216" i="67"/>
  <c r="AR216" i="74"/>
  <c r="AD216" i="68"/>
  <c r="AT216"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V216" i="68"/>
  <c r="I216" i="69"/>
  <c r="T216" i="67"/>
  <c r="BA216" i="69"/>
  <c r="AG216" i="70"/>
  <c r="L216" i="69"/>
  <c r="AM216" i="72"/>
  <c r="AJ221" i="67"/>
  <c r="Z220" i="71"/>
  <c r="F221" i="73"/>
  <c r="F221" i="69"/>
  <c r="F221" i="71"/>
  <c r="AF220" i="73"/>
  <c r="AF220" i="68"/>
  <c r="AF220" i="71"/>
  <c r="K222" i="68"/>
  <c r="K222" i="73"/>
  <c r="K222" i="70"/>
  <c r="K222" i="69"/>
  <c r="K222" i="71"/>
  <c r="Z222" i="71"/>
  <c r="Z222" i="72"/>
  <c r="M222" i="73"/>
  <c r="M222" i="69"/>
  <c r="M222" i="71"/>
  <c r="M222" i="72"/>
  <c r="M222" i="67"/>
  <c r="AQ221" i="68"/>
  <c r="AQ221" i="72"/>
  <c r="F220" i="68"/>
  <c r="BA221" i="68"/>
  <c r="L222" i="67"/>
  <c r="L222" i="71"/>
  <c r="L222" i="72"/>
  <c r="L222" i="70"/>
  <c r="L222" i="69"/>
  <c r="L222" i="68"/>
  <c r="L222" i="73"/>
  <c r="E205" i="63"/>
  <c r="Y221" i="67"/>
  <c r="W221" i="68"/>
  <c r="AF222" i="69"/>
  <c r="W220" i="68"/>
  <c r="AY221" i="73"/>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4" i="70" l="1"/>
  <c r="O220" i="70"/>
  <c r="F206" i="70"/>
  <c r="G206" i="70" s="1"/>
  <c r="H206" i="70" s="1"/>
  <c r="Q220" i="70"/>
  <c r="F205" i="69"/>
  <c r="Q221" i="68"/>
  <c r="M205" i="75"/>
  <c r="D13" i="75" s="1"/>
  <c r="T222" i="69"/>
  <c r="F204" i="71"/>
  <c r="H204" i="75"/>
  <c r="S220" i="72"/>
  <c r="F206" i="68"/>
  <c r="G206" i="68" s="1"/>
  <c r="H206" i="68" s="1"/>
  <c r="I206" i="68" s="1"/>
  <c r="J206" i="68" s="1"/>
  <c r="K206" i="68" s="1"/>
  <c r="L206" i="68" s="1"/>
  <c r="M206" i="68" s="1"/>
  <c r="F13" i="68" s="1"/>
  <c r="F204" i="69"/>
  <c r="G204" i="69" s="1"/>
  <c r="H204" i="69" s="1"/>
  <c r="I204" i="69" s="1"/>
  <c r="J204" i="69" s="1"/>
  <c r="K204" i="69" s="1"/>
  <c r="L204" i="69" s="1"/>
  <c r="M204" i="69" s="1"/>
  <c r="B13" i="69" s="1"/>
  <c r="F205" i="68"/>
  <c r="G205" i="68" s="1"/>
  <c r="H205" i="68" s="1"/>
  <c r="I205" i="68" s="1"/>
  <c r="J205" i="68" s="1"/>
  <c r="K205" i="68" s="1"/>
  <c r="L205" i="68" s="1"/>
  <c r="M205" i="68" s="1"/>
  <c r="D13" i="68" s="1"/>
  <c r="AM220" i="72"/>
  <c r="AM220" i="70"/>
  <c r="AM220" i="73"/>
  <c r="AM220" i="67"/>
  <c r="V220" i="67"/>
  <c r="F205" i="67"/>
  <c r="G205" i="67" s="1"/>
  <c r="H205" i="67" s="1"/>
  <c r="I205" i="67" s="1"/>
  <c r="J205" i="67" s="1"/>
  <c r="K205" i="67" s="1"/>
  <c r="L205" i="67" s="1"/>
  <c r="M205" i="67" s="1"/>
  <c r="D13" i="67" s="1"/>
  <c r="G204" i="68"/>
  <c r="H204" i="68" s="1"/>
  <c r="I204" i="68" s="1"/>
  <c r="J204" i="68" s="1"/>
  <c r="K204" i="68" s="1"/>
  <c r="L204" i="68" s="1"/>
  <c r="M204" i="68" s="1"/>
  <c r="B13" i="68" s="1"/>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H204" i="72" s="1"/>
  <c r="I204" i="72" s="1"/>
  <c r="J204" i="72" s="1"/>
  <c r="K204" i="72" s="1"/>
  <c r="L204" i="72" s="1"/>
  <c r="M204" i="72" s="1"/>
  <c r="B13"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G204" i="73" s="1"/>
  <c r="H204" i="73" s="1"/>
  <c r="I204" i="73" s="1"/>
  <c r="J204" i="73" s="1"/>
  <c r="K204" i="73" s="1"/>
  <c r="L204" i="73" s="1"/>
  <c r="M204" i="73" s="1"/>
  <c r="B13" i="73" s="1"/>
  <c r="F205" i="72"/>
  <c r="G205" i="72" s="1"/>
  <c r="H205" i="72" s="1"/>
  <c r="I205" i="72" s="1"/>
  <c r="J205" i="72" s="1"/>
  <c r="K205" i="72" s="1"/>
  <c r="L205" i="72" s="1"/>
  <c r="M205" i="72" s="1"/>
  <c r="D13"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Z221" i="73"/>
  <c r="AF221" i="68"/>
  <c r="AN221" i="73"/>
  <c r="Z221" i="70"/>
  <c r="AN221" i="71"/>
  <c r="Z221" i="69"/>
  <c r="AF221" i="71"/>
  <c r="AX221" i="69"/>
  <c r="AZ221" i="67"/>
  <c r="Z221" i="67"/>
  <c r="AN221" i="68"/>
  <c r="F206" i="67"/>
  <c r="G206" i="67" s="1"/>
  <c r="H206" i="67" s="1"/>
  <c r="I206" i="67" s="1"/>
  <c r="J206" i="67" s="1"/>
  <c r="K206" i="67" s="1"/>
  <c r="L206" i="67" s="1"/>
  <c r="M206" i="67" s="1"/>
  <c r="F13" i="67" s="1"/>
  <c r="G135" i="88"/>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4" i="2" a="1"/>
  <c r="I14" i="2" a="1"/>
  <c r="P14" i="2" a="1"/>
  <c r="W13" i="2" a="1"/>
  <c r="P12" i="2" a="1"/>
  <c r="W12" i="2" a="1"/>
  <c r="I12" i="2" a="1"/>
  <c r="P11" i="2" a="1"/>
  <c r="W11" i="2" a="1"/>
  <c r="I13" i="2" a="1"/>
  <c r="I11" i="2" a="1"/>
  <c r="P13" i="2" a="1"/>
  <c r="W14" i="2" l="1"/>
  <c r="P14" i="2"/>
  <c r="I14" i="2"/>
  <c r="W13" i="2"/>
  <c r="P13" i="2"/>
  <c r="I13" i="2"/>
  <c r="I12" i="2"/>
  <c r="W12" i="2"/>
  <c r="P12" i="2"/>
  <c r="P11" i="2"/>
  <c r="W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Q14" i="2" a="1"/>
  <c r="J14" i="2" a="1"/>
  <c r="X14" i="2" a="1"/>
  <c r="Q13" i="2" a="1"/>
  <c r="J13" i="2" a="1"/>
  <c r="X13" i="2" a="1"/>
  <c r="J11" i="2" a="1"/>
  <c r="Q12" i="2" a="1"/>
  <c r="Q11" i="2" a="1"/>
  <c r="J12" i="2" a="1"/>
  <c r="X12" i="2" a="1"/>
  <c r="X11" i="2" a="1"/>
  <c r="Q14" i="2" l="1"/>
  <c r="X14" i="2"/>
  <c r="J14" i="2"/>
  <c r="J13" i="2"/>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4" i="2" a="1"/>
  <c r="K14" i="2" a="1"/>
  <c r="R14" i="2" a="1"/>
  <c r="K12" i="2" a="1"/>
  <c r="K11" i="2" a="1"/>
  <c r="K13" i="2" a="1"/>
  <c r="Y13" i="2" a="1"/>
  <c r="R11" i="2" a="1"/>
  <c r="Y12" i="2" a="1"/>
  <c r="R13" i="2" a="1"/>
  <c r="R12" i="2" a="1"/>
  <c r="Y11" i="2" a="1"/>
  <c r="Y14" i="2" l="1"/>
  <c r="R14" i="2"/>
  <c r="K14" i="2"/>
  <c r="R13" i="2"/>
  <c r="Y13" i="2"/>
  <c r="K13" i="2"/>
  <c r="R12" i="2"/>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4" i="2" a="1"/>
  <c r="S14" i="2" a="1"/>
  <c r="L14" i="2" a="1"/>
  <c r="S13" i="2" a="1"/>
  <c r="Z11" i="2" a="1"/>
  <c r="Z13" i="2" a="1"/>
  <c r="L12" i="2" a="1"/>
  <c r="Z12" i="2" a="1"/>
  <c r="S11" i="2" a="1"/>
  <c r="L13" i="2" a="1"/>
  <c r="S12" i="2" a="1"/>
  <c r="L11" i="2" a="1"/>
  <c r="Z14" i="2" l="1"/>
  <c r="S14" i="2"/>
  <c r="L14" i="2"/>
  <c r="S13" i="2"/>
  <c r="Z13" i="2"/>
  <c r="L13" i="2"/>
  <c r="S12" i="2"/>
  <c r="Z12" i="2"/>
  <c r="L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4" i="2" a="1"/>
  <c r="AA14" i="2" a="1"/>
  <c r="M14" i="2" a="1"/>
  <c r="M13" i="2" a="1"/>
  <c r="T11" i="2" a="1"/>
  <c r="AA12" i="2" a="1"/>
  <c r="AA13" i="2" a="1"/>
  <c r="M12" i="2" a="1"/>
  <c r="T13" i="2" a="1"/>
  <c r="T12" i="2" a="1"/>
  <c r="M11" i="2" a="1"/>
  <c r="AA11" i="2" a="1"/>
  <c r="T14" i="2" l="1"/>
  <c r="M14" i="2"/>
  <c r="AA14" i="2"/>
  <c r="T13" i="2"/>
  <c r="AA13" i="2"/>
  <c r="M13" i="2"/>
  <c r="AA12" i="2"/>
  <c r="M12" i="2"/>
  <c r="T12" i="2"/>
  <c r="AA11" i="2"/>
  <c r="M11" i="2"/>
  <c r="T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4" i="2" a="1"/>
  <c r="N14" i="2" a="1"/>
  <c r="AB14" i="2" a="1"/>
  <c r="N13" i="2" a="1"/>
  <c r="AB12" i="2" a="1"/>
  <c r="N12" i="2" a="1"/>
  <c r="AB13" i="2" a="1"/>
  <c r="U12" i="2" a="1"/>
  <c r="N11" i="2" a="1"/>
  <c r="AB11" i="2" a="1"/>
  <c r="U13" i="2" a="1"/>
  <c r="U11" i="2" a="1"/>
  <c r="N14" i="2" l="1"/>
  <c r="AB14" i="2"/>
  <c r="U14" i="2"/>
  <c r="N13" i="2"/>
  <c r="U13" i="2"/>
  <c r="AB13" i="2"/>
  <c r="U12" i="2"/>
  <c r="N12" i="2"/>
  <c r="AB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W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J9" i="2" a="1"/>
  <c r="X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R10" i="2" a="1"/>
  <c r="Y9"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S10" i="2" a="1"/>
  <c r="Z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01" i="88"/>
  <c r="AX202" i="88"/>
  <c r="D18" i="88"/>
  <c r="AV226" i="88"/>
  <c r="AW206" i="88"/>
  <c r="AZ130" i="88"/>
  <c r="AZ132" i="88" s="1"/>
  <c r="AZ133" i="88" s="1"/>
  <c r="AZ190" i="88" s="1"/>
  <c r="BA129" i="88"/>
  <c r="BA131" i="88" s="1"/>
  <c r="AX210" i="88"/>
  <c r="AX221" i="88"/>
  <c r="AX222" i="88"/>
  <c r="AX22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U10"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20" i="74" s="1"/>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AJ220" i="74" s="1"/>
  <c r="N201" i="74"/>
  <c r="N202" i="74"/>
  <c r="N200" i="74"/>
  <c r="N220" i="74" s="1"/>
  <c r="AM200" i="74"/>
  <c r="AM202" i="74"/>
  <c r="AM201" i="74"/>
  <c r="W200" i="74"/>
  <c r="W202" i="74"/>
  <c r="W222" i="74" s="1"/>
  <c r="W201" i="74"/>
  <c r="W221" i="74" s="1"/>
  <c r="AI202" i="74"/>
  <c r="AI222" i="74" s="1"/>
  <c r="AI201" i="74"/>
  <c r="AI221" i="74" s="1"/>
  <c r="AI200" i="74"/>
  <c r="AI220" i="74" s="1"/>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W220" i="74"/>
  <c r="AO220" i="74"/>
  <c r="AX220" i="74"/>
  <c r="AU220" i="74"/>
  <c r="AC220" i="74"/>
  <c r="Y220" i="74"/>
  <c r="G220" i="74"/>
  <c r="H220" i="74"/>
  <c r="BB220" i="74"/>
  <c r="Q220" i="74"/>
  <c r="T220" i="74"/>
  <c r="E204" i="74"/>
  <c r="E224" i="74" s="1"/>
  <c r="E220" i="74"/>
  <c r="AT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800755DA-A39B-4DA0-8B95-AE0CC0FDEAB3}">
      <text>
        <r>
          <rPr>
            <b/>
            <sz val="9"/>
            <color indexed="81"/>
            <rFont val="Tahoma"/>
            <family val="2"/>
          </rPr>
          <t>Duncan Innes:GT/GD</t>
        </r>
      </text>
    </comment>
    <comment ref="C161" authorId="1" shapeId="0" xr:uid="{FD199319-06EB-4C25-BD9E-7E97F2A1806B}">
      <text>
        <r>
          <rPr>
            <b/>
            <sz val="9"/>
            <color indexed="81"/>
            <rFont val="Tahoma"/>
            <family val="2"/>
          </rPr>
          <t>Duncan Innes:</t>
        </r>
        <r>
          <rPr>
            <sz val="9"/>
            <color indexed="81"/>
            <rFont val="Tahoma"/>
            <family val="2"/>
          </rPr>
          <t xml:space="preserve">
All sectors</t>
        </r>
      </text>
    </comment>
    <comment ref="C162" authorId="1" shapeId="0" xr:uid="{7E2547DF-6D62-4731-B99F-AB45ABEC0650}">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70E2C90F-1FE3-4452-A3E4-E4CAD06B91B3}">
      <text>
        <r>
          <rPr>
            <b/>
            <sz val="9"/>
            <color indexed="81"/>
            <rFont val="Tahoma"/>
            <family val="2"/>
          </rPr>
          <t>Duncan Innes:GT/GD</t>
        </r>
      </text>
    </comment>
    <comment ref="C161" authorId="1" shapeId="0" xr:uid="{86EE1831-45D0-4BA1-A677-726B450AFF01}">
      <text>
        <r>
          <rPr>
            <b/>
            <sz val="9"/>
            <color indexed="81"/>
            <rFont val="Tahoma"/>
            <family val="2"/>
          </rPr>
          <t>Duncan Innes:</t>
        </r>
        <r>
          <rPr>
            <sz val="9"/>
            <color indexed="81"/>
            <rFont val="Tahoma"/>
            <family val="2"/>
          </rPr>
          <t xml:space="preserve">
All sectors</t>
        </r>
      </text>
    </comment>
    <comment ref="C162" authorId="1" shapeId="0" xr:uid="{3C01F460-1A5C-4D27-BA0F-56E913E550B5}">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32A9AF9C-F44E-49A8-A6F3-BCE404D057E7}">
      <text>
        <r>
          <rPr>
            <b/>
            <sz val="9"/>
            <color indexed="81"/>
            <rFont val="Tahoma"/>
            <family val="2"/>
          </rPr>
          <t>Duncan Innes:GT/GD</t>
        </r>
      </text>
    </comment>
    <comment ref="C161" authorId="1" shapeId="0" xr:uid="{88A664D4-D4BC-4E28-BDAD-1F9D8B0A2DAA}">
      <text>
        <r>
          <rPr>
            <b/>
            <sz val="9"/>
            <color indexed="81"/>
            <rFont val="Tahoma"/>
            <family val="2"/>
          </rPr>
          <t>Duncan Innes:</t>
        </r>
        <r>
          <rPr>
            <sz val="9"/>
            <color indexed="81"/>
            <rFont val="Tahoma"/>
            <family val="2"/>
          </rPr>
          <t xml:space="preserve">
All sectors</t>
        </r>
      </text>
    </comment>
    <comment ref="C162" authorId="1" shapeId="0" xr:uid="{DBA9363D-36AD-4E25-9500-98F8790D59E4}">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9020EED7-BD21-45C0-AAF4-079DE2557741}">
      <text>
        <r>
          <rPr>
            <b/>
            <sz val="9"/>
            <color indexed="81"/>
            <rFont val="Tahoma"/>
            <family val="2"/>
          </rPr>
          <t>Duncan Innes:GT/GD</t>
        </r>
      </text>
    </comment>
    <comment ref="C161" authorId="1" shapeId="0" xr:uid="{12CD85E7-E95C-4A77-BEA6-6D4D6644AB95}">
      <text>
        <r>
          <rPr>
            <b/>
            <sz val="9"/>
            <color indexed="81"/>
            <rFont val="Tahoma"/>
            <family val="2"/>
          </rPr>
          <t>Duncan Innes:</t>
        </r>
        <r>
          <rPr>
            <sz val="9"/>
            <color indexed="81"/>
            <rFont val="Tahoma"/>
            <family val="2"/>
          </rPr>
          <t xml:space="preserve">
All sectors</t>
        </r>
      </text>
    </comment>
    <comment ref="C162" authorId="1" shapeId="0" xr:uid="{CC620C2B-61E3-45AD-93FB-F205E5E68978}">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<sst xmlns="http://schemas.openxmlformats.org/spreadsheetml/2006/main" count="5061" uniqueCount="584">
  <si>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</si>
  <si>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</si>
  <si>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</si>
  <si>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</si>
  <si>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</si>
  <si>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</si>
  <si>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</si>
  <si>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</si>
  <si>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</si>
  <si>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</si>
  <si>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</si>
  <si>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</si>
  <si>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</si>
  <si>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</si>
  <si>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</si>
  <si>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</si>
  <si>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</si>
  <si>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</si>
  <si>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</si>
  <si>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</si>
  <si>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</si>
  <si>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</si>
  <si>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</si>
  <si>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</si>
  <si>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</si>
  <si>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</si>
  <si>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</si>
  <si>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</si>
  <si>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</si>
  <si>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</si>
  <si>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</si>
  <si>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</si>
  <si>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</si>
  <si>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</si>
  <si>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</si>
  <si>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</si>
  <si>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</si>
  <si>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</si>
  <si>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</si>
  <si>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</si>
  <si>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</si>
  <si>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</si>
  <si>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</si>
  <si>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</si>
  <si>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</si>
  <si>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</si>
  <si>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</si>
  <si>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</si>
  <si>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</si>
  <si>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</si>
  <si>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</si>
  <si>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</si>
  <si>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</si>
  <si>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</si>
  <si>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</si>
  <si>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</si>
  <si>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</si>
  <si>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</si>
  <si>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</si>
  <si>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</si>
  <si>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</si>
  <si>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</si>
  <si>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</si>
  <si>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</si>
  <si>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</si>
  <si>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</si>
  <si>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</si>
  <si>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</si>
  <si>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</si>
  <si>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</si>
  <si>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</si>
  <si>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</si>
  <si>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</si>
  <si>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</si>
  <si>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</si>
  <si>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</si>
  <si>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</si>
  <si>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</si>
  <si>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</si>
  <si>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</si>
  <si>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</si>
  <si>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</si>
  <si>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</si>
  <si>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</si>
  <si>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</si>
  <si>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</si>
  <si>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</si>
  <si>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</si>
  <si>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</si>
  <si>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</si>
  <si>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</si>
  <si>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</si>
  <si>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</si>
  <si>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</si>
  <si>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</si>
  <si>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</si>
  <si>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</si>
  <si>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</si>
  <si>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</si>
  <si>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</si>
  <si>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</si>
  <si>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</si>
  <si>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</si>
  <si>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</si>
  <si>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</si>
  <si>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</si>
  <si>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</si>
  <si>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</si>
  <si>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</si>
  <si>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</si>
  <si>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</si>
  <si>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</si>
  <si>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</si>
  <si>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</si>
  <si>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</si>
  <si>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</si>
  <si>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</si>
  <si>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</si>
  <si>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</si>
  <si>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</si>
  <si>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</si>
  <si>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</si>
  <si>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</si>
  <si>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</si>
  <si>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</si>
  <si>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</si>
  <si>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</si>
  <si>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</si>
  <si>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</si>
  <si>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</si>
  <si>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</si>
  <si>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</si>
  <si>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</si>
  <si>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</si>
  <si>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</si>
  <si>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</si>
  <si>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</si>
  <si>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</si>
  <si>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</si>
  <si>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</si>
  <si>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</si>
  <si>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</si>
  <si>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See Engineering Justification in Option_4 tab</t>
  </si>
  <si>
    <t>See Stakeholder Support Summary in Option_4 tab</t>
  </si>
  <si>
    <t>See GDN View in Option_4 tab</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</si>
  <si>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</si>
  <si>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</si>
  <si>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</si>
  <si>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</si>
  <si>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</si>
  <si>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</si>
  <si>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</si>
  <si>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</si>
  <si>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</si>
  <si>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</si>
  <si>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</si>
  <si>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</si>
  <si>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</si>
  <si>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</si>
  <si>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</si>
  <si>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</si>
  <si>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</si>
  <si>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</si>
  <si>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</si>
  <si>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Iron &gt;30m Non-mandatory Repex Baseline</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</si>
  <si>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</si>
  <si>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</si>
  <si>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Iron &gt;30m Non-mandatory Repex Preferred</t>
  </si>
  <si>
    <t>We have a number of key single feeds in our network which have significant risk of supply issues associated with them, based on a CBA driven approach we intend to review and promote for replacement. Additionally, we envisage the inclusion of some Zero scoring mains as part of our approach to Mains Replacement where this represents the most efficient solution. We propose to continue replacing this workload at circa. 7km p.a.</t>
  </si>
  <si>
    <t>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</si>
  <si>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Iron &gt;30m Non-mandatory Repex Do 10% More</t>
  </si>
  <si>
    <t xml:space="preserve">With mains replacement, the only options are to vary the workload. We considered a do more option where we modelled increasing the workload by 10%. Proportionally, this will remove a similar amount of risk per km in NARM due to cohorting of these assets. </t>
  </si>
  <si>
    <t>In reality, the additional 10% of workload will have a lower average risk removal due to our targeted approach to non-mandatory replacement on the mains with the highest failure rates pipes being selected in a continuous programme. While our CBA and risk analysis could justify more workload than we have proposed, we have considered deliverability and that our current track record of delivering a balanced programme has been successful in keeping risk and service levels stable and at acceptable levels. Therefore, we have rejected this option as it would unnecessarily increase customer bills.</t>
  </si>
  <si>
    <t>Iron &gt;30m Non-mandatory Repex Do 10% Less</t>
  </si>
  <si>
    <t xml:space="preserve">We considered a do less option where we modelled decreasing the workload by 10%. Proportionally, this will remove a similar amount of risk per km in NARM due to cohorting of these assets. </t>
  </si>
  <si>
    <t>In reality, the reduced 10% of workload will forgo a higher average risk removal due to our targeted approach to non-mandatory replacement on the mains with the highest failure rates pipes being selected in a continuous programme. We estimate that costs would fall by less than 10% in each CBA due to a need to retain the current DSP group for mandatory repex delivery despite the reduced non-mandatory workload. This would represent poor value for money for customers and lead to unacceptable risk increases and undo the overall stabilisation of failures we have achieved in RIIO-GD2. If we are doing less non-mandatory work, we would need to reduce the population of our direct service providers (DSPs) which our commercial team analysed would be likely to affect our efficiency level an increase costs compared to the Preferred option. For these reasons we have rejected this option. See A22.m NGN RIIO-GD3 Investment Decision Pack - Non Mandatory Repex.</t>
  </si>
  <si>
    <t>N</t>
  </si>
  <si>
    <t>N/A</t>
  </si>
  <si>
    <t>Zero scoring Non-mandatory Repex Extra T3; Less &gt;2ST</t>
  </si>
  <si>
    <t>For zero scoring, this option considers the same intervention as our Preferred option. Strategy is changed under this option for other Non Mandatory sub asset classes (namely Tier 3 and greater than 2 inch Steel). These are detailed in separate CBAs and combined within A22.m RIIO-GD3 Investment Decision Pack - Non Mandatory Repex Aggregate CBA.</t>
  </si>
  <si>
    <t>Comment applicable for Option_4 overarching Non-Mandatory categories: Concentrating our efforts on replacing Tier 3 mains may address the higher leakage risk associated with these assets, thereby improving the security of our supply network and ensuring compliance with safety standards. Conversely, to manage the cost of the programme, it is important to note that the replacement of Tier 3 pipes is on average over 5 times more expensive per kilometre than mains in the &gt;2ST category and result in £15.4m more expenditure than the preferred option which already includes some rebalancing of &gt;2” Steel towards Tier 3 mains. Therefore we rejected this option and propose to continue with the balanced programme we have delivered in RIIO-GD2.</t>
  </si>
  <si>
    <t>Iron &gt;30m Non-mandatory Repex Deferred</t>
  </si>
  <si>
    <t xml:space="preserve">We modelled a scenario where we deferred non-mandatory work until RIIO-GD4. </t>
  </si>
  <si>
    <t>This would lead to unacceptable increases in risk due to ageing and deteriorating mains. This is illustrated by the increasing total risk on non-mandatory mains without intervention (+14%). For this reason, this option has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</si>
  <si>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</si>
  <si>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</si>
  <si>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</si>
  <si>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</si>
  <si>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</si>
  <si>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</si>
  <si>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</si>
  <si>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</si>
  <si>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</si>
  <si>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</si>
  <si>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</si>
  <si>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</si>
  <si>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</si>
  <si>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</si>
  <si>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</si>
  <si>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</si>
  <si>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</si>
  <si>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</si>
  <si>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</si>
  <si>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</si>
  <si>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</si>
  <si>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</si>
  <si>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</si>
  <si>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</si>
  <si>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</si>
  <si>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</si>
  <si>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</si>
  <si>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</si>
  <si>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</si>
  <si>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</si>
  <si>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</si>
  <si>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</si>
  <si>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</si>
  <si>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</si>
  <si>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</si>
  <si>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</si>
  <si>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</si>
  <si>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</si>
  <si>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</si>
  <si>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</si>
  <si>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</si>
  <si>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</si>
  <si>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</si>
  <si>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</si>
  <si>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</si>
  <si>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</si>
  <si>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</si>
  <si>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</si>
  <si>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</si>
  <si>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</si>
  <si>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</si>
  <si>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</si>
  <si>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</si>
  <si>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</si>
  <si>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</si>
  <si>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</si>
  <si>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</si>
  <si>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</si>
  <si>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</si>
  <si>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</si>
  <si>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</si>
  <si>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</si>
  <si>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</si>
  <si>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</si>
  <si>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</si>
  <si>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</si>
  <si>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</si>
  <si>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</si>
  <si>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</si>
  <si>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</si>
  <si>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</si>
  <si>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</si>
  <si>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</si>
  <si>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</si>
  <si>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</si>
  <si>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</si>
  <si>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</si>
  <si>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</si>
  <si>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</si>
  <si>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</si>
  <si>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</si>
  <si>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</si>
  <si>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</si>
  <si>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</si>
  <si>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</si>
  <si>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</si>
  <si>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</si>
  <si>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</si>
  <si>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</si>
  <si>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</si>
  <si>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</si>
  <si>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</si>
  <si>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</si>
  <si>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</si>
  <si>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</si>
  <si>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</si>
  <si>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</si>
  <si>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</si>
  <si>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</si>
  <si>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</si>
  <si>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</si>
  <si>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</si>
  <si>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</si>
  <si>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</si>
  <si>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</si>
  <si>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</si>
  <si>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</si>
  <si>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</si>
  <si>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</si>
  <si>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</si>
  <si>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</si>
  <si>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</si>
  <si>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</si>
  <si>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</si>
  <si>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</si>
  <si>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</si>
  <si>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</si>
  <si>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</si>
  <si>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</si>
  <si>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</si>
  <si>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</si>
  <si>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</si>
  <si>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</si>
  <si>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</si>
  <si>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</si>
  <si>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</si>
  <si>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</si>
  <si>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</si>
  <si>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</si>
  <si>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</si>
  <si>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</si>
  <si>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</si>
  <si>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</si>
  <si>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</si>
  <si>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</si>
  <si>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</si>
  <si>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</si>
  <si>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</si>
  <si>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</si>
  <si>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</si>
  <si>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</si>
  <si>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</si>
  <si>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</si>
  <si>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</si>
  <si>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</si>
  <si>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</si>
  <si>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</si>
  <si>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</si>
  <si>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</si>
  <si>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</si>
  <si>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</si>
  <si>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</si>
  <si>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</si>
  <si>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</si>
  <si>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</si>
  <si>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</si>
  <si>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</si>
  <si>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</si>
  <si>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</si>
  <si>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</si>
  <si>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</si>
  <si>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</si>
  <si>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</si>
  <si>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</si>
  <si>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</si>
  <si>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</si>
  <si>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</si>
  <si>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</si>
  <si>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</si>
  <si>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</si>
  <si>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</si>
  <si>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</si>
  <si>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CV6.05,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</si>
  <si>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</si>
  <si>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</si>
  <si>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</si>
  <si>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</si>
  <si>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</si>
  <si>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</si>
  <si>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</si>
  <si>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</si>
  <si>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</si>
  <si>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</si>
  <si>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</si>
  <si>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</si>
  <si>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</si>
  <si>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</si>
  <si>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</si>
  <si>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</si>
  <si>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</si>
  <si>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</si>
  <si>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</si>
  <si>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</si>
  <si>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Zero scoring replacement</t>
  </si>
  <si>
    <t xml:space="preserve">Ongoing maintenance activities and repairs on failure </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</si>
  <si>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</si>
  <si>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</si>
  <si>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</si>
  <si>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</si>
  <si>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</si>
  <si>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</si>
  <si>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</si>
  <si>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</si>
  <si>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</si>
  <si>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</si>
  <si>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</si>
  <si>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</si>
  <si>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</si>
  <si>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</si>
  <si>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</si>
  <si>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</si>
  <si>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</si>
  <si>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</si>
  <si>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</si>
  <si>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</si>
  <si>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</si>
  <si>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</si>
  <si>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</si>
  <si>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</si>
  <si>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</si>
  <si>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</si>
  <si>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</si>
  <si>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</si>
  <si>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</si>
  <si>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</si>
  <si>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</si>
  <si>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</si>
  <si>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</si>
  <si>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</si>
  <si>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</si>
  <si>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</si>
  <si>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</si>
  <si>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</si>
  <si>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</si>
  <si>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</si>
  <si>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</si>
  <si>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</si>
  <si>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</si>
  <si>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</si>
  <si>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</si>
  <si>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</si>
  <si>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</si>
  <si>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</si>
  <si>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</si>
  <si>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</si>
  <si>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</si>
  <si>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</si>
  <si>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</si>
  <si>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</si>
  <si>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</si>
  <si>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</si>
  <si>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</si>
  <si>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</si>
  <si>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</si>
  <si>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</si>
  <si>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</si>
  <si>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</si>
  <si>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</si>
  <si>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</si>
  <si>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</si>
  <si>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</si>
  <si>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</si>
  <si>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</si>
  <si>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</si>
  <si>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</si>
  <si>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</si>
  <si>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</si>
  <si>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</si>
  <si>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</si>
  <si>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</si>
  <si>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</si>
  <si>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</si>
  <si>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</si>
  <si>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</si>
  <si>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</si>
  <si>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</si>
  <si>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</si>
  <si>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</si>
  <si>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</si>
  <si>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</si>
  <si>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</si>
  <si>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</si>
  <si>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</si>
  <si>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</si>
  <si>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</si>
  <si>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</si>
  <si>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</si>
  <si>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</si>
  <si>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</si>
  <si>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</si>
  <si>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</si>
  <si>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</si>
  <si>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</si>
  <si>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</si>
  <si>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</si>
  <si>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</si>
  <si>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</si>
  <si>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</si>
  <si>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</si>
  <si>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</si>
  <si>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</si>
  <si>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</si>
  <si>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</si>
  <si>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</si>
  <si>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</si>
  <si>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</si>
  <si>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</si>
  <si>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</si>
  <si>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</si>
  <si>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</si>
  <si>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</si>
  <si>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</si>
  <si>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</si>
  <si>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</si>
  <si>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</si>
  <si>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</si>
  <si>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</si>
  <si>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</si>
  <si>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</si>
  <si>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</si>
  <si>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</si>
  <si>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</si>
  <si>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Memo line has been completed at the top level - see A22.m RIIO-GD3 Investment Decision Pack - Non Mandatory Repex Aggregate CBA</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</si>
  <si>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</si>
  <si>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</si>
  <si>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</si>
  <si>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</si>
  <si>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</si>
  <si>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</si>
  <si>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</si>
  <si>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</si>
  <si>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</si>
  <si>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</si>
  <si>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</si>
  <si>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</si>
  <si>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In km - see A22.m RIIO-GD3 Investment Decision Pack - Non Mandatory Repex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</si>
  <si>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</si>
  <si>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</si>
  <si>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</si>
  <si>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</si>
  <si>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</si>
  <si>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</si>
  <si>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</si>
  <si>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</si>
  <si>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</si>
  <si>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</si>
  <si>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</si>
  <si>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</si>
  <si>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</si>
  <si>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</si>
  <si>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</si>
  <si>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</si>
  <si>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</si>
  <si>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</si>
  <si>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</si>
  <si>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</si>
  <si>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</si>
  <si>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</si>
  <si>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</si>
  <si>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</si>
  <si>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</si>
  <si>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</si>
  <si>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</si>
  <si>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</si>
  <si>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</si>
  <si>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</si>
  <si>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</si>
  <si>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</si>
  <si>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</si>
  <si>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</si>
  <si>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</si>
  <si>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</si>
  <si>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</si>
  <si>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</si>
  <si>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</si>
  <si>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</si>
  <si>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</si>
  <si>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</si>
  <si>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Additional leakage removed</t>
  </si>
  <si>
    <t>Additional Health and Safety Risk removed</t>
  </si>
  <si>
    <t>Additional Compliance, Financial and Customer Risk removed</t>
  </si>
  <si>
    <t>Pass Through Costs</t>
  </si>
  <si>
    <t>Comparison to baseline</t>
  </si>
  <si>
    <t xml:space="preserve">Capex </t>
  </si>
  <si>
    <t>RIIO-GD3</t>
  </si>
  <si>
    <t>Mains</t>
  </si>
  <si>
    <t>Iron</t>
  </si>
  <si>
    <t>Cost</t>
  </si>
  <si>
    <t>Net</t>
  </si>
  <si>
    <t>Number</t>
  </si>
  <si>
    <t>No.</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</si>
  <si>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</si>
  <si>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Preferred</t>
  </si>
  <si>
    <t>Cost per km/service (£m)</t>
  </si>
  <si>
    <t>Do More</t>
  </si>
  <si>
    <t>Do Less</t>
  </si>
  <si>
    <t>15.4% uplift in cost due to having to reduce the population of delivery partners/teams causing reduction in efficiency</t>
  </si>
  <si>
    <t>Deferred</t>
  </si>
  <si>
    <t>RIIO-GD4</t>
  </si>
  <si>
    <t>NGN Customer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</si>
</sst>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theme="1"/>
      <name val="Calibri"/>
      <family val="2"/>
      <scheme val="minor"/>
    </font>
    <font>
      <b/>
      <sz val="10"/>
      <color rgb="FFFF0000"/>
      <name val="Verdana"/>
      <family val="2"/>
    </font>
    <font>
      <i/>
      <sz val="10"/>
      <color rgb="FFFF0000"/>
      <name val="Verdana"/>
      <family val="2"/>
    </font>
    <font>
      <b/>
      <i/>
      <sz val="10"/>
      <color rgb="FFFF0000"/>
      <name val="Verdana"/>
      <family val="2"/>
    </font>
  </fonts>
  <fills count="2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59996337778862885"/>
        <bgColor indexed="64"/>
      </patternFill>
    </fill>
    <fill>
      <patternFill patternType="solid">
        <fgColor theme="6"/>
        <bgColor indexed="64"/>
      </patternFill>
    </fill>
    <fill>
      <patternFill patternType="solid">
        <fgColor theme="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44">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xf numFmtId="0" fontId="18" fillId="0" borderId="0"/>
    <xf numFmtId="0" fontId="33" fillId="0" borderId="0"/>
    <xf numFmtId="4" fontId="18" fillId="23" borderId="0"/>
    <xf numFmtId="0" fontId="18" fillId="0" borderId="0"/>
    <xf numFmtId="0" fontId="18" fillId="0" borderId="0"/>
  </cellStyleXfs>
  <cellXfs count="480">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39" fillId="25" borderId="59" xfId="43" applyFont="1" applyFill="1" applyBorder="1" applyAlignment="1">
      <alignment horizontal="center" vertical="center"/>
    </xf>
    <xf numFmtId="0" fontId="39" fillId="25" borderId="60" xfId="43" applyFont="1" applyFill="1" applyBorder="1" applyAlignment="1">
      <alignment horizontal="center" vertical="center"/>
    </xf>
    <xf numFmtId="0" fontId="12" fillId="0" borderId="1" xfId="0" applyFont="1" applyBorder="1"/>
    <xf numFmtId="0" fontId="39" fillId="25" borderId="61" xfId="43" applyFont="1" applyFill="1" applyBorder="1" applyAlignment="1">
      <alignment horizontal="center" vertical="center"/>
    </xf>
    <xf numFmtId="0" fontId="0" fillId="21" borderId="1" xfId="0" applyFill="1" applyBorder="1"/>
    <xf numFmtId="49" fontId="12" fillId="22" borderId="6" xfId="0" applyNumberFormat="1" applyFont="1" applyFill="1" applyBorder="1" applyAlignment="1" applyProtection="1">
      <alignment horizontal="left" vertical="center"/>
      <protection locked="0"/>
    </xf>
    <xf numFmtId="49" fontId="12" fillId="5" borderId="14" xfId="0" applyNumberFormat="1" applyFont="1" applyFill="1" applyBorder="1" applyAlignment="1" applyProtection="1">
      <alignment horizontal="left" vertical="center" wrapText="1"/>
      <protection locked="0"/>
    </xf>
    <xf numFmtId="0" fontId="54" fillId="0" borderId="1" xfId="0" applyFont="1" applyBorder="1"/>
    <xf numFmtId="0" fontId="13" fillId="21" borderId="1" xfId="0" applyFont="1" applyFill="1" applyBorder="1"/>
    <xf numFmtId="0" fontId="13" fillId="0" borderId="1" xfId="0" applyFont="1" applyBorder="1"/>
    <xf numFmtId="0" fontId="13" fillId="4" borderId="1" xfId="0" applyFont="1" applyFill="1" applyBorder="1"/>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horizontal="left" vertical="center"/>
      <protection locked="0"/>
    </xf>
    <xf numFmtId="0" fontId="0" fillId="0" borderId="1" xfId="0" applyBorder="1"/>
    <xf numFmtId="0" fontId="56" fillId="0" borderId="1" xfId="0" applyFont="1" applyBorder="1"/>
    <xf numFmtId="0" fontId="55" fillId="0" borderId="0" xfId="0" applyFont="1"/>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2" fontId="53" fillId="24" borderId="58" xfId="39"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cellXfs>
  <cellStyles count="44">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alculations 3" xfId="41" xr:uid="{DBC88E31-CCDB-478B-8FF8-4DF98ED8576C}"/>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4 2" xfId="40" xr:uid="{5E4C3844-17BF-4418-8408-3E8222D1FBD7}"/>
    <cellStyle name="Normal 58 4 3 5" xfId="39" xr:uid="{3D0B8350-CED4-4280-A51C-F4C509CBA419}"/>
    <cellStyle name="Normal 58 4 3 5 12" xfId="42" xr:uid="{0451B559-A006-40AA-8666-B1A09F12F9D0}"/>
    <cellStyle name="Normal 58 4 3 6" xfId="43" xr:uid="{2E96C18C-71BB-466C-A04D-2A9C32863141}"/>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5" t="s">
        <v>0</v>
      </c>
      <c r="B7" s="335"/>
      <c r="C7" s="335"/>
      <c r="D7" s="335"/>
      <c r="E7" s="335"/>
      <c r="F7" s="335"/>
      <c r="G7" s="335"/>
      <c r="H7" s="335"/>
      <c r="I7" s="335"/>
      <c r="J7" s="335"/>
    </row>
    <row r="8" spans="1:10">
      <c r="A8" s="336"/>
      <c r="B8" s="336"/>
      <c r="C8" s="336"/>
      <c r="D8" s="336"/>
      <c r="E8" s="336"/>
      <c r="F8" s="336"/>
      <c r="G8" s="336"/>
      <c r="H8" s="336"/>
      <c r="I8" s="336"/>
      <c r="J8" s="336"/>
    </row>
    <row r="9" spans="1:10">
      <c r="A9" s="337"/>
      <c r="B9" s="337"/>
      <c r="C9" s="337"/>
      <c r="D9" s="337"/>
      <c r="E9" s="337"/>
      <c r="F9" s="337"/>
      <c r="G9" s="337"/>
      <c r="H9" s="337"/>
      <c r="I9" s="337"/>
      <c r="J9" s="337"/>
    </row>
    <row r="10" spans="1:10">
      <c r="A10" s="338" t="s">
        <v>1</v>
      </c>
      <c r="B10" s="339"/>
      <c r="C10" s="341"/>
      <c r="D10" s="342"/>
      <c r="E10" s="344" t="s">
        <v>2</v>
      </c>
      <c r="F10" s="344"/>
      <c r="G10" s="346"/>
      <c r="H10" s="346"/>
      <c r="I10" s="346"/>
      <c r="J10" s="346"/>
    </row>
    <row r="11" spans="1:10">
      <c r="A11" s="340"/>
      <c r="B11" s="340"/>
      <c r="C11" s="343"/>
      <c r="D11" s="343"/>
      <c r="E11" s="345"/>
      <c r="F11" s="345"/>
      <c r="G11" s="333"/>
      <c r="H11" s="333"/>
      <c r="I11" s="333"/>
      <c r="J11" s="333"/>
    </row>
    <row r="12" spans="1:10">
      <c r="A12" s="340"/>
      <c r="B12" s="340"/>
      <c r="C12" s="343"/>
      <c r="D12" s="343"/>
      <c r="E12" s="345"/>
      <c r="F12" s="345"/>
      <c r="G12" s="333"/>
      <c r="H12" s="333"/>
      <c r="I12" s="333"/>
      <c r="J12" s="333"/>
    </row>
    <row r="13" spans="1:10">
      <c r="A13" s="340"/>
      <c r="B13" s="340"/>
      <c r="C13" s="343"/>
      <c r="D13" s="343"/>
      <c r="E13" s="345"/>
      <c r="F13" s="345"/>
      <c r="G13" s="333"/>
      <c r="H13" s="333"/>
      <c r="I13" s="333"/>
      <c r="J13" s="333"/>
    </row>
    <row r="14" spans="1:10">
      <c r="A14" s="340"/>
      <c r="B14" s="340"/>
      <c r="C14" s="343"/>
      <c r="D14" s="343"/>
      <c r="E14" s="345" t="s">
        <v>3</v>
      </c>
      <c r="F14" s="345"/>
      <c r="G14" s="333" t="s">
        <v>4</v>
      </c>
      <c r="H14" s="333"/>
      <c r="I14" s="333"/>
      <c r="J14" s="333"/>
    </row>
    <row r="15" spans="1:10">
      <c r="A15" s="340"/>
      <c r="B15" s="340"/>
      <c r="C15" s="343"/>
      <c r="D15" s="343"/>
      <c r="E15" s="345"/>
      <c r="F15" s="345"/>
      <c r="G15" s="333"/>
      <c r="H15" s="333"/>
      <c r="I15" s="333"/>
      <c r="J15" s="333"/>
    </row>
    <row r="16" spans="1:10">
      <c r="A16" s="340"/>
      <c r="B16" s="340"/>
      <c r="C16" s="343"/>
      <c r="D16" s="343"/>
      <c r="E16" s="345"/>
      <c r="F16" s="345"/>
      <c r="G16" s="333"/>
      <c r="H16" s="333"/>
      <c r="I16" s="333"/>
      <c r="J16" s="333"/>
    </row>
    <row r="17" spans="1:10">
      <c r="A17" s="340"/>
      <c r="B17" s="340"/>
      <c r="C17" s="343"/>
      <c r="D17" s="343"/>
      <c r="E17" s="345"/>
      <c r="F17" s="345"/>
      <c r="G17" s="333"/>
      <c r="H17" s="333"/>
      <c r="I17" s="333"/>
      <c r="J17" s="333"/>
    </row>
    <row r="18" spans="1:10">
      <c r="A18" s="340"/>
      <c r="B18" s="340"/>
      <c r="C18" s="343"/>
      <c r="D18" s="343"/>
      <c r="E18" s="345" t="s">
        <v>5</v>
      </c>
      <c r="F18" s="345"/>
      <c r="G18" s="333"/>
      <c r="H18" s="333"/>
      <c r="I18" s="333"/>
      <c r="J18" s="333"/>
    </row>
    <row r="19" spans="1:10">
      <c r="A19" s="340"/>
      <c r="B19" s="340"/>
      <c r="C19" s="343"/>
      <c r="D19" s="343"/>
      <c r="E19" s="345"/>
      <c r="F19" s="345"/>
      <c r="G19" s="333"/>
      <c r="H19" s="333"/>
      <c r="I19" s="333"/>
      <c r="J19" s="333"/>
    </row>
    <row r="20" spans="1:10">
      <c r="A20" s="340"/>
      <c r="B20" s="340"/>
      <c r="C20" s="343"/>
      <c r="D20" s="343"/>
      <c r="E20" s="345"/>
      <c r="F20" s="345"/>
      <c r="G20" s="333"/>
      <c r="H20" s="333"/>
      <c r="I20" s="333"/>
      <c r="J20" s="333"/>
    </row>
    <row r="21" spans="1:10">
      <c r="A21" s="340"/>
      <c r="B21" s="340"/>
      <c r="C21" s="343"/>
      <c r="D21" s="343"/>
      <c r="E21" s="345"/>
      <c r="F21" s="345"/>
      <c r="G21" s="333"/>
      <c r="H21" s="333"/>
      <c r="I21" s="333"/>
      <c r="J21" s="333"/>
    </row>
    <row r="22" spans="1:10">
      <c r="A22" s="340"/>
      <c r="B22" s="340"/>
      <c r="C22" s="343"/>
      <c r="D22" s="343"/>
      <c r="E22" s="345" t="s">
        <v>6</v>
      </c>
      <c r="F22" s="345"/>
      <c r="G22" s="334"/>
      <c r="H22" s="333"/>
      <c r="I22" s="333"/>
      <c r="J22" s="333"/>
    </row>
    <row r="23" spans="1:10">
      <c r="A23" s="340"/>
      <c r="B23" s="340"/>
      <c r="C23" s="343"/>
      <c r="D23" s="343"/>
      <c r="E23" s="345"/>
      <c r="F23" s="345"/>
      <c r="G23" s="333"/>
      <c r="H23" s="333"/>
      <c r="I23" s="333"/>
      <c r="J23" s="333"/>
    </row>
    <row r="24" spans="1:10">
      <c r="A24" s="340"/>
      <c r="B24" s="340"/>
      <c r="C24" s="343"/>
      <c r="D24" s="343"/>
      <c r="E24" s="345"/>
      <c r="F24" s="345"/>
      <c r="G24" s="333"/>
      <c r="H24" s="333"/>
      <c r="I24" s="333"/>
      <c r="J24" s="333"/>
    </row>
    <row r="25" spans="1:10">
      <c r="A25" s="340"/>
      <c r="B25" s="340"/>
      <c r="C25" s="343"/>
      <c r="D25" s="343"/>
      <c r="E25" s="345"/>
      <c r="F25" s="345"/>
      <c r="G25" s="333"/>
      <c r="H25" s="333"/>
      <c r="I25" s="333"/>
      <c r="J25" s="333"/>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27" sqref="A27"/>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6" spans="1:19">
      <c r="A6" s="4" t="s">
        <v>509</v>
      </c>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74" t="s">
        <v>512</v>
      </c>
      <c r="C23" s="474"/>
      <c r="D23" s="474"/>
      <c r="E23" s="474"/>
      <c r="F23" s="474"/>
      <c r="G23" s="474"/>
      <c r="H23" s="474"/>
      <c r="I23" s="474"/>
      <c r="J23" s="474"/>
      <c r="K23" s="474"/>
      <c r="L23" s="474"/>
      <c r="M23" s="474"/>
      <c r="N23" s="474"/>
      <c r="O23" s="474"/>
      <c r="P23" s="474"/>
      <c r="Q23" s="474"/>
      <c r="R23" s="474"/>
      <c r="S23" s="474"/>
    </row>
    <row r="24" spans="1:19">
      <c r="A24" s="158" t="s">
        <v>493</v>
      </c>
      <c r="B24" s="474" t="s">
        <v>513</v>
      </c>
      <c r="C24" s="474"/>
      <c r="D24" s="474"/>
      <c r="E24" s="474"/>
      <c r="F24" s="474"/>
      <c r="G24" s="474"/>
      <c r="H24" s="474"/>
      <c r="I24" s="474"/>
      <c r="J24" s="474"/>
      <c r="K24" s="474"/>
      <c r="L24" s="474"/>
      <c r="M24" s="474"/>
      <c r="N24" s="474"/>
      <c r="O24" s="474"/>
      <c r="P24" s="474"/>
      <c r="Q24" s="474"/>
      <c r="R24" s="474"/>
      <c r="S24" s="474"/>
    </row>
    <row r="25" spans="1:19">
      <c r="A25" s="159" t="s">
        <v>395</v>
      </c>
      <c r="B25" s="474" t="s">
        <v>514</v>
      </c>
      <c r="C25" s="474"/>
      <c r="D25" s="474"/>
      <c r="E25" s="474"/>
      <c r="F25" s="474"/>
      <c r="G25" s="474"/>
      <c r="H25" s="474"/>
      <c r="I25" s="474"/>
      <c r="J25" s="474"/>
      <c r="K25" s="474"/>
      <c r="L25" s="474"/>
      <c r="M25" s="474"/>
      <c r="N25" s="474"/>
      <c r="O25" s="474"/>
      <c r="P25" s="474"/>
      <c r="Q25" s="474"/>
      <c r="R25" s="474"/>
      <c r="S25" s="474"/>
    </row>
    <row r="26" spans="1:19">
      <c r="A26" s="159" t="s">
        <v>471</v>
      </c>
      <c r="B26" s="474" t="s">
        <v>514</v>
      </c>
      <c r="C26" s="474"/>
      <c r="D26" s="474"/>
      <c r="E26" s="474"/>
      <c r="F26" s="474"/>
      <c r="G26" s="474"/>
      <c r="H26" s="474"/>
      <c r="I26" s="474"/>
      <c r="J26" s="474"/>
      <c r="K26" s="474"/>
      <c r="L26" s="474"/>
      <c r="M26" s="474"/>
      <c r="N26" s="474"/>
      <c r="O26" s="474"/>
      <c r="P26" s="474"/>
      <c r="Q26" s="474"/>
      <c r="R26" s="474"/>
      <c r="S26" s="474"/>
    </row>
    <row r="27" spans="1:19">
      <c r="A27" s="159" t="s">
        <v>472</v>
      </c>
      <c r="B27" s="474" t="s">
        <v>514</v>
      </c>
      <c r="C27" s="474"/>
      <c r="D27" s="474"/>
      <c r="E27" s="474"/>
      <c r="F27" s="474"/>
      <c r="G27" s="474"/>
      <c r="H27" s="474"/>
      <c r="I27" s="474"/>
      <c r="J27" s="474"/>
      <c r="K27" s="474"/>
      <c r="L27" s="474"/>
      <c r="M27" s="474"/>
      <c r="N27" s="474"/>
      <c r="O27" s="474"/>
      <c r="P27" s="474"/>
      <c r="Q27" s="474"/>
      <c r="R27" s="474"/>
      <c r="S27" s="474"/>
    </row>
    <row r="31" spans="1:19">
      <c r="A31" s="4" t="s">
        <v>515</v>
      </c>
    </row>
    <row r="32" spans="1:19">
      <c r="A32" t="s">
        <v>516</v>
      </c>
    </row>
    <row r="34" spans="1:1">
      <c r="A34" s="4" t="s">
        <v>517</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81" zoomScale="55" zoomScaleNormal="55" workbookViewId="0">
      <selection activeCell="C143" sqref="C143:C163"/>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t="s">
        <v>167</v>
      </c>
      <c r="E4" s="53" t="s">
        <v>346</v>
      </c>
      <c r="F4" s="91">
        <v>45632</v>
      </c>
      <c r="G4" s="28"/>
      <c r="H4" s="10"/>
      <c r="I4" s="444"/>
      <c r="J4" s="445"/>
      <c r="K4" s="445"/>
      <c r="L4" s="445"/>
      <c r="M4" s="445"/>
      <c r="N4" s="446"/>
      <c r="P4" s="450"/>
      <c r="Q4" s="451"/>
      <c r="R4" s="451"/>
      <c r="S4" s="451"/>
      <c r="T4" s="451"/>
      <c r="U4" s="452"/>
    </row>
    <row r="5" spans="1:21" outlineLevel="1">
      <c r="A5" s="13" t="s">
        <v>347</v>
      </c>
      <c r="B5" s="88" t="s">
        <v>348</v>
      </c>
      <c r="E5" s="14"/>
      <c r="H5" s="10"/>
      <c r="I5" s="453" t="s">
        <v>168</v>
      </c>
      <c r="J5" s="454"/>
      <c r="K5" s="454"/>
      <c r="L5" s="454"/>
      <c r="M5" s="454"/>
      <c r="N5" s="455"/>
      <c r="P5" s="453" t="s">
        <v>518</v>
      </c>
      <c r="Q5" s="465"/>
      <c r="R5" s="465"/>
      <c r="S5" s="465"/>
      <c r="T5" s="465"/>
      <c r="U5" s="466"/>
    </row>
    <row r="6" spans="1:21" outlineLevel="1">
      <c r="A6" s="13" t="s">
        <v>350</v>
      </c>
      <c r="B6" s="88" t="s">
        <v>351</v>
      </c>
      <c r="E6" s="53" t="s">
        <v>352</v>
      </c>
      <c r="F6" s="90" t="s">
        <v>353</v>
      </c>
      <c r="H6" s="10"/>
      <c r="I6" s="456"/>
      <c r="J6" s="457"/>
      <c r="K6" s="457"/>
      <c r="L6" s="457"/>
      <c r="M6" s="457"/>
      <c r="N6" s="458"/>
      <c r="P6" s="467"/>
      <c r="Q6" s="468"/>
      <c r="R6" s="468"/>
      <c r="S6" s="468"/>
      <c r="T6" s="468"/>
      <c r="U6" s="469"/>
    </row>
    <row r="7" spans="1:21" outlineLevel="1">
      <c r="A7" s="13" t="s">
        <v>354</v>
      </c>
      <c r="B7" s="88" t="s">
        <v>163</v>
      </c>
      <c r="E7" s="14"/>
      <c r="H7" s="10"/>
      <c r="I7" s="456"/>
      <c r="J7" s="457"/>
      <c r="K7" s="457"/>
      <c r="L7" s="457"/>
      <c r="M7" s="457"/>
      <c r="N7" s="458"/>
      <c r="P7" s="467"/>
      <c r="Q7" s="468"/>
      <c r="R7" s="468"/>
      <c r="S7" s="468"/>
      <c r="T7" s="468"/>
      <c r="U7" s="469"/>
    </row>
    <row r="8" spans="1:21" ht="41" outlineLevel="1" thickBot="1">
      <c r="A8" s="34" t="s">
        <v>355</v>
      </c>
      <c r="B8" s="89" t="s">
        <v>356</v>
      </c>
      <c r="E8" s="14"/>
      <c r="H8" s="10"/>
      <c r="I8" s="456"/>
      <c r="J8" s="457"/>
      <c r="K8" s="457"/>
      <c r="L8" s="457"/>
      <c r="M8" s="457"/>
      <c r="N8" s="458"/>
      <c r="P8" s="467"/>
      <c r="Q8" s="468"/>
      <c r="R8" s="468"/>
      <c r="S8" s="468"/>
      <c r="T8" s="468"/>
      <c r="U8" s="469"/>
    </row>
    <row r="9" spans="1:21" outlineLevel="1">
      <c r="E9" s="14"/>
      <c r="H9" s="10"/>
      <c r="I9" s="456"/>
      <c r="J9" s="457"/>
      <c r="K9" s="457"/>
      <c r="L9" s="457"/>
      <c r="M9" s="457"/>
      <c r="N9" s="458"/>
      <c r="P9" s="467"/>
      <c r="Q9" s="468"/>
      <c r="R9" s="468"/>
      <c r="S9" s="468"/>
      <c r="T9" s="468"/>
      <c r="U9" s="469"/>
    </row>
    <row r="10" spans="1:21" ht="14" outlineLevel="1" thickBot="1">
      <c r="A10" s="32" t="s">
        <v>357</v>
      </c>
      <c r="B10" s="35">
        <f>Baseline!B10</f>
        <v>2027</v>
      </c>
      <c r="E10" s="14"/>
      <c r="H10" s="10"/>
      <c r="I10" s="456"/>
      <c r="J10" s="457"/>
      <c r="K10" s="457"/>
      <c r="L10" s="457"/>
      <c r="M10" s="457"/>
      <c r="N10" s="458"/>
      <c r="P10" s="467"/>
      <c r="Q10" s="468"/>
      <c r="R10" s="468"/>
      <c r="S10" s="468"/>
      <c r="T10" s="468"/>
      <c r="U10" s="469"/>
    </row>
    <row r="11" spans="1:21" outlineLevel="1">
      <c r="A11" s="16"/>
      <c r="H11" s="10"/>
      <c r="I11" s="456"/>
      <c r="J11" s="457"/>
      <c r="K11" s="457"/>
      <c r="L11" s="457"/>
      <c r="M11" s="457"/>
      <c r="N11" s="458"/>
      <c r="P11" s="467"/>
      <c r="Q11" s="468"/>
      <c r="R11" s="468"/>
      <c r="S11" s="468"/>
      <c r="T11" s="468"/>
      <c r="U11" s="469"/>
    </row>
    <row r="12" spans="1:21" ht="40.5" outlineLevel="1">
      <c r="A12" s="26" t="s">
        <v>358</v>
      </c>
      <c r="B12" s="26" t="s">
        <v>359</v>
      </c>
      <c r="C12" s="26" t="s">
        <v>360</v>
      </c>
      <c r="D12" s="26" t="s">
        <v>361</v>
      </c>
      <c r="E12" s="26" t="s">
        <v>362</v>
      </c>
      <c r="F12" s="26" t="s">
        <v>363</v>
      </c>
      <c r="G12" s="26" t="s">
        <v>364</v>
      </c>
      <c r="I12" s="456"/>
      <c r="J12" s="457"/>
      <c r="K12" s="457"/>
      <c r="L12" s="457"/>
      <c r="M12" s="457"/>
      <c r="N12" s="458"/>
      <c r="P12" s="467"/>
      <c r="Q12" s="468"/>
      <c r="R12" s="468"/>
      <c r="S12" s="468"/>
      <c r="T12" s="468"/>
      <c r="U12" s="469"/>
    </row>
    <row r="13" spans="1:21" outlineLevel="1">
      <c r="A13" s="58">
        <v>2035</v>
      </c>
      <c r="B13" s="21">
        <f t="shared" ref="B13:B18" si="0">INDEX($E$204:$AW$204,1,MATCH($A13,$E$53:$BB$53,0))</f>
        <v>-927.72891568193938</v>
      </c>
      <c r="C13" s="21">
        <f>B13-Baseline!B13</f>
        <v>5.7916286222913413</v>
      </c>
      <c r="D13" s="21">
        <f t="shared" ref="D13:D18" si="1">INDEX($E$205:$AW$205,1,MATCH($A13,$E$53:$BB$53,0))</f>
        <v>-746.19625604155419</v>
      </c>
      <c r="E13" s="21">
        <f>D13-Baseline!D13</f>
        <v>4.8308167313621198E-2</v>
      </c>
      <c r="F13" s="21">
        <f t="shared" ref="F13:F18" si="2">INDEX($E$206:$AW$206,1,MATCH($A13,$E$53:$BB$53,0))</f>
        <v>-1118.2022344287529</v>
      </c>
      <c r="G13" s="21">
        <f>F13-Baseline!F13</f>
        <v>2.5886880081100117</v>
      </c>
      <c r="I13" s="456"/>
      <c r="J13" s="457"/>
      <c r="K13" s="457"/>
      <c r="L13" s="457"/>
      <c r="M13" s="457"/>
      <c r="N13" s="458"/>
      <c r="P13" s="467"/>
      <c r="Q13" s="468"/>
      <c r="R13" s="468"/>
      <c r="S13" s="468"/>
      <c r="T13" s="468"/>
      <c r="U13" s="469"/>
    </row>
    <row r="14" spans="1:21" outlineLevel="1">
      <c r="A14" s="58">
        <v>2040</v>
      </c>
      <c r="B14" s="21">
        <f t="shared" si="0"/>
        <v>-1426.2870374871798</v>
      </c>
      <c r="C14" s="21">
        <f>B14-Baseline!B14</f>
        <v>13.488331170006632</v>
      </c>
      <c r="D14" s="21">
        <f t="shared" si="1"/>
        <v>-1148.5071646648255</v>
      </c>
      <c r="E14" s="21">
        <f>D14-Baseline!D14</f>
        <v>3.0709979262139768</v>
      </c>
      <c r="F14" s="21">
        <f t="shared" si="2"/>
        <v>-1720.5675575739863</v>
      </c>
      <c r="G14" s="21">
        <f>F14-Baseline!F14</f>
        <v>7.6812873165254132</v>
      </c>
      <c r="I14" s="456"/>
      <c r="J14" s="457"/>
      <c r="K14" s="457"/>
      <c r="L14" s="457"/>
      <c r="M14" s="457"/>
      <c r="N14" s="458"/>
      <c r="P14" s="467"/>
      <c r="Q14" s="468"/>
      <c r="R14" s="468"/>
      <c r="S14" s="468"/>
      <c r="T14" s="468"/>
      <c r="U14" s="469"/>
    </row>
    <row r="15" spans="1:21" outlineLevel="1">
      <c r="A15" s="58">
        <v>2045</v>
      </c>
      <c r="B15" s="21">
        <f t="shared" si="0"/>
        <v>-1916.930671107041</v>
      </c>
      <c r="C15" s="21">
        <f>B15-Baseline!B15</f>
        <v>22.902135800600718</v>
      </c>
      <c r="D15" s="21">
        <f t="shared" si="1"/>
        <v>-1544.433771759333</v>
      </c>
      <c r="E15" s="21">
        <f>D15-Baseline!D15</f>
        <v>7.8860044243929224</v>
      </c>
      <c r="F15" s="21">
        <f t="shared" si="2"/>
        <v>-2312.9518482580215</v>
      </c>
      <c r="G15" s="21">
        <f>F15-Baseline!F15</f>
        <v>14.530284467145066</v>
      </c>
      <c r="I15" s="456"/>
      <c r="J15" s="457"/>
      <c r="K15" s="457"/>
      <c r="L15" s="457"/>
      <c r="M15" s="457"/>
      <c r="N15" s="458"/>
      <c r="P15" s="467"/>
      <c r="Q15" s="468"/>
      <c r="R15" s="468"/>
      <c r="S15" s="468"/>
      <c r="T15" s="468"/>
      <c r="U15" s="469"/>
    </row>
    <row r="16" spans="1:21" outlineLevel="1">
      <c r="A16" s="58">
        <v>2050</v>
      </c>
      <c r="B16" s="21">
        <f t="shared" si="0"/>
        <v>-2402.0734547106808</v>
      </c>
      <c r="C16" s="21">
        <f>B16-Baseline!B16</f>
        <v>33.397817974528607</v>
      </c>
      <c r="D16" s="21">
        <f t="shared" si="1"/>
        <v>-1936.2917239980479</v>
      </c>
      <c r="E16" s="21">
        <f>D16-Baseline!D16</f>
        <v>13.849695149435775</v>
      </c>
      <c r="F16" s="21">
        <f t="shared" si="2"/>
        <v>-2898.2023504372664</v>
      </c>
      <c r="G16" s="21">
        <f>F16-Baseline!F16</f>
        <v>22.497795214471353</v>
      </c>
      <c r="I16" s="456"/>
      <c r="J16" s="457"/>
      <c r="K16" s="457"/>
      <c r="L16" s="457"/>
      <c r="M16" s="457"/>
      <c r="N16" s="458"/>
      <c r="P16" s="467"/>
      <c r="Q16" s="468"/>
      <c r="R16" s="468"/>
      <c r="S16" s="468"/>
      <c r="T16" s="468"/>
      <c r="U16" s="469"/>
    </row>
    <row r="17" spans="1:21" outlineLevel="1">
      <c r="A17" s="58">
        <v>2060</v>
      </c>
      <c r="B17" s="21">
        <f t="shared" si="0"/>
        <v>-3367.9383544438524</v>
      </c>
      <c r="C17" s="21">
        <f>B17-Baseline!B17</f>
        <v>55.108954077809813</v>
      </c>
      <c r="D17" s="21">
        <f t="shared" si="1"/>
        <v>-2718.695964957642</v>
      </c>
      <c r="E17" s="21">
        <f>D17-Baseline!D17</f>
        <v>26.646632639333802</v>
      </c>
      <c r="F17" s="21">
        <f t="shared" si="2"/>
        <v>-4059.63253532729</v>
      </c>
      <c r="G17" s="21">
        <f>F17-Baseline!F17</f>
        <v>39.227836682948237</v>
      </c>
      <c r="I17" s="456"/>
      <c r="J17" s="457"/>
      <c r="K17" s="457"/>
      <c r="L17" s="457"/>
      <c r="M17" s="457"/>
      <c r="N17" s="458"/>
      <c r="P17" s="467"/>
      <c r="Q17" s="468"/>
      <c r="R17" s="468"/>
      <c r="S17" s="468"/>
      <c r="T17" s="468"/>
      <c r="U17" s="469"/>
    </row>
    <row r="18" spans="1:21" outlineLevel="1">
      <c r="A18" s="58">
        <v>2070</v>
      </c>
      <c r="B18" s="21">
        <f t="shared" si="0"/>
        <v>-4370.8976367996829</v>
      </c>
      <c r="C18" s="21">
        <f>B18-Baseline!B18</f>
        <v>77.218752399614459</v>
      </c>
      <c r="D18" s="21">
        <f t="shared" si="1"/>
        <v>-3536.5577368221493</v>
      </c>
      <c r="E18" s="21">
        <f>D18-Baseline!D18</f>
        <v>39.752942215086932</v>
      </c>
      <c r="F18" s="21">
        <f t="shared" si="2"/>
        <v>-5258.3958996862748</v>
      </c>
      <c r="G18" s="21">
        <f>F18-Baseline!F18</f>
        <v>56.297004268947603</v>
      </c>
      <c r="I18" s="459"/>
      <c r="J18" s="460"/>
      <c r="K18" s="460"/>
      <c r="L18" s="460"/>
      <c r="M18" s="460"/>
      <c r="N18" s="461"/>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53" t="s">
        <v>368</v>
      </c>
      <c r="J21" s="465"/>
      <c r="K21" s="465"/>
      <c r="L21" s="465"/>
      <c r="M21" s="465"/>
      <c r="N21" s="466"/>
      <c r="P21" s="453" t="s">
        <v>169</v>
      </c>
      <c r="Q21" s="454"/>
      <c r="R21" s="454"/>
      <c r="S21" s="454"/>
      <c r="T21" s="454"/>
      <c r="U21" s="455"/>
    </row>
    <row r="22" spans="1:21" ht="12.75" customHeight="1" outlineLevel="1">
      <c r="A22" s="154"/>
      <c r="B22" s="155"/>
      <c r="I22" s="467"/>
      <c r="J22" s="468"/>
      <c r="K22" s="468"/>
      <c r="L22" s="468"/>
      <c r="M22" s="468"/>
      <c r="N22" s="469"/>
      <c r="P22" s="456"/>
      <c r="Q22" s="457"/>
      <c r="R22" s="457"/>
      <c r="S22" s="457"/>
      <c r="T22" s="457"/>
      <c r="U22" s="458"/>
    </row>
    <row r="23" spans="1:21" outlineLevel="1">
      <c r="A23" s="154"/>
      <c r="B23" s="410" t="s">
        <v>369</v>
      </c>
      <c r="C23" s="411"/>
      <c r="D23" s="411"/>
      <c r="E23" s="411"/>
      <c r="F23" s="411"/>
      <c r="G23" s="412"/>
      <c r="I23" s="467"/>
      <c r="J23" s="468"/>
      <c r="K23" s="468"/>
      <c r="L23" s="468"/>
      <c r="M23" s="468"/>
      <c r="N23" s="469"/>
      <c r="P23" s="456"/>
      <c r="Q23" s="457"/>
      <c r="R23" s="457"/>
      <c r="S23" s="457"/>
      <c r="T23" s="457"/>
      <c r="U23" s="458"/>
    </row>
    <row r="24" spans="1:21" outlineLevel="1">
      <c r="B24" s="17">
        <v>2027</v>
      </c>
      <c r="C24" s="17">
        <v>2028</v>
      </c>
      <c r="D24" s="17">
        <v>2029</v>
      </c>
      <c r="E24" s="17">
        <v>2030</v>
      </c>
      <c r="F24" s="17">
        <v>2031</v>
      </c>
      <c r="G24" s="17" t="s">
        <v>370</v>
      </c>
      <c r="I24" s="467"/>
      <c r="J24" s="468"/>
      <c r="K24" s="468"/>
      <c r="L24" s="468"/>
      <c r="M24" s="468"/>
      <c r="N24" s="469"/>
      <c r="P24" s="456"/>
      <c r="Q24" s="457"/>
      <c r="R24" s="457"/>
      <c r="S24" s="457"/>
      <c r="T24" s="457"/>
      <c r="U24" s="458"/>
    </row>
    <row r="25" spans="1:21" ht="14" outlineLevel="1" thickBot="1">
      <c r="B25" s="30" t="s">
        <v>371</v>
      </c>
      <c r="C25" s="30" t="s">
        <v>371</v>
      </c>
      <c r="D25" s="30" t="s">
        <v>371</v>
      </c>
      <c r="E25" s="30" t="s">
        <v>371</v>
      </c>
      <c r="F25" s="30" t="s">
        <v>371</v>
      </c>
      <c r="G25" s="30" t="s">
        <v>371</v>
      </c>
      <c r="I25" s="467"/>
      <c r="J25" s="468"/>
      <c r="K25" s="468"/>
      <c r="L25" s="468"/>
      <c r="M25" s="468"/>
      <c r="N25" s="469"/>
      <c r="P25" s="456"/>
      <c r="Q25" s="457"/>
      <c r="R25" s="457"/>
      <c r="S25" s="457"/>
      <c r="T25" s="457"/>
      <c r="U25" s="458"/>
    </row>
    <row r="26" spans="1:21" outlineLevel="1">
      <c r="A26" s="54" t="s">
        <v>372</v>
      </c>
      <c r="B26" s="21">
        <f>E64</f>
        <v>-2.7018766667800058</v>
      </c>
      <c r="C26" s="21">
        <f>F64</f>
        <v>-2.8183646587983544</v>
      </c>
      <c r="D26" s="21">
        <f>G64</f>
        <v>-2.9429446435490232</v>
      </c>
      <c r="E26" s="21">
        <f>H64</f>
        <v>-3.0707482609702996</v>
      </c>
      <c r="F26" s="21">
        <f>I64</f>
        <v>-3.1957099154525128</v>
      </c>
      <c r="G26" s="21">
        <f>SUM(J64:BB64)</f>
        <v>0</v>
      </c>
      <c r="I26" s="467"/>
      <c r="J26" s="468"/>
      <c r="K26" s="468"/>
      <c r="L26" s="468"/>
      <c r="M26" s="468"/>
      <c r="N26" s="469"/>
      <c r="P26" s="456"/>
      <c r="Q26" s="457"/>
      <c r="R26" s="457"/>
      <c r="S26" s="457"/>
      <c r="T26" s="457"/>
      <c r="U26" s="458"/>
    </row>
    <row r="27" spans="1:21" outlineLevel="1">
      <c r="A27" s="54" t="s">
        <v>373</v>
      </c>
      <c r="B27" s="21">
        <f>E71+E77</f>
        <v>-7.096053184541379</v>
      </c>
      <c r="C27" s="21">
        <f>F71+F77</f>
        <v>-7.1851790757435756</v>
      </c>
      <c r="D27" s="21">
        <f>G71+G77</f>
        <v>-7.2760196413069025</v>
      </c>
      <c r="E27" s="21">
        <f>H71+H77</f>
        <v>-7.3686236017242628</v>
      </c>
      <c r="F27" s="21">
        <f>I71+I77</f>
        <v>-7.4630414061832946</v>
      </c>
      <c r="G27" s="21">
        <f>SUM(J71:BB71)+SUM(J77:BB77)</f>
        <v>-503.71805795479861</v>
      </c>
      <c r="I27" s="467"/>
      <c r="J27" s="468"/>
      <c r="K27" s="468"/>
      <c r="L27" s="468"/>
      <c r="M27" s="468"/>
      <c r="N27" s="469"/>
      <c r="P27" s="456"/>
      <c r="Q27" s="457"/>
      <c r="R27" s="457"/>
      <c r="S27" s="457"/>
      <c r="T27" s="457"/>
      <c r="U27" s="458"/>
    </row>
    <row r="28" spans="1:21" outlineLevel="1">
      <c r="A28" s="154"/>
      <c r="B28" s="248"/>
      <c r="C28" s="248"/>
      <c r="D28" s="248"/>
      <c r="E28" s="248"/>
      <c r="F28" s="248"/>
      <c r="G28" s="248"/>
      <c r="I28" s="467"/>
      <c r="J28" s="468"/>
      <c r="K28" s="468"/>
      <c r="L28" s="468"/>
      <c r="M28" s="468"/>
      <c r="N28" s="469"/>
      <c r="P28" s="456"/>
      <c r="Q28" s="457"/>
      <c r="R28" s="457"/>
      <c r="S28" s="457"/>
      <c r="T28" s="457"/>
      <c r="U28" s="458"/>
    </row>
    <row r="29" spans="1:21" ht="14" outlineLevel="1" thickBot="1">
      <c r="A29" s="154"/>
      <c r="B29" s="248"/>
      <c r="C29" s="248"/>
      <c r="D29" s="248"/>
      <c r="E29" s="248"/>
      <c r="F29" s="248"/>
      <c r="G29" s="248"/>
      <c r="I29" s="467"/>
      <c r="J29" s="468"/>
      <c r="K29" s="468"/>
      <c r="L29" s="468"/>
      <c r="M29" s="468"/>
      <c r="N29" s="469"/>
      <c r="P29" s="456"/>
      <c r="Q29" s="457"/>
      <c r="R29" s="457"/>
      <c r="S29" s="457"/>
      <c r="T29" s="457"/>
      <c r="U29" s="458"/>
    </row>
    <row r="30" spans="1:21" ht="14" outlineLevel="1" thickBot="1">
      <c r="A30" s="308"/>
      <c r="B30" s="309" t="s">
        <v>374</v>
      </c>
      <c r="C30" s="310" t="s">
        <v>375</v>
      </c>
      <c r="D30" s="414" t="s">
        <v>329</v>
      </c>
      <c r="E30" s="415"/>
      <c r="F30" s="415"/>
      <c r="G30" s="416"/>
      <c r="I30" s="467"/>
      <c r="J30" s="468"/>
      <c r="K30" s="468"/>
      <c r="L30" s="468"/>
      <c r="M30" s="468"/>
      <c r="N30" s="469"/>
      <c r="P30" s="456"/>
      <c r="Q30" s="457"/>
      <c r="R30" s="457"/>
      <c r="S30" s="457"/>
      <c r="T30" s="457"/>
      <c r="U30" s="458"/>
    </row>
    <row r="31" spans="1:21" outlineLevel="1">
      <c r="A31" s="434" t="s">
        <v>376</v>
      </c>
      <c r="B31" s="329" t="s">
        <v>377</v>
      </c>
      <c r="C31" s="307">
        <f>7*5</f>
        <v>35</v>
      </c>
      <c r="D31" s="436" t="s">
        <v>519</v>
      </c>
      <c r="E31" s="436"/>
      <c r="F31" s="436"/>
      <c r="G31" s="437"/>
      <c r="I31" s="467"/>
      <c r="J31" s="468"/>
      <c r="K31" s="468"/>
      <c r="L31" s="468"/>
      <c r="M31" s="468"/>
      <c r="N31" s="469"/>
      <c r="P31" s="456"/>
      <c r="Q31" s="457"/>
      <c r="R31" s="457"/>
      <c r="S31" s="457"/>
      <c r="T31" s="457"/>
      <c r="U31" s="458"/>
    </row>
    <row r="32" spans="1:21" outlineLevel="1">
      <c r="A32" s="434"/>
      <c r="B32" s="312"/>
      <c r="C32" s="252"/>
      <c r="D32" s="419"/>
      <c r="E32" s="419"/>
      <c r="F32" s="419"/>
      <c r="G32" s="420"/>
      <c r="I32" s="467"/>
      <c r="J32" s="468"/>
      <c r="K32" s="468"/>
      <c r="L32" s="468"/>
      <c r="M32" s="468"/>
      <c r="N32" s="469"/>
      <c r="P32" s="456"/>
      <c r="Q32" s="457"/>
      <c r="R32" s="457"/>
      <c r="S32" s="457"/>
      <c r="T32" s="457"/>
      <c r="U32" s="458"/>
    </row>
    <row r="33" spans="1:21" outlineLevel="1">
      <c r="A33" s="434"/>
      <c r="B33" s="312"/>
      <c r="C33" s="252"/>
      <c r="D33" s="419"/>
      <c r="E33" s="419"/>
      <c r="F33" s="419"/>
      <c r="G33" s="420"/>
      <c r="I33" s="467"/>
      <c r="J33" s="468"/>
      <c r="K33" s="468"/>
      <c r="L33" s="468"/>
      <c r="M33" s="468"/>
      <c r="N33" s="469"/>
      <c r="P33" s="456"/>
      <c r="Q33" s="457"/>
      <c r="R33" s="457"/>
      <c r="S33" s="457"/>
      <c r="T33" s="457"/>
      <c r="U33" s="458"/>
    </row>
    <row r="34" spans="1:21" outlineLevel="1">
      <c r="A34" s="434"/>
      <c r="B34" s="312"/>
      <c r="C34" s="252"/>
      <c r="D34" s="419"/>
      <c r="E34" s="419"/>
      <c r="F34" s="419"/>
      <c r="G34" s="420"/>
      <c r="I34" s="467"/>
      <c r="J34" s="468"/>
      <c r="K34" s="468"/>
      <c r="L34" s="468"/>
      <c r="M34" s="468"/>
      <c r="N34" s="469"/>
      <c r="P34" s="456"/>
      <c r="Q34" s="457"/>
      <c r="R34" s="457"/>
      <c r="S34" s="457"/>
      <c r="T34" s="457"/>
      <c r="U34" s="458"/>
    </row>
    <row r="35" spans="1:21" outlineLevel="1">
      <c r="A35" s="434"/>
      <c r="B35" s="312"/>
      <c r="C35" s="252"/>
      <c r="D35" s="419"/>
      <c r="E35" s="419"/>
      <c r="F35" s="419"/>
      <c r="G35" s="420"/>
      <c r="I35" s="467"/>
      <c r="J35" s="468"/>
      <c r="K35" s="468"/>
      <c r="L35" s="468"/>
      <c r="M35" s="468"/>
      <c r="N35" s="469"/>
      <c r="P35" s="456"/>
      <c r="Q35" s="457"/>
      <c r="R35" s="457"/>
      <c r="S35" s="457"/>
      <c r="T35" s="457"/>
      <c r="U35" s="458"/>
    </row>
    <row r="36" spans="1:21" outlineLevel="1">
      <c r="A36" s="434"/>
      <c r="B36" s="312"/>
      <c r="C36" s="252"/>
      <c r="D36" s="419"/>
      <c r="E36" s="419"/>
      <c r="F36" s="419"/>
      <c r="G36" s="420"/>
      <c r="I36" s="467"/>
      <c r="J36" s="468"/>
      <c r="K36" s="468"/>
      <c r="L36" s="468"/>
      <c r="M36" s="468"/>
      <c r="N36" s="469"/>
      <c r="P36" s="456"/>
      <c r="Q36" s="457"/>
      <c r="R36" s="457"/>
      <c r="S36" s="457"/>
      <c r="T36" s="457"/>
      <c r="U36" s="458"/>
    </row>
    <row r="37" spans="1:21" outlineLevel="1">
      <c r="A37" s="434"/>
      <c r="B37" s="312"/>
      <c r="C37" s="252"/>
      <c r="D37" s="419"/>
      <c r="E37" s="419"/>
      <c r="F37" s="419"/>
      <c r="G37" s="420"/>
      <c r="I37" s="467"/>
      <c r="J37" s="468"/>
      <c r="K37" s="468"/>
      <c r="L37" s="468"/>
      <c r="M37" s="468"/>
      <c r="N37" s="469"/>
      <c r="P37" s="456"/>
      <c r="Q37" s="457"/>
      <c r="R37" s="457"/>
      <c r="S37" s="457"/>
      <c r="T37" s="457"/>
      <c r="U37" s="458"/>
    </row>
    <row r="38" spans="1:21" outlineLevel="1">
      <c r="A38" s="434"/>
      <c r="B38" s="312"/>
      <c r="C38" s="252"/>
      <c r="D38" s="419"/>
      <c r="E38" s="419"/>
      <c r="F38" s="419"/>
      <c r="G38" s="420"/>
      <c r="I38" s="467"/>
      <c r="J38" s="468"/>
      <c r="K38" s="468"/>
      <c r="L38" s="468"/>
      <c r="M38" s="468"/>
      <c r="N38" s="469"/>
      <c r="P38" s="456"/>
      <c r="Q38" s="457"/>
      <c r="R38" s="457"/>
      <c r="S38" s="457"/>
      <c r="T38" s="457"/>
      <c r="U38" s="458"/>
    </row>
    <row r="39" spans="1:21" outlineLevel="1">
      <c r="A39" s="434"/>
      <c r="B39" s="312"/>
      <c r="C39" s="252"/>
      <c r="D39" s="419"/>
      <c r="E39" s="419"/>
      <c r="F39" s="419"/>
      <c r="G39" s="420"/>
      <c r="I39" s="467"/>
      <c r="J39" s="468"/>
      <c r="K39" s="468"/>
      <c r="L39" s="468"/>
      <c r="M39" s="468"/>
      <c r="N39" s="469"/>
      <c r="P39" s="456"/>
      <c r="Q39" s="457"/>
      <c r="R39" s="457"/>
      <c r="S39" s="457"/>
      <c r="T39" s="457"/>
      <c r="U39" s="458"/>
    </row>
    <row r="40" spans="1:21" ht="14" outlineLevel="1" thickBot="1">
      <c r="A40" s="435"/>
      <c r="B40" s="313"/>
      <c r="C40" s="314"/>
      <c r="D40" s="417"/>
      <c r="E40" s="417"/>
      <c r="F40" s="417"/>
      <c r="G40" s="418"/>
      <c r="I40" s="467"/>
      <c r="J40" s="468"/>
      <c r="K40" s="468"/>
      <c r="L40" s="468"/>
      <c r="M40" s="468"/>
      <c r="N40" s="469"/>
      <c r="P40" s="456"/>
      <c r="Q40" s="457"/>
      <c r="R40" s="457"/>
      <c r="S40" s="457"/>
      <c r="T40" s="457"/>
      <c r="U40" s="458"/>
    </row>
    <row r="41" spans="1:21" outlineLevel="1">
      <c r="A41" s="154"/>
      <c r="B41" s="248"/>
      <c r="C41" s="248"/>
      <c r="D41" s="248"/>
      <c r="E41" s="248"/>
      <c r="F41" s="248"/>
      <c r="G41" s="248"/>
      <c r="I41" s="467"/>
      <c r="J41" s="468"/>
      <c r="K41" s="468"/>
      <c r="L41" s="468"/>
      <c r="M41" s="468"/>
      <c r="N41" s="469"/>
      <c r="P41" s="456"/>
      <c r="Q41" s="457"/>
      <c r="R41" s="457"/>
      <c r="S41" s="457"/>
      <c r="T41" s="457"/>
      <c r="U41" s="458"/>
    </row>
    <row r="42" spans="1:21" outlineLevel="1">
      <c r="A42" s="154"/>
      <c r="B42" s="248"/>
      <c r="C42" s="248"/>
      <c r="D42" s="248"/>
      <c r="E42" s="248"/>
      <c r="F42" s="248"/>
      <c r="G42" s="248"/>
      <c r="I42" s="467"/>
      <c r="J42" s="468"/>
      <c r="K42" s="468"/>
      <c r="L42" s="468"/>
      <c r="M42" s="468"/>
      <c r="N42" s="469"/>
      <c r="P42" s="456"/>
      <c r="Q42" s="457"/>
      <c r="R42" s="457"/>
      <c r="S42" s="457"/>
      <c r="T42" s="457"/>
      <c r="U42" s="458"/>
    </row>
    <row r="43" spans="1:21" outlineLevel="1">
      <c r="A43" s="154"/>
      <c r="B43" s="248"/>
      <c r="C43" s="248"/>
      <c r="D43" s="248"/>
      <c r="E43" s="248"/>
      <c r="F43" s="248"/>
      <c r="G43" s="248"/>
      <c r="I43" s="467"/>
      <c r="J43" s="468"/>
      <c r="K43" s="468"/>
      <c r="L43" s="468"/>
      <c r="M43" s="468"/>
      <c r="N43" s="469"/>
      <c r="P43" s="456"/>
      <c r="Q43" s="457"/>
      <c r="R43" s="457"/>
      <c r="S43" s="457"/>
      <c r="T43" s="457"/>
      <c r="U43" s="458"/>
    </row>
    <row r="44" spans="1:21" outlineLevel="1">
      <c r="A44" s="154"/>
      <c r="B44" s="248"/>
      <c r="C44" s="248"/>
      <c r="D44" s="248"/>
      <c r="E44" s="248"/>
      <c r="F44" s="248"/>
      <c r="G44" s="248"/>
      <c r="I44" s="467"/>
      <c r="J44" s="468"/>
      <c r="K44" s="468"/>
      <c r="L44" s="468"/>
      <c r="M44" s="468"/>
      <c r="N44" s="469"/>
      <c r="P44" s="456"/>
      <c r="Q44" s="457"/>
      <c r="R44" s="457"/>
      <c r="S44" s="457"/>
      <c r="T44" s="457"/>
      <c r="U44" s="458"/>
    </row>
    <row r="45" spans="1:21" outlineLevel="1">
      <c r="A45" s="154"/>
      <c r="B45" s="248"/>
      <c r="C45" s="248"/>
      <c r="D45" s="248"/>
      <c r="E45" s="248"/>
      <c r="F45" s="248"/>
      <c r="G45" s="248"/>
      <c r="I45" s="470"/>
      <c r="J45" s="471"/>
      <c r="K45" s="471"/>
      <c r="L45" s="471"/>
      <c r="M45" s="471"/>
      <c r="N45" s="472"/>
      <c r="P45" s="459"/>
      <c r="Q45" s="460"/>
      <c r="R45" s="460"/>
      <c r="S45" s="460"/>
      <c r="T45" s="460"/>
      <c r="U45" s="461"/>
    </row>
    <row r="46" spans="1:21" outlineLevel="1">
      <c r="A46" s="154"/>
      <c r="B46" s="248"/>
      <c r="C46" s="248"/>
      <c r="D46" s="248"/>
      <c r="E46" s="248"/>
      <c r="F46" s="248"/>
      <c r="G46" s="248"/>
    </row>
    <row r="47" spans="1:21">
      <c r="A47" s="154"/>
      <c r="B47" s="155"/>
    </row>
    <row r="48" spans="1:21" ht="15">
      <c r="A48" s="12" t="s">
        <v>379</v>
      </c>
    </row>
    <row r="49" spans="1:54" ht="15" outlineLevel="1">
      <c r="A49" s="12"/>
      <c r="AV49" s="295">
        <f>100*AW49</f>
        <v>9.6618357487922718E-2</v>
      </c>
      <c r="AW49" s="294">
        <f>1/45/23</f>
        <v>9.6618357487922714E-4</v>
      </c>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t="s">
        <v>305</v>
      </c>
      <c r="C54" s="127" t="s">
        <v>287</v>
      </c>
      <c r="D54" s="124" t="s">
        <v>389</v>
      </c>
      <c r="E54" s="242">
        <f>'Option_1 Workings'!G8*-1</f>
        <v>-2.7018766667800058</v>
      </c>
      <c r="F54" s="242">
        <f>'Option_1 Workings'!H8*-1</f>
        <v>-2.8183646587983544</v>
      </c>
      <c r="G54" s="242">
        <f>'Option_1 Workings'!I8*-1</f>
        <v>-2.9429446435490232</v>
      </c>
      <c r="H54" s="242">
        <f>'Option_1 Workings'!J8*-1</f>
        <v>-3.0707482609702996</v>
      </c>
      <c r="I54" s="242">
        <f>'Option_1 Workings'!K8*-1</f>
        <v>-3.1957099154525128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0"/>
      <c r="B55" s="36" t="s">
        <v>307</v>
      </c>
      <c r="C55" s="121" t="s">
        <v>287</v>
      </c>
      <c r="D55" s="2" t="s">
        <v>389</v>
      </c>
      <c r="E55" s="241">
        <f>'Option_1 Workings'!G9*-1</f>
        <v>0</v>
      </c>
      <c r="F55" s="241">
        <f>'Option_1 Workings'!H9*-1</f>
        <v>0</v>
      </c>
      <c r="G55" s="241">
        <f>'Option_1 Workings'!I9*-1</f>
        <v>0</v>
      </c>
      <c r="H55" s="241">
        <f>'Option_1 Workings'!J9*-1</f>
        <v>0</v>
      </c>
      <c r="I55" s="241">
        <f>'Option_1 Workings'!K9*-1</f>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-2.7018766667800058</v>
      </c>
      <c r="F64" s="23">
        <f t="shared" ref="F64:BB64" si="3">SUM(F54:F63)</f>
        <v>-2.8183646587983544</v>
      </c>
      <c r="G64" s="23">
        <f t="shared" si="3"/>
        <v>-2.9429446435490232</v>
      </c>
      <c r="H64" s="23">
        <f t="shared" si="3"/>
        <v>-3.0707482609702996</v>
      </c>
      <c r="I64" s="23">
        <f t="shared" si="3"/>
        <v>-3.1957099154525128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-7.096053184541379</v>
      </c>
      <c r="F75" s="275">
        <f>-F158*'Fixed Data'!$B$27/10^2</f>
        <v>-7.1851790757435756</v>
      </c>
      <c r="G75" s="275">
        <f>-G158*'Fixed Data'!$B$27/10^2</f>
        <v>-7.2760196413069025</v>
      </c>
      <c r="H75" s="275">
        <f>-H158*'Fixed Data'!$B$27/10^2</f>
        <v>-7.3686236017242628</v>
      </c>
      <c r="I75" s="275">
        <f>-I158*'Fixed Data'!$B$27/10^2</f>
        <v>-7.4630414061832946</v>
      </c>
      <c r="J75" s="275">
        <f>-J158*'Fixed Data'!$B$27/10^2</f>
        <v>-7.5593252986790063</v>
      </c>
      <c r="K75" s="275">
        <f>-K158*'Fixed Data'!$B$27/10^2</f>
        <v>-7.6734001970041792</v>
      </c>
      <c r="L75" s="275">
        <f>-L158*'Fixed Data'!$B$27/10^2</f>
        <v>-7.7899363704872187</v>
      </c>
      <c r="M75" s="275">
        <f>-M158*'Fixed Data'!$B$27/10^2</f>
        <v>-7.9090080155179239</v>
      </c>
      <c r="N75" s="275">
        <f>-N158*'Fixed Data'!$B$27/10^2</f>
        <v>-8.0306920706572438</v>
      </c>
      <c r="O75" s="275">
        <f>-O158*'Fixed Data'!$B$27/10^2</f>
        <v>-8.155068374406035</v>
      </c>
      <c r="P75" s="275">
        <f>-P158*'Fixed Data'!$B$27/10^2</f>
        <v>-8.2822197628714171</v>
      </c>
      <c r="Q75" s="275">
        <f>-Q158*'Fixed Data'!$B$27/10^2</f>
        <v>-8.4122322049971423</v>
      </c>
      <c r="R75" s="275">
        <f>-R158*'Fixed Data'!$B$27/10^2</f>
        <v>-8.5451949453067471</v>
      </c>
      <c r="S75" s="275">
        <f>-S158*'Fixed Data'!$B$27/10^2</f>
        <v>-8.6812006316211132</v>
      </c>
      <c r="T75" s="275">
        <f>-T158*'Fixed Data'!$B$27/10^2</f>
        <v>-8.8203454653144213</v>
      </c>
      <c r="U75" s="275">
        <f>-U158*'Fixed Data'!$B$27/10^2</f>
        <v>-8.9627293515701041</v>
      </c>
      <c r="V75" s="275">
        <f>-V158*'Fixed Data'!$B$27/10^2</f>
        <v>-9.1084560571495903</v>
      </c>
      <c r="W75" s="275">
        <f>-W158*'Fixed Data'!$B$27/10^2</f>
        <v>-9.2576333756738727</v>
      </c>
      <c r="X75" s="275">
        <f>-X158*'Fixed Data'!$B$27/10^2</f>
        <v>-9.410373330469028</v>
      </c>
      <c r="Y75" s="275">
        <f>-Y158*'Fixed Data'!$B$27/10^2</f>
        <v>-9.5667923022837762</v>
      </c>
      <c r="Z75" s="275">
        <f>-Z158*'Fixed Data'!$B$27/10^2</f>
        <v>-9.7270112696990196</v>
      </c>
      <c r="AA75" s="275">
        <f>-AA158*'Fixed Data'!$B$27/10^2</f>
        <v>-9.8911559819221733</v>
      </c>
      <c r="AB75" s="275">
        <f>-AB158*'Fixed Data'!$B$27/10^2</f>
        <v>-10.059357176658322</v>
      </c>
      <c r="AC75" s="275">
        <f>-AC158*'Fixed Data'!$B$27/10^2</f>
        <v>-10.231750797981318</v>
      </c>
      <c r="AD75" s="275">
        <f>-AD158*'Fixed Data'!$B$27/10^2</f>
        <v>-10.408478229230543</v>
      </c>
      <c r="AE75" s="275">
        <f>-AE158*'Fixed Data'!$B$27/10^2</f>
        <v>-10.589686525907604</v>
      </c>
      <c r="AF75" s="275">
        <f>-AF158*'Fixed Data'!$B$27/10^2</f>
        <v>-10.775528671111489</v>
      </c>
      <c r="AG75" s="275">
        <f>-AG158*'Fixed Data'!$B$27/10^2</f>
        <v>-10.966163830973658</v>
      </c>
      <c r="AH75" s="275">
        <f>-AH158*'Fixed Data'!$B$27/10^2</f>
        <v>-11.161757632631568</v>
      </c>
      <c r="AI75" s="275">
        <f>-AI158*'Fixed Data'!$B$27/10^2</f>
        <v>-11.362482464740584</v>
      </c>
      <c r="AJ75" s="275">
        <f>-AJ158*'Fixed Data'!$B$27/10^2</f>
        <v>-11.568517755447488</v>
      </c>
      <c r="AK75" s="275">
        <f>-AK158*'Fixed Data'!$B$27/10^2</f>
        <v>-11.780050302953576</v>
      </c>
      <c r="AL75" s="275">
        <f>-AL158*'Fixed Data'!$B$27/10^2</f>
        <v>-11.997274613590555</v>
      </c>
      <c r="AM75" s="275">
        <f>-AM158*'Fixed Data'!$B$27/10^2</f>
        <v>-12.220393224870847</v>
      </c>
      <c r="AN75" s="275">
        <f>-AN158*'Fixed Data'!$B$27/10^2</f>
        <v>-12.449617073614666</v>
      </c>
      <c r="AO75" s="275">
        <f>-AO158*'Fixed Data'!$B$27/10^2</f>
        <v>-12.6851658941283</v>
      </c>
      <c r="AP75" s="275">
        <f>-AP158*'Fixed Data'!$B$27/10^2</f>
        <v>-12.927268601356786</v>
      </c>
      <c r="AQ75" s="275">
        <f>-AQ158*'Fixed Data'!$B$27/10^2</f>
        <v>-13.176163696574999</v>
      </c>
      <c r="AR75" s="275">
        <f>-AR158*'Fixed Data'!$B$27/10^2</f>
        <v>-13.432099718155499</v>
      </c>
      <c r="AS75" s="275">
        <f>-AS158*'Fixed Data'!$B$27/10^2</f>
        <v>-13.695335707361982</v>
      </c>
      <c r="AT75" s="275">
        <f>-AT158*'Fixed Data'!$B$27/10^2</f>
        <v>-13.966141659117168</v>
      </c>
      <c r="AU75" s="275">
        <f>-AU158*'Fixed Data'!$B$27/10^2</f>
        <v>-14.244799040385802</v>
      </c>
      <c r="AV75" s="275">
        <f>-AV158*'Fixed Data'!$B$27/10^2</f>
        <v>-14.531601323583315</v>
      </c>
      <c r="AW75" s="275">
        <f>-AW158*'Fixed Data'!$B$27/10^2</f>
        <v>-14.826854497446059</v>
      </c>
      <c r="AX75" s="275">
        <f>-AX158*'Fixed Data'!$B$27/10^2</f>
        <v>-15.130877713131905</v>
      </c>
      <c r="AY75" s="275">
        <f>-AY158*'Fixed Data'!$B$27/10^2</f>
        <v>-15.444003810116079</v>
      </c>
      <c r="AZ75" s="275">
        <f>-AZ158*'Fixed Data'!$B$27/10^2</f>
        <v>-15.766580007368553</v>
      </c>
      <c r="BA75" s="275">
        <f>-BA158*'Fixed Data'!$B$27/10^2</f>
        <v>-16.098968541941847</v>
      </c>
      <c r="BB75" s="275">
        <f>-BB158*'Fixed Data'!$B$27/10^2</f>
        <v>-16.438364438788007</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-7.096053184541379</v>
      </c>
      <c r="F77" s="23">
        <f t="shared" si="5"/>
        <v>-7.1851790757435756</v>
      </c>
      <c r="G77" s="23">
        <f t="shared" si="5"/>
        <v>-7.2760196413069025</v>
      </c>
      <c r="H77" s="23">
        <f t="shared" si="5"/>
        <v>-7.3686236017242628</v>
      </c>
      <c r="I77" s="23">
        <f t="shared" si="5"/>
        <v>-7.4630414061832946</v>
      </c>
      <c r="J77" s="23">
        <f t="shared" si="5"/>
        <v>-7.5593252986790063</v>
      </c>
      <c r="K77" s="23">
        <f t="shared" si="5"/>
        <v>-7.6734001970041792</v>
      </c>
      <c r="L77" s="23">
        <f t="shared" si="5"/>
        <v>-7.7899363704872187</v>
      </c>
      <c r="M77" s="23">
        <f t="shared" si="5"/>
        <v>-7.9090080155179239</v>
      </c>
      <c r="N77" s="23">
        <f t="shared" si="5"/>
        <v>-8.0306920706572438</v>
      </c>
      <c r="O77" s="23">
        <f t="shared" si="5"/>
        <v>-8.155068374406035</v>
      </c>
      <c r="P77" s="23">
        <f t="shared" si="5"/>
        <v>-8.2822197628714171</v>
      </c>
      <c r="Q77" s="23">
        <f t="shared" si="5"/>
        <v>-8.4122322049971423</v>
      </c>
      <c r="R77" s="23">
        <f t="shared" si="5"/>
        <v>-8.5451949453067471</v>
      </c>
      <c r="S77" s="23">
        <f t="shared" si="5"/>
        <v>-8.6812006316211132</v>
      </c>
      <c r="T77" s="23">
        <f t="shared" si="5"/>
        <v>-8.8203454653144213</v>
      </c>
      <c r="U77" s="23">
        <f t="shared" si="5"/>
        <v>-8.9627293515701041</v>
      </c>
      <c r="V77" s="23">
        <f t="shared" si="5"/>
        <v>-9.1084560571495903</v>
      </c>
      <c r="W77" s="23">
        <f t="shared" si="5"/>
        <v>-9.2576333756738727</v>
      </c>
      <c r="X77" s="23">
        <f t="shared" si="5"/>
        <v>-9.410373330469028</v>
      </c>
      <c r="Y77" s="23">
        <f t="shared" si="5"/>
        <v>-9.5667923022837762</v>
      </c>
      <c r="Z77" s="23">
        <f t="shared" si="5"/>
        <v>-9.7270112696990196</v>
      </c>
      <c r="AA77" s="23">
        <f t="shared" si="5"/>
        <v>-9.8911559819221733</v>
      </c>
      <c r="AB77" s="23">
        <f t="shared" si="5"/>
        <v>-10.059357176658322</v>
      </c>
      <c r="AC77" s="23">
        <f t="shared" si="5"/>
        <v>-10.231750797981318</v>
      </c>
      <c r="AD77" s="23">
        <f t="shared" si="5"/>
        <v>-10.408478229230543</v>
      </c>
      <c r="AE77" s="23">
        <f t="shared" si="5"/>
        <v>-10.589686525907604</v>
      </c>
      <c r="AF77" s="23">
        <f t="shared" si="5"/>
        <v>-10.775528671111489</v>
      </c>
      <c r="AG77" s="23">
        <f t="shared" si="5"/>
        <v>-10.966163830973658</v>
      </c>
      <c r="AH77" s="23">
        <f t="shared" si="5"/>
        <v>-11.161757632631568</v>
      </c>
      <c r="AI77" s="23">
        <f t="shared" si="5"/>
        <v>-11.362482464740584</v>
      </c>
      <c r="AJ77" s="23">
        <f t="shared" si="5"/>
        <v>-11.568517755447488</v>
      </c>
      <c r="AK77" s="23">
        <f t="shared" ref="AK77:BB77" si="6">SUM(AK75:AK76)</f>
        <v>-11.780050302953576</v>
      </c>
      <c r="AL77" s="23">
        <f t="shared" si="6"/>
        <v>-11.997274613590555</v>
      </c>
      <c r="AM77" s="23">
        <f t="shared" si="6"/>
        <v>-12.220393224870847</v>
      </c>
      <c r="AN77" s="23">
        <f t="shared" si="6"/>
        <v>-12.449617073614666</v>
      </c>
      <c r="AO77" s="23">
        <f t="shared" si="6"/>
        <v>-12.6851658941283</v>
      </c>
      <c r="AP77" s="23">
        <f t="shared" si="6"/>
        <v>-12.927268601356786</v>
      </c>
      <c r="AQ77" s="23">
        <f t="shared" si="6"/>
        <v>-13.176163696574999</v>
      </c>
      <c r="AR77" s="23">
        <f t="shared" si="6"/>
        <v>-13.432099718155499</v>
      </c>
      <c r="AS77" s="23">
        <f t="shared" si="6"/>
        <v>-13.695335707361982</v>
      </c>
      <c r="AT77" s="23">
        <f t="shared" si="6"/>
        <v>-13.966141659117168</v>
      </c>
      <c r="AU77" s="23">
        <f t="shared" si="6"/>
        <v>-14.244799040385802</v>
      </c>
      <c r="AV77" s="23">
        <f t="shared" si="6"/>
        <v>-14.531601323583315</v>
      </c>
      <c r="AW77" s="23">
        <f t="shared" si="6"/>
        <v>-14.826854497446059</v>
      </c>
      <c r="AX77" s="23">
        <f t="shared" si="6"/>
        <v>-15.130877713131905</v>
      </c>
      <c r="AY77" s="23">
        <f t="shared" si="6"/>
        <v>-15.444003810116079</v>
      </c>
      <c r="AZ77" s="23">
        <f t="shared" si="6"/>
        <v>-15.766580007368553</v>
      </c>
      <c r="BA77" s="23">
        <f t="shared" si="6"/>
        <v>-16.098968541941847</v>
      </c>
      <c r="BB77" s="255">
        <f t="shared" si="6"/>
        <v>-16.438364438788007</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-2.7018766667800058</v>
      </c>
      <c r="F82" s="21">
        <f t="shared" si="8"/>
        <v>-2.8183646587983544</v>
      </c>
      <c r="G82" s="21">
        <f t="shared" si="8"/>
        <v>-2.9429446435490232</v>
      </c>
      <c r="H82" s="21">
        <f t="shared" si="8"/>
        <v>-3.0707482609702996</v>
      </c>
      <c r="I82" s="21">
        <f t="shared" si="8"/>
        <v>-3.1957099154525128</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-0.22515638889833381</v>
      </c>
      <c r="G84" s="21">
        <f>IF($E$82&lt;0,(IF(2050-F$80&lt;=0,0,(2/(2050-F$80+1))*(1-(SUM($E84:F84)/$E$82))*$E$82*'Fixed Data'!D$52)),0)</f>
        <v>-0.21536698068536275</v>
      </c>
      <c r="H84" s="21">
        <f>IF($E$82&lt;0,(IF(2050-G$80&lt;=0,0,(2/(2050-G$80+1))*(1-(SUM($E84:G84)/$E$82))*$E$82*'Fixed Data'!E$52)),0)</f>
        <v>-0.20557757247239175</v>
      </c>
      <c r="I84" s="21">
        <f>IF($E$82&lt;0,(IF(2050-H$80&lt;=0,0,(2/(2050-H$80+1))*(1-(SUM($E84:H84)/$E$82))*$E$82*'Fixed Data'!F$52)),0)</f>
        <v>-0.19578816425942072</v>
      </c>
      <c r="J84" s="21">
        <f>IF($E$82&lt;0,(IF(2050-I$80&lt;=0,0,(2/(2050-I$80+1))*(1-(SUM($E84:I84)/$E$82))*$E$82*'Fixed Data'!G$52)),0)</f>
        <v>-0.18599875604644972</v>
      </c>
      <c r="K84" s="21">
        <f>IF($E$82&lt;0,(IF(2050-J$80&lt;=0,0,(2/(2050-J$80+1))*(1-(SUM($E84:J84)/$E$82))*$E$82*'Fixed Data'!H$52)),0)</f>
        <v>-0.17620934783347864</v>
      </c>
      <c r="L84" s="21">
        <f>IF($E$82&lt;0,(IF(2050-K$80&lt;=0,0,(2/(2050-K$80+1))*(1-(SUM($E84:K84)/$E$82))*$E$82*'Fixed Data'!I$52)),0)</f>
        <v>-0.16641993962050761</v>
      </c>
      <c r="M84" s="21">
        <f>IF($E$82&lt;0,(IF(2050-L$80&lt;=0,0,(2/(2050-L$80+1))*(1-(SUM($E84:L84)/$E$82))*$E$82*'Fixed Data'!J$52)),0)</f>
        <v>-0.15663053140753655</v>
      </c>
      <c r="N84" s="21">
        <f>IF($E$82&lt;0,(IF(2050-M$80&lt;=0,0,(2/(2050-M$80+1))*(1-(SUM($E84:M84)/$E$82))*$E$82*'Fixed Data'!K$52)),0)</f>
        <v>-0.14684112319456555</v>
      </c>
      <c r="O84" s="21">
        <f>IF($E$82&lt;0,(IF(2050-N$80&lt;=0,0,(2/(2050-N$80+1))*(1-(SUM($E84:N84)/$E$82))*$E$82*'Fixed Data'!L$52)),0)</f>
        <v>-0.13705171498159452</v>
      </c>
      <c r="P84" s="21">
        <f>IF($E$82&lt;0,(IF(2050-O$80&lt;=0,0,(2/(2050-O$80+1))*(1-(SUM($E84:O84)/$E$82))*$E$82*'Fixed Data'!M$52)),0)</f>
        <v>-0.12726230676862349</v>
      </c>
      <c r="Q84" s="21">
        <f>IF($E$82&lt;0,(IF(2050-P$80&lt;=0,0,(2/(2050-P$80+1))*(1-(SUM($E84:P84)/$E$82))*$E$82*'Fixed Data'!N$52)),0)</f>
        <v>-0.1174728985556525</v>
      </c>
      <c r="R84" s="21">
        <f>IF($E$82&lt;0,(IF(2050-Q$80&lt;=0,0,(2/(2050-Q$80+1))*(1-(SUM($E84:Q84)/$E$82))*$E$82*'Fixed Data'!O$52)),0)</f>
        <v>-0.10768349034268146</v>
      </c>
      <c r="S84" s="21">
        <f>IF($E$82&lt;0,(IF(2050-R$80&lt;=0,0,(2/(2050-R$80+1))*(1-(SUM($E84:R84)/$E$82))*$E$82*'Fixed Data'!P$52)),0)</f>
        <v>-9.7894082129710472E-2</v>
      </c>
      <c r="T84" s="21">
        <f>IF($E$82&lt;0,(IF(2050-S$80&lt;=0,0,(2/(2050-S$80+1))*(1-(SUM($E84:S84)/$E$82))*$E$82*'Fixed Data'!Q$52)),0)</f>
        <v>-8.8104673916739415E-2</v>
      </c>
      <c r="U84" s="21">
        <f>IF($E$82&lt;0,(IF(2050-T$80&lt;=0,0,(2/(2050-T$80+1))*(1-(SUM($E84:T84)/$E$82))*$E$82*'Fixed Data'!R$52)),0)</f>
        <v>-7.8315265703768427E-2</v>
      </c>
      <c r="V84" s="21">
        <f>IF($E$82&lt;0,(IF(2050-U$80&lt;=0,0,(2/(2050-U$80+1))*(1-(SUM($E84:U84)/$E$82))*$E$82*'Fixed Data'!S$52)),0)</f>
        <v>-6.8525857490797398E-2</v>
      </c>
      <c r="W84" s="21">
        <f>IF($E$82&lt;0,(IF(2050-V$80&lt;=0,0,(2/(2050-V$80+1))*(1-(SUM($E84:V84)/$E$82))*$E$82*'Fixed Data'!T$52)),0)</f>
        <v>-5.873644927782639E-2</v>
      </c>
      <c r="X84" s="21">
        <f>IF($E$82&lt;0,(IF(2050-W$80&lt;=0,0,(2/(2050-W$80+1))*(1-(SUM($E84:W84)/$E$82))*$E$82*'Fixed Data'!U$52)),0)</f>
        <v>-4.8947041064855396E-2</v>
      </c>
      <c r="Y84" s="21">
        <f>IF($E$82&lt;0,(IF(2050-X$80&lt;=0,0,(2/(2050-X$80+1))*(1-(SUM($E84:X84)/$E$82))*$E$82*'Fixed Data'!V$52)),0)</f>
        <v>-3.9157632851884318E-2</v>
      </c>
      <c r="Z84" s="21">
        <f>IF($E$82&lt;0,(IF(2050-Y$80&lt;=0,0,(2/(2050-Y$80+1))*(1-(SUM($E84:Y84)/$E$82))*$E$82*'Fixed Data'!W$52)),0)</f>
        <v>-2.9368224638913237E-2</v>
      </c>
      <c r="AA84" s="21">
        <f>IF($E$82&lt;0,(IF(2050-Z$80&lt;=0,0,(2/(2050-Z$80+1))*(1-(SUM($E84:Z84)/$E$82))*$E$82*'Fixed Data'!X$52)),0)</f>
        <v>-1.9578816425942357E-2</v>
      </c>
      <c r="AB84" s="21">
        <f>IF($E$82&lt;0,(IF(2050-AA$80&lt;=0,0,(2/(2050-AA$80+1))*(1-(SUM($E84:AA84)/$E$82))*$E$82*'Fixed Data'!Y$52)),0)</f>
        <v>-9.7894082129710795E-3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-0.24507518772159603</v>
      </c>
      <c r="H85" s="21">
        <f>IF($F$82&lt;0,(IF(2050-G$80&lt;=0,0,(2/(2050-G$80+1))*(1-(SUM($E85:G85)/$F$82))*$F$82*'Fixed Data'!E$52)),0)</f>
        <v>-0.2339354064615235</v>
      </c>
      <c r="I85" s="21">
        <f>IF($F$82&lt;0,(IF(2050-H$80&lt;=0,0,(2/(2050-H$80+1))*(1-(SUM($E85:H85)/$F$82))*$F$82*'Fixed Data'!F$52)),0)</f>
        <v>-0.22279562520145091</v>
      </c>
      <c r="J85" s="21">
        <f>IF($F$82&lt;0,(IF(2050-I$80&lt;=0,0,(2/(2050-I$80+1))*(1-(SUM($E85:I85)/$F$82))*$F$82*'Fixed Data'!G$52)),0)</f>
        <v>-0.21165584394137843</v>
      </c>
      <c r="K85" s="21">
        <f>IF($F$82&lt;0,(IF(2050-J$80&lt;=0,0,(2/(2050-J$80+1))*(1-(SUM($E85:J85)/$F$82))*$F$82*'Fixed Data'!H$52)),0)</f>
        <v>-0.20051606268130581</v>
      </c>
      <c r="L85" s="21">
        <f>IF($F$82&lt;0,(IF(2050-K$80&lt;=0,0,(2/(2050-K$80+1))*(1-(SUM($E85:K85)/$F$82))*$F$82*'Fixed Data'!I$52)),0)</f>
        <v>-0.18937628142123331</v>
      </c>
      <c r="M85" s="21">
        <f>IF($F$82&lt;0,(IF(2050-L$80&lt;=0,0,(2/(2050-L$80+1))*(1-(SUM($E85:L85)/$F$82))*$F$82*'Fixed Data'!J$52)),0)</f>
        <v>-0.17823650016116074</v>
      </c>
      <c r="N85" s="21">
        <f>IF($F$82&lt;0,(IF(2050-M$80&lt;=0,0,(2/(2050-M$80+1))*(1-(SUM($E85:M85)/$F$82))*$F$82*'Fixed Data'!K$52)),0)</f>
        <v>-0.16709671890108821</v>
      </c>
      <c r="O85" s="21">
        <f>IF($F$82&lt;0,(IF(2050-N$80&lt;=0,0,(2/(2050-N$80+1))*(1-(SUM($E85:N85)/$F$82))*$F$82*'Fixed Data'!L$52)),0)</f>
        <v>-0.15595693764101567</v>
      </c>
      <c r="P85" s="21">
        <f>IF($F$82&lt;0,(IF(2050-O$80&lt;=0,0,(2/(2050-O$80+1))*(1-(SUM($E85:O85)/$F$82))*$F$82*'Fixed Data'!M$52)),0)</f>
        <v>-0.14481715638094311</v>
      </c>
      <c r="Q85" s="21">
        <f>IF($F$82&lt;0,(IF(2050-P$80&lt;=0,0,(2/(2050-P$80+1))*(1-(SUM($E85:P85)/$F$82))*$F$82*'Fixed Data'!N$52)),0)</f>
        <v>-0.13367737512087058</v>
      </c>
      <c r="R85" s="21">
        <f>IF($F$82&lt;0,(IF(2050-Q$80&lt;=0,0,(2/(2050-Q$80+1))*(1-(SUM($E85:Q85)/$F$82))*$F$82*'Fixed Data'!O$52)),0)</f>
        <v>-0.12253759386079803</v>
      </c>
      <c r="S85" s="21">
        <f>IF($F$82&lt;0,(IF(2050-R$80&lt;=0,0,(2/(2050-R$80+1))*(1-(SUM($E85:R85)/$F$82))*$F$82*'Fixed Data'!P$52)),0)</f>
        <v>-0.11139781260072551</v>
      </c>
      <c r="T85" s="21">
        <f>IF($F$82&lt;0,(IF(2050-S$80&lt;=0,0,(2/(2050-S$80+1))*(1-(SUM($E85:S85)/$F$82))*$F$82*'Fixed Data'!Q$52)),0)</f>
        <v>-0.10025803134065291</v>
      </c>
      <c r="U85" s="21">
        <f>IF($F$82&lt;0,(IF(2050-T$80&lt;=0,0,(2/(2050-T$80+1))*(1-(SUM($E85:T85)/$F$82))*$F$82*'Fixed Data'!R$52)),0)</f>
        <v>-8.9118250080580344E-2</v>
      </c>
      <c r="V85" s="21">
        <f>IF($F$82&lt;0,(IF(2050-U$80&lt;=0,0,(2/(2050-U$80+1))*(1-(SUM($E85:U85)/$F$82))*$F$82*'Fixed Data'!S$52)),0)</f>
        <v>-7.7978468820507851E-2</v>
      </c>
      <c r="W85" s="21">
        <f>IF($F$82&lt;0,(IF(2050-V$80&lt;=0,0,(2/(2050-V$80+1))*(1-(SUM($E85:V85)/$F$82))*$F$82*'Fixed Data'!T$52)),0)</f>
        <v>-6.6838687560435331E-2</v>
      </c>
      <c r="X85" s="21">
        <f>IF($F$82&lt;0,(IF(2050-W$80&lt;=0,0,(2/(2050-W$80+1))*(1-(SUM($E85:W85)/$F$82))*$F$82*'Fixed Data'!U$52)),0)</f>
        <v>-5.5698906300362824E-2</v>
      </c>
      <c r="Y85" s="21">
        <f>IF($F$82&lt;0,(IF(2050-X$80&lt;=0,0,(2/(2050-X$80+1))*(1-(SUM($E85:X85)/$F$82))*$F$82*'Fixed Data'!V$52)),0)</f>
        <v>-4.4559125040290186E-2</v>
      </c>
      <c r="Z85" s="21">
        <f>IF($F$82&lt;0,(IF(2050-Y$80&lt;=0,0,(2/(2050-Y$80+1))*(1-(SUM($E85:Y85)/$F$82))*$F$82*'Fixed Data'!W$52)),0)</f>
        <v>-3.3419343780217763E-2</v>
      </c>
      <c r="AA85" s="21">
        <f>IF($F$82&lt;0,(IF(2050-Z$80&lt;=0,0,(2/(2050-Z$80+1))*(1-(SUM($E85:Z85)/$F$82))*$F$82*'Fixed Data'!X$52)),0)</f>
        <v>-2.2279562520144965E-2</v>
      </c>
      <c r="AB85" s="21">
        <f>IF($F$82&lt;0,(IF(2050-AA$80&lt;=0,0,(2/(2050-AA$80+1))*(1-(SUM($E85:AA85)/$F$82))*$F$82*'Fixed Data'!Y$52)),0)</f>
        <v>-1.1139781260072796E-2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-0.2675404221408203</v>
      </c>
      <c r="I86" s="21">
        <f>IF($G$82&lt;0,(IF(2050-H$80&lt;=0,0,(2/(2050-H$80+1))*(1-(SUM($E86:H86)/$G$82))*$G$82*'Fixed Data'!F$52)),0)</f>
        <v>-0.25480040203887644</v>
      </c>
      <c r="J86" s="21">
        <f>IF($G$82&lt;0,(IF(2050-I$80&lt;=0,0,(2/(2050-I$80+1))*(1-(SUM($E86:I86)/$G$82))*$G$82*'Fixed Data'!G$52)),0)</f>
        <v>-0.24206038193693266</v>
      </c>
      <c r="K86" s="21">
        <f>IF($G$82&lt;0,(IF(2050-J$80&lt;=0,0,(2/(2050-J$80+1))*(1-(SUM($E86:J86)/$G$82))*$G$82*'Fixed Data'!H$52)),0)</f>
        <v>-0.22932036183498877</v>
      </c>
      <c r="L86" s="21">
        <f>IF($G$82&lt;0,(IF(2050-K$80&lt;=0,0,(2/(2050-K$80+1))*(1-(SUM($E86:K86)/$G$82))*$G$82*'Fixed Data'!I$52)),0)</f>
        <v>-0.21658034173304497</v>
      </c>
      <c r="M86" s="21">
        <f>IF($G$82&lt;0,(IF(2050-L$80&lt;=0,0,(2/(2050-L$80+1))*(1-(SUM($E86:L86)/$G$82))*$G$82*'Fixed Data'!J$52)),0)</f>
        <v>-0.20384032163110116</v>
      </c>
      <c r="N86" s="21">
        <f>IF($G$82&lt;0,(IF(2050-M$80&lt;=0,0,(2/(2050-M$80+1))*(1-(SUM($E86:M86)/$G$82))*$G$82*'Fixed Data'!K$52)),0)</f>
        <v>-0.19110030152915733</v>
      </c>
      <c r="O86" s="21">
        <f>IF($G$82&lt;0,(IF(2050-N$80&lt;=0,0,(2/(2050-N$80+1))*(1-(SUM($E86:N86)/$G$82))*$G$82*'Fixed Data'!L$52)),0)</f>
        <v>-0.17836028142721352</v>
      </c>
      <c r="P86" s="21">
        <f>IF($G$82&lt;0,(IF(2050-O$80&lt;=0,0,(2/(2050-O$80+1))*(1-(SUM($E86:O86)/$G$82))*$G$82*'Fixed Data'!M$52)),0)</f>
        <v>-0.16562026132526969</v>
      </c>
      <c r="Q86" s="21">
        <f>IF($G$82&lt;0,(IF(2050-P$80&lt;=0,0,(2/(2050-P$80+1))*(1-(SUM($E86:P86)/$G$82))*$G$82*'Fixed Data'!N$52)),0)</f>
        <v>-0.15288024122332589</v>
      </c>
      <c r="R86" s="21">
        <f>IF($G$82&lt;0,(IF(2050-Q$80&lt;=0,0,(2/(2050-Q$80+1))*(1-(SUM($E86:Q86)/$G$82))*$G$82*'Fixed Data'!O$52)),0)</f>
        <v>-0.14014022112138205</v>
      </c>
      <c r="S86" s="21">
        <f>IF($G$82&lt;0,(IF(2050-R$80&lt;=0,0,(2/(2050-R$80+1))*(1-(SUM($E86:R86)/$G$82))*$G$82*'Fixed Data'!P$52)),0)</f>
        <v>-0.12740020101943814</v>
      </c>
      <c r="T86" s="21">
        <f>IF($G$82&lt;0,(IF(2050-S$80&lt;=0,0,(2/(2050-S$80+1))*(1-(SUM($E86:S86)/$G$82))*$G$82*'Fixed Data'!Q$52)),0)</f>
        <v>-0.11466018091749433</v>
      </c>
      <c r="U86" s="21">
        <f>IF($G$82&lt;0,(IF(2050-T$80&lt;=0,0,(2/(2050-T$80+1))*(1-(SUM($E86:T86)/$G$82))*$G$82*'Fixed Data'!R$52)),0)</f>
        <v>-0.10192016081555047</v>
      </c>
      <c r="V86" s="21">
        <f>IF($G$82&lt;0,(IF(2050-U$80&lt;=0,0,(2/(2050-U$80+1))*(1-(SUM($E86:U86)/$G$82))*$G$82*'Fixed Data'!S$52)),0)</f>
        <v>-8.9180140713606679E-2</v>
      </c>
      <c r="W86" s="21">
        <f>IF($G$82&lt;0,(IF(2050-V$80&lt;=0,0,(2/(2050-V$80+1))*(1-(SUM($E86:V86)/$G$82))*$G$82*'Fixed Data'!T$52)),0)</f>
        <v>-7.644012061166286E-2</v>
      </c>
      <c r="X86" s="21">
        <f>IF($G$82&lt;0,(IF(2050-W$80&lt;=0,0,(2/(2050-W$80+1))*(1-(SUM($E86:W86)/$G$82))*$G$82*'Fixed Data'!U$52)),0)</f>
        <v>-6.3700100509719026E-2</v>
      </c>
      <c r="Y86" s="21">
        <f>IF($G$82&lt;0,(IF(2050-X$80&lt;=0,0,(2/(2050-X$80+1))*(1-(SUM($E86:X86)/$G$82))*$G$82*'Fixed Data'!V$52)),0)</f>
        <v>-5.096008040777527E-2</v>
      </c>
      <c r="Z86" s="21">
        <f>IF($G$82&lt;0,(IF(2050-Y$80&lt;=0,0,(2/(2050-Y$80+1))*(1-(SUM($E86:Y86)/$G$82))*$G$82*'Fixed Data'!W$52)),0)</f>
        <v>-3.8220060305831319E-2</v>
      </c>
      <c r="AA86" s="21">
        <f>IF($G$82&lt;0,(IF(2050-Z$80&lt;=0,0,(2/(2050-Z$80+1))*(1-(SUM($E86:Z86)/$G$82))*$G$82*'Fixed Data'!X$52)),0)</f>
        <v>-2.5480040203887652E-2</v>
      </c>
      <c r="AB86" s="21">
        <f>IF($G$82&lt;0,(IF(2050-AA$80&lt;=0,0,(2/(2050-AA$80+1))*(1-(SUM($E86:AA86)/$G$82))*$G$82*'Fixed Data'!Y$52)),0)</f>
        <v>-1.2740020101943719E-2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-0.29245221533050469</v>
      </c>
      <c r="J87" s="21">
        <f>IF($H$82&lt;0,(IF(2050-I$80&lt;=0,0,(2/(2050-I$80+1))*(1-(SUM($E87:I87)/$H$82))*$H$82*'Fixed Data'!G$52)),0)</f>
        <v>-0.27782960456397954</v>
      </c>
      <c r="K87" s="21">
        <f>IF($H$82&lt;0,(IF(2050-J$80&lt;=0,0,(2/(2050-J$80+1))*(1-(SUM($E87:J87)/$H$82))*$H$82*'Fixed Data'!H$52)),0)</f>
        <v>-0.26320699379745427</v>
      </c>
      <c r="L87" s="21">
        <f>IF($H$82&lt;0,(IF(2050-K$80&lt;=0,0,(2/(2050-K$80+1))*(1-(SUM($E87:K87)/$H$82))*$H$82*'Fixed Data'!I$52)),0)</f>
        <v>-0.24858438303092897</v>
      </c>
      <c r="M87" s="21">
        <f>IF($H$82&lt;0,(IF(2050-L$80&lt;=0,0,(2/(2050-L$80+1))*(1-(SUM($E87:L87)/$H$82))*$H$82*'Fixed Data'!J$52)),0)</f>
        <v>-0.23396177226440379</v>
      </c>
      <c r="N87" s="21">
        <f>IF($H$82&lt;0,(IF(2050-M$80&lt;=0,0,(2/(2050-M$80+1))*(1-(SUM($E87:M87)/$H$82))*$H$82*'Fixed Data'!K$52)),0)</f>
        <v>-0.21933916149787852</v>
      </c>
      <c r="O87" s="21">
        <f>IF($H$82&lt;0,(IF(2050-N$80&lt;=0,0,(2/(2050-N$80+1))*(1-(SUM($E87:N87)/$H$82))*$H$82*'Fixed Data'!L$52)),0)</f>
        <v>-0.20471655073135331</v>
      </c>
      <c r="P87" s="21">
        <f>IF($H$82&lt;0,(IF(2050-O$80&lt;=0,0,(2/(2050-O$80+1))*(1-(SUM($E87:O87)/$H$82))*$H$82*'Fixed Data'!M$52)),0)</f>
        <v>-0.19009393996482807</v>
      </c>
      <c r="Q87" s="21">
        <f>IF($H$82&lt;0,(IF(2050-P$80&lt;=0,0,(2/(2050-P$80+1))*(1-(SUM($E87:P87)/$H$82))*$H$82*'Fixed Data'!N$52)),0)</f>
        <v>-0.17547132919830286</v>
      </c>
      <c r="R87" s="21">
        <f>IF($H$82&lt;0,(IF(2050-Q$80&lt;=0,0,(2/(2050-Q$80+1))*(1-(SUM($E87:Q87)/$H$82))*$H$82*'Fixed Data'!O$52)),0)</f>
        <v>-0.16084871843177759</v>
      </c>
      <c r="S87" s="21">
        <f>IF($H$82&lt;0,(IF(2050-R$80&lt;=0,0,(2/(2050-R$80+1))*(1-(SUM($E87:R87)/$H$82))*$H$82*'Fixed Data'!P$52)),0)</f>
        <v>-0.14622610766525235</v>
      </c>
      <c r="T87" s="21">
        <f>IF($H$82&lt;0,(IF(2050-S$80&lt;=0,0,(2/(2050-S$80+1))*(1-(SUM($E87:S87)/$H$82))*$H$82*'Fixed Data'!Q$52)),0)</f>
        <v>-0.13160349689872708</v>
      </c>
      <c r="U87" s="21">
        <f>IF($H$82&lt;0,(IF(2050-T$80&lt;=0,0,(2/(2050-T$80+1))*(1-(SUM($E87:T87)/$H$82))*$H$82*'Fixed Data'!R$52)),0)</f>
        <v>-0.11698088613220184</v>
      </c>
      <c r="V87" s="21">
        <f>IF($H$82&lt;0,(IF(2050-U$80&lt;=0,0,(2/(2050-U$80+1))*(1-(SUM($E87:U87)/$H$82))*$H$82*'Fixed Data'!S$52)),0)</f>
        <v>-0.10235827536567663</v>
      </c>
      <c r="W87" s="21">
        <f>IF($H$82&lt;0,(IF(2050-V$80&lt;=0,0,(2/(2050-V$80+1))*(1-(SUM($E87:V87)/$H$82))*$H$82*'Fixed Data'!T$52)),0)</f>
        <v>-8.77356645991514E-2</v>
      </c>
      <c r="X87" s="21">
        <f>IF($H$82&lt;0,(IF(2050-W$80&lt;=0,0,(2/(2050-W$80+1))*(1-(SUM($E87:W87)/$H$82))*$H$82*'Fixed Data'!U$52)),0)</f>
        <v>-7.3113053832626146E-2</v>
      </c>
      <c r="Y87" s="21">
        <f>IF($H$82&lt;0,(IF(2050-X$80&lt;=0,0,(2/(2050-X$80+1))*(1-(SUM($E87:X87)/$H$82))*$H$82*'Fixed Data'!V$52)),0)</f>
        <v>-5.8490443066100878E-2</v>
      </c>
      <c r="Z87" s="21">
        <f>IF($H$82&lt;0,(IF(2050-Y$80&lt;=0,0,(2/(2050-Y$80+1))*(1-(SUM($E87:Y87)/$H$82))*$H$82*'Fixed Data'!W$52)),0)</f>
        <v>-4.3867832299575554E-2</v>
      </c>
      <c r="AA87" s="21">
        <f>IF($H$82&lt;0,(IF(2050-Z$80&lt;=0,0,(2/(2050-Z$80+1))*(1-(SUM($E87:Z87)/$H$82))*$H$82*'Fixed Data'!X$52)),0)</f>
        <v>-2.924522153305037E-2</v>
      </c>
      <c r="AB87" s="21">
        <f>IF($H$82&lt;0,(IF(2050-AA$80&lt;=0,0,(2/(2050-AA$80+1))*(1-(SUM($E87:AA87)/$H$82))*$H$82*'Fixed Data'!Y$52)),0)</f>
        <v>-1.4622610766525185E-2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-0.31957099154525132</v>
      </c>
      <c r="K88" s="21">
        <f>IF($I$82&lt;0,(IF(2050-J$80&lt;=0,0,(2/(2050-J$80+1))*(1-(SUM($E88:J88)/$I$82))*$I$82*'Fixed Data'!H$52)),0)</f>
        <v>-0.30275146567444861</v>
      </c>
      <c r="L88" s="21">
        <f>IF($I$82&lt;0,(IF(2050-K$80&lt;=0,0,(2/(2050-K$80+1))*(1-(SUM($E88:K88)/$I$82))*$I$82*'Fixed Data'!I$52)),0)</f>
        <v>-0.28593193980364584</v>
      </c>
      <c r="M88" s="21">
        <f>IF($I$82&lt;0,(IF(2050-L$80&lt;=0,0,(2/(2050-L$80+1))*(1-(SUM($E88:L88)/$I$82))*$I$82*'Fixed Data'!J$52)),0)</f>
        <v>-0.26911241393284319</v>
      </c>
      <c r="N88" s="21">
        <f>IF($I$82&lt;0,(IF(2050-M$80&lt;=0,0,(2/(2050-M$80+1))*(1-(SUM($E88:M88)/$I$82))*$I$82*'Fixed Data'!K$52)),0)</f>
        <v>-0.25229288806204048</v>
      </c>
      <c r="O88" s="21">
        <f>IF($I$82&lt;0,(IF(2050-N$80&lt;=0,0,(2/(2050-N$80+1))*(1-(SUM($E88:N88)/$I$82))*$I$82*'Fixed Data'!L$52)),0)</f>
        <v>-0.23547336219123777</v>
      </c>
      <c r="P88" s="21">
        <f>IF($I$82&lt;0,(IF(2050-O$80&lt;=0,0,(2/(2050-O$80+1))*(1-(SUM($E88:O88)/$I$82))*$I$82*'Fixed Data'!M$52)),0)</f>
        <v>-0.21865383632043506</v>
      </c>
      <c r="Q88" s="21">
        <f>IF($I$82&lt;0,(IF(2050-P$80&lt;=0,0,(2/(2050-P$80+1))*(1-(SUM($E88:P88)/$I$82))*$I$82*'Fixed Data'!N$52)),0)</f>
        <v>-0.20183431044963235</v>
      </c>
      <c r="R88" s="21">
        <f>IF($I$82&lt;0,(IF(2050-Q$80&lt;=0,0,(2/(2050-Q$80+1))*(1-(SUM($E88:Q88)/$I$82))*$I$82*'Fixed Data'!O$52)),0)</f>
        <v>-0.18501478457882967</v>
      </c>
      <c r="S88" s="21">
        <f>IF($I$82&lt;0,(IF(2050-R$80&lt;=0,0,(2/(2050-R$80+1))*(1-(SUM($E88:R88)/$I$82))*$I$82*'Fixed Data'!P$52)),0)</f>
        <v>-0.16819525870802701</v>
      </c>
      <c r="T88" s="21">
        <f>IF($I$82&lt;0,(IF(2050-S$80&lt;=0,0,(2/(2050-S$80+1))*(1-(SUM($E88:S88)/$I$82))*$I$82*'Fixed Data'!Q$52)),0)</f>
        <v>-0.15137573283722433</v>
      </c>
      <c r="U88" s="21">
        <f>IF($I$82&lt;0,(IF(2050-T$80&lt;=0,0,(2/(2050-T$80+1))*(1-(SUM($E88:T88)/$I$82))*$I$82*'Fixed Data'!R$52)),0)</f>
        <v>-0.13455620696642162</v>
      </c>
      <c r="V88" s="21">
        <f>IF($I$82&lt;0,(IF(2050-U$80&lt;=0,0,(2/(2050-U$80+1))*(1-(SUM($E88:U88)/$I$82))*$I$82*'Fixed Data'!S$52)),0)</f>
        <v>-0.11773668109561881</v>
      </c>
      <c r="W88" s="21">
        <f>IF($I$82&lt;0,(IF(2050-V$80&lt;=0,0,(2/(2050-V$80+1))*(1-(SUM($E88:V88)/$I$82))*$I$82*'Fixed Data'!T$52)),0)</f>
        <v>-0.1009171552248162</v>
      </c>
      <c r="X88" s="21">
        <f>IF($I$82&lt;0,(IF(2050-W$80&lt;=0,0,(2/(2050-W$80+1))*(1-(SUM($E88:W88)/$I$82))*$I$82*'Fixed Data'!U$52)),0)</f>
        <v>-8.4097629354013506E-2</v>
      </c>
      <c r="Y88" s="21">
        <f>IF($I$82&lt;0,(IF(2050-X$80&lt;=0,0,(2/(2050-X$80+1))*(1-(SUM($E88:X88)/$I$82))*$I$82*'Fixed Data'!V$52)),0)</f>
        <v>-6.7278103483210727E-2</v>
      </c>
      <c r="Z88" s="21">
        <f>IF($I$82&lt;0,(IF(2050-Y$80&lt;=0,0,(2/(2050-Y$80+1))*(1-(SUM($E88:Y88)/$I$82))*$I$82*'Fixed Data'!W$52)),0)</f>
        <v>-5.0458577612408073E-2</v>
      </c>
      <c r="AA88" s="21">
        <f>IF($I$82&lt;0,(IF(2050-Z$80&lt;=0,0,(2/(2050-Z$80+1))*(1-(SUM($E88:Z88)/$I$82))*$I$82*'Fixed Data'!X$52)),0)</f>
        <v>-3.3639051741605266E-2</v>
      </c>
      <c r="AB88" s="21">
        <f>IF($I$82&lt;0,(IF(2050-AA$80&lt;=0,0,(2/(2050-AA$80+1))*(1-(SUM($E88:AA88)/$I$82))*$I$82*'Fixed Data'!Y$52)),0)</f>
        <v>-1.6819525870802751E-2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-0.22515638889833381</v>
      </c>
      <c r="G128" s="21">
        <f t="shared" si="10"/>
        <v>-0.46044216840695879</v>
      </c>
      <c r="H128" s="21">
        <f t="shared" si="10"/>
        <v>-0.70705340107473558</v>
      </c>
      <c r="I128" s="21">
        <f t="shared" si="10"/>
        <v>-0.96583640683025274</v>
      </c>
      <c r="J128" s="21">
        <f t="shared" si="10"/>
        <v>-1.2371155780339917</v>
      </c>
      <c r="K128" s="21">
        <f t="shared" si="10"/>
        <v>-1.1720042318216761</v>
      </c>
      <c r="L128" s="21">
        <f t="shared" si="10"/>
        <v>-1.1068928856093607</v>
      </c>
      <c r="M128" s="21">
        <f t="shared" si="10"/>
        <v>-1.0417815393970453</v>
      </c>
      <c r="N128" s="21">
        <f t="shared" si="10"/>
        <v>-0.97667019318473014</v>
      </c>
      <c r="O128" s="21">
        <f t="shared" si="10"/>
        <v>-0.91155884697241474</v>
      </c>
      <c r="P128" s="21">
        <f t="shared" si="10"/>
        <v>-0.84644750076009934</v>
      </c>
      <c r="Q128" s="21">
        <f t="shared" si="10"/>
        <v>-0.78133615454778416</v>
      </c>
      <c r="R128" s="21">
        <f t="shared" si="10"/>
        <v>-0.71622480833546887</v>
      </c>
      <c r="S128" s="21">
        <f t="shared" si="10"/>
        <v>-0.65111346212315346</v>
      </c>
      <c r="T128" s="21">
        <f t="shared" si="10"/>
        <v>-0.58600211591083806</v>
      </c>
      <c r="U128" s="21">
        <f t="shared" si="10"/>
        <v>-0.52089076969852277</v>
      </c>
      <c r="V128" s="21">
        <f t="shared" si="10"/>
        <v>-0.45577942348620731</v>
      </c>
      <c r="W128" s="21">
        <f t="shared" si="10"/>
        <v>-0.39066807727389219</v>
      </c>
      <c r="X128" s="21">
        <f t="shared" si="10"/>
        <v>-0.3255567310615769</v>
      </c>
      <c r="Y128" s="21">
        <f t="shared" si="10"/>
        <v>-0.26044538484926139</v>
      </c>
      <c r="Z128" s="21">
        <f t="shared" si="10"/>
        <v>-0.19533403863694593</v>
      </c>
      <c r="AA128" s="21">
        <f t="shared" si="10"/>
        <v>-0.13022269242463061</v>
      </c>
      <c r="AB128" s="21">
        <f t="shared" si="10"/>
        <v>-6.5111346212315527E-2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-2.7018766667800058</v>
      </c>
      <c r="G129" s="21">
        <f t="shared" ref="G129:AW129" si="11">F131</f>
        <v>-5.295084936680027</v>
      </c>
      <c r="H129" s="21">
        <f t="shared" si="11"/>
        <v>-7.7775874118220916</v>
      </c>
      <c r="I129" s="21">
        <f t="shared" si="11"/>
        <v>-10.141282271717657</v>
      </c>
      <c r="J129" s="21">
        <f t="shared" si="11"/>
        <v>-12.371155780339917</v>
      </c>
      <c r="K129" s="21">
        <f t="shared" si="11"/>
        <v>-11.134040202305926</v>
      </c>
      <c r="L129" s="21">
        <f t="shared" si="11"/>
        <v>-9.9620359704842496</v>
      </c>
      <c r="M129" s="21">
        <f t="shared" si="11"/>
        <v>-8.8551430848748893</v>
      </c>
      <c r="N129" s="21">
        <f t="shared" si="11"/>
        <v>-7.8133615454778438</v>
      </c>
      <c r="O129" s="21">
        <f t="shared" si="11"/>
        <v>-6.8366913522931139</v>
      </c>
      <c r="P129" s="21">
        <f t="shared" si="11"/>
        <v>-5.9251325053206987</v>
      </c>
      <c r="Q129" s="21">
        <f t="shared" si="11"/>
        <v>-5.0786850045605991</v>
      </c>
      <c r="R129" s="21">
        <f t="shared" si="11"/>
        <v>-4.2973488500128152</v>
      </c>
      <c r="S129" s="21">
        <f t="shared" si="11"/>
        <v>-3.5811240416773464</v>
      </c>
      <c r="T129" s="21">
        <f t="shared" si="11"/>
        <v>-2.9300105795541929</v>
      </c>
      <c r="U129" s="21">
        <f t="shared" si="11"/>
        <v>-2.3440084636433549</v>
      </c>
      <c r="V129" s="21">
        <f t="shared" si="11"/>
        <v>-1.8231176939448321</v>
      </c>
      <c r="W129" s="21">
        <f t="shared" si="11"/>
        <v>-1.3673382704586248</v>
      </c>
      <c r="X129" s="21">
        <f t="shared" si="11"/>
        <v>-0.97667019318473258</v>
      </c>
      <c r="Y129" s="21">
        <f t="shared" si="11"/>
        <v>-0.65111346212315568</v>
      </c>
      <c r="Z129" s="21">
        <f t="shared" si="11"/>
        <v>-0.3906680772738943</v>
      </c>
      <c r="AA129" s="21">
        <f t="shared" si="11"/>
        <v>-0.19533403863694837</v>
      </c>
      <c r="AB129" s="21">
        <f t="shared" si="11"/>
        <v>-6.5111346212317761E-2</v>
      </c>
      <c r="AC129" s="21">
        <f t="shared" si="11"/>
        <v>-2.2343238370581275E-15</v>
      </c>
      <c r="AD129" s="21">
        <f t="shared" si="11"/>
        <v>-2.2343238370581275E-15</v>
      </c>
      <c r="AE129" s="21">
        <f t="shared" si="11"/>
        <v>-2.2343238370581275E-15</v>
      </c>
      <c r="AF129" s="21">
        <f t="shared" si="11"/>
        <v>-2.2343238370581275E-15</v>
      </c>
      <c r="AG129" s="21">
        <f t="shared" si="11"/>
        <v>-2.2343238370581275E-15</v>
      </c>
      <c r="AH129" s="21">
        <f t="shared" si="11"/>
        <v>-2.2343238370581275E-15</v>
      </c>
      <c r="AI129" s="21">
        <f t="shared" si="11"/>
        <v>-2.2343238370581275E-15</v>
      </c>
      <c r="AJ129" s="21">
        <f t="shared" si="11"/>
        <v>-2.2343238370581275E-15</v>
      </c>
      <c r="AK129" s="21">
        <f t="shared" si="11"/>
        <v>-2.2343238370581275E-15</v>
      </c>
      <c r="AL129" s="21">
        <f t="shared" si="11"/>
        <v>-2.2343238370581275E-15</v>
      </c>
      <c r="AM129" s="21">
        <f t="shared" si="11"/>
        <v>-2.2343238370581275E-15</v>
      </c>
      <c r="AN129" s="21">
        <f t="shared" si="11"/>
        <v>-2.2343238370581275E-15</v>
      </c>
      <c r="AO129" s="21">
        <f t="shared" si="11"/>
        <v>-2.2343238370581275E-15</v>
      </c>
      <c r="AP129" s="21">
        <f t="shared" si="11"/>
        <v>-2.2343238370581275E-15</v>
      </c>
      <c r="AQ129" s="21">
        <f t="shared" si="11"/>
        <v>-2.2343238370581275E-15</v>
      </c>
      <c r="AR129" s="21">
        <f t="shared" si="11"/>
        <v>-2.2343238370581275E-15</v>
      </c>
      <c r="AS129" s="21">
        <f t="shared" si="11"/>
        <v>-2.2343238370581275E-15</v>
      </c>
      <c r="AT129" s="21">
        <f t="shared" si="11"/>
        <v>-2.2343238370581275E-15</v>
      </c>
      <c r="AU129" s="21">
        <f t="shared" si="11"/>
        <v>-2.2343238370581275E-15</v>
      </c>
      <c r="AV129" s="21">
        <f t="shared" si="11"/>
        <v>-2.2343238370581275E-15</v>
      </c>
      <c r="AW129" s="21">
        <f t="shared" si="11"/>
        <v>-2.2343238370581275E-15</v>
      </c>
      <c r="AX129" s="21">
        <f>AW131</f>
        <v>-2.2343238370581275E-15</v>
      </c>
      <c r="AY129" s="21">
        <f>AX131</f>
        <v>-2.2343238370581275E-15</v>
      </c>
      <c r="AZ129" s="21">
        <f>AY131</f>
        <v>-2.2343238370581275E-15</v>
      </c>
      <c r="BA129" s="21">
        <f>AZ131</f>
        <v>-2.2343238370581275E-15</v>
      </c>
      <c r="BB129" s="21">
        <f>BA131</f>
        <v>-2.2343238370581275E-15</v>
      </c>
    </row>
    <row r="130" spans="1:54" ht="15" customHeight="1" outlineLevel="2">
      <c r="A130" s="8"/>
      <c r="B130" t="s">
        <v>457</v>
      </c>
      <c r="C130" t="s">
        <v>458</v>
      </c>
      <c r="D130" t="s">
        <v>389</v>
      </c>
      <c r="E130" s="21">
        <f>E131*(1/(1+'Fixed Data'!$B$10))</f>
        <v>-2.5999583013664416</v>
      </c>
      <c r="F130" s="21">
        <f>F131*(1/(1+'Fixed Data'!$B$10))</f>
        <v>-5.0953473216705421</v>
      </c>
      <c r="G130" s="21">
        <f>G131*(1/(1+'Fixed Data'!$B$10))</f>
        <v>-7.4842065163799969</v>
      </c>
      <c r="H130" s="21">
        <f>H131*(1/(1+'Fixed Data'!$B$10))</f>
        <v>-9.7587396764026728</v>
      </c>
      <c r="I130" s="21">
        <f>I131*(1/(1+'Fixed Data'!$B$10))</f>
        <v>-11.904499403714317</v>
      </c>
      <c r="J130" s="21">
        <f>J131*(1/(1+'Fixed Data'!$B$10))</f>
        <v>-10.714049463342885</v>
      </c>
      <c r="K130" s="21">
        <f>K131*(1/(1+'Fixed Data'!$B$10))</f>
        <v>-9.5862547829910039</v>
      </c>
      <c r="L130" s="21">
        <f>L131*(1/(1+'Fixed Data'!$B$10))</f>
        <v>-8.5211153626586711</v>
      </c>
      <c r="M130" s="21">
        <f>M131*(1/(1+'Fixed Data'!$B$10))</f>
        <v>-7.5186312023458859</v>
      </c>
      <c r="N130" s="21">
        <f>N131*(1/(1+'Fixed Data'!$B$10))</f>
        <v>-6.5788023020526509</v>
      </c>
      <c r="O130" s="21">
        <f>O131*(1/(1+'Fixed Data'!$B$10))</f>
        <v>-5.7016286617789644</v>
      </c>
      <c r="P130" s="21">
        <f>P131*(1/(1+'Fixed Data'!$B$10))</f>
        <v>-4.8871102815248264</v>
      </c>
      <c r="Q130" s="21">
        <f>Q131*(1/(1+'Fixed Data'!$B$10))</f>
        <v>-4.1352471612902386</v>
      </c>
      <c r="R130" s="21">
        <f>R131*(1/(1+'Fixed Data'!$B$10))</f>
        <v>-3.4460393010751993</v>
      </c>
      <c r="S130" s="21">
        <f>S131*(1/(1+'Fixed Data'!$B$10))</f>
        <v>-2.8194867008797089</v>
      </c>
      <c r="T130" s="21">
        <f>T131*(1/(1+'Fixed Data'!$B$10))</f>
        <v>-2.2555893607037674</v>
      </c>
      <c r="U130" s="21">
        <f>U131*(1/(1+'Fixed Data'!$B$10))</f>
        <v>-1.7543472805473752</v>
      </c>
      <c r="V130" s="21">
        <f>V131*(1/(1+'Fixed Data'!$B$10))</f>
        <v>-1.3157604604105322</v>
      </c>
      <c r="W130" s="21">
        <f>W131*(1/(1+'Fixed Data'!$B$10))</f>
        <v>-0.93982890029323773</v>
      </c>
      <c r="X130" s="21">
        <f>X131*(1/(1+'Fixed Data'!$B$10))</f>
        <v>-0.62655260019549242</v>
      </c>
      <c r="Y130" s="21">
        <f>Y131*(1/(1+'Fixed Data'!$B$10))</f>
        <v>-0.37593156011729634</v>
      </c>
      <c r="Z130" s="21">
        <f>Z131*(1/(1+'Fixed Data'!$B$10))</f>
        <v>-0.18796578005864933</v>
      </c>
      <c r="AA130" s="21">
        <f>AA131*(1/(1+'Fixed Data'!$B$10))</f>
        <v>-6.2655260019551351E-2</v>
      </c>
      <c r="AB130" s="21">
        <f>AB131*(1/(1+'Fixed Data'!$B$10))</f>
        <v>-2.1500421834662506E-15</v>
      </c>
      <c r="AC130" s="21">
        <f>AC131*(1/(1+'Fixed Data'!$B$10))</f>
        <v>-2.1500421834662506E-15</v>
      </c>
      <c r="AD130" s="21">
        <f>AD131*(1/(1+'Fixed Data'!$B$10))</f>
        <v>-2.1500421834662506E-15</v>
      </c>
      <c r="AE130" s="21">
        <f>AE131*(1/(1+'Fixed Data'!$B$10))</f>
        <v>-2.1500421834662506E-15</v>
      </c>
      <c r="AF130" s="21">
        <f>AF131*(1/(1+'Fixed Data'!$B$10))</f>
        <v>-2.1500421834662506E-15</v>
      </c>
      <c r="AG130" s="21">
        <f>AG131*(1/(1+'Fixed Data'!$B$10))</f>
        <v>-2.1500421834662506E-15</v>
      </c>
      <c r="AH130" s="21">
        <f>AH131*(1/(1+'Fixed Data'!$B$10))</f>
        <v>-2.1500421834662506E-15</v>
      </c>
      <c r="AI130" s="21">
        <f>AI131*(1/(1+'Fixed Data'!$B$10))</f>
        <v>-2.1500421834662506E-15</v>
      </c>
      <c r="AJ130" s="21">
        <f>AJ131*(1/(1+'Fixed Data'!$B$10))</f>
        <v>-2.1500421834662506E-15</v>
      </c>
      <c r="AK130" s="21">
        <f>AK131*(1/(1+'Fixed Data'!$B$10))</f>
        <v>-2.1500421834662506E-15</v>
      </c>
      <c r="AL130" s="21">
        <f>AL131*(1/(1+'Fixed Data'!$B$10))</f>
        <v>-2.1500421834662506E-15</v>
      </c>
      <c r="AM130" s="21">
        <f>AM131*(1/(1+'Fixed Data'!$B$10))</f>
        <v>-2.1500421834662506E-15</v>
      </c>
      <c r="AN130" s="21">
        <f>AN131*(1/(1+'Fixed Data'!$B$10))</f>
        <v>-2.1500421834662506E-15</v>
      </c>
      <c r="AO130" s="21">
        <f>AO131*(1/(1+'Fixed Data'!$B$10))</f>
        <v>-2.1500421834662506E-15</v>
      </c>
      <c r="AP130" s="21">
        <f>AP131*(1/(1+'Fixed Data'!$B$10))</f>
        <v>-2.1500421834662506E-15</v>
      </c>
      <c r="AQ130" s="21">
        <f>AQ131*(1/(1+'Fixed Data'!$B$10))</f>
        <v>-2.1500421834662506E-15</v>
      </c>
      <c r="AR130" s="21">
        <f>AR131*(1/(1+'Fixed Data'!$B$10))</f>
        <v>-2.1500421834662506E-15</v>
      </c>
      <c r="AS130" s="21">
        <f>AS131*(1/(1+'Fixed Data'!$B$10))</f>
        <v>-2.1500421834662506E-15</v>
      </c>
      <c r="AT130" s="21">
        <f>AT131*(1/(1+'Fixed Data'!$B$10))</f>
        <v>-2.1500421834662506E-15</v>
      </c>
      <c r="AU130" s="21">
        <f>AU131*(1/(1+'Fixed Data'!$B$10))</f>
        <v>-2.1500421834662506E-15</v>
      </c>
      <c r="AV130" s="21">
        <f>AV131*(1/(1+'Fixed Data'!$B$10))</f>
        <v>-2.1500421834662506E-15</v>
      </c>
      <c r="AW130" s="21">
        <f>AW131*(1/(1+'Fixed Data'!$B$10))</f>
        <v>-2.1500421834662506E-15</v>
      </c>
      <c r="AX130" s="21">
        <f>AX131*(1/(1+'Fixed Data'!$B$10))</f>
        <v>-2.1500421834662506E-15</v>
      </c>
      <c r="AY130" s="21">
        <f>AY131*(1/(1+'Fixed Data'!$B$10))</f>
        <v>-2.1500421834662506E-15</v>
      </c>
      <c r="AZ130" s="21">
        <f>AZ131*(1/(1+'Fixed Data'!$B$10))</f>
        <v>-2.1500421834662506E-15</v>
      </c>
      <c r="BA130" s="21">
        <f>BA131*(1/(1+'Fixed Data'!$B$10))</f>
        <v>-2.1500421834662506E-15</v>
      </c>
      <c r="BB130" s="21">
        <f>BB131*(1/(1+'Fixed Data'!$B$10))</f>
        <v>-2.1500421834662506E-15</v>
      </c>
    </row>
    <row r="131" spans="1:54" ht="13.9" customHeight="1" outlineLevel="2">
      <c r="A131" s="8"/>
      <c r="B131" t="s">
        <v>459</v>
      </c>
      <c r="C131" t="s">
        <v>460</v>
      </c>
      <c r="D131" t="s">
        <v>389</v>
      </c>
      <c r="E131" s="21">
        <f t="shared" ref="E131:BB131" si="12">E82-E128+E129</f>
        <v>-2.7018766667800058</v>
      </c>
      <c r="F131" s="21">
        <f t="shared" si="12"/>
        <v>-5.295084936680027</v>
      </c>
      <c r="G131" s="21">
        <f t="shared" si="12"/>
        <v>-7.7775874118220916</v>
      </c>
      <c r="H131" s="21">
        <f t="shared" si="12"/>
        <v>-10.141282271717657</v>
      </c>
      <c r="I131" s="21">
        <f t="shared" si="12"/>
        <v>-12.371155780339917</v>
      </c>
      <c r="J131" s="21">
        <f t="shared" si="12"/>
        <v>-11.134040202305926</v>
      </c>
      <c r="K131" s="21">
        <f t="shared" si="12"/>
        <v>-9.9620359704842496</v>
      </c>
      <c r="L131" s="21">
        <f t="shared" si="12"/>
        <v>-8.8551430848748893</v>
      </c>
      <c r="M131" s="21">
        <f t="shared" si="12"/>
        <v>-7.8133615454778438</v>
      </c>
      <c r="N131" s="21">
        <f t="shared" si="12"/>
        <v>-6.8366913522931139</v>
      </c>
      <c r="O131" s="21">
        <f t="shared" si="12"/>
        <v>-5.9251325053206987</v>
      </c>
      <c r="P131" s="21">
        <f t="shared" si="12"/>
        <v>-5.0786850045605991</v>
      </c>
      <c r="Q131" s="21">
        <f t="shared" si="12"/>
        <v>-4.2973488500128152</v>
      </c>
      <c r="R131" s="21">
        <f t="shared" si="12"/>
        <v>-3.5811240416773464</v>
      </c>
      <c r="S131" s="21">
        <f t="shared" si="12"/>
        <v>-2.9300105795541929</v>
      </c>
      <c r="T131" s="21">
        <f t="shared" si="12"/>
        <v>-2.3440084636433549</v>
      </c>
      <c r="U131" s="21">
        <f t="shared" si="12"/>
        <v>-1.8231176939448321</v>
      </c>
      <c r="V131" s="21">
        <f t="shared" si="12"/>
        <v>-1.3673382704586248</v>
      </c>
      <c r="W131" s="21">
        <f t="shared" si="12"/>
        <v>-0.97667019318473258</v>
      </c>
      <c r="X131" s="21">
        <f t="shared" si="12"/>
        <v>-0.65111346212315568</v>
      </c>
      <c r="Y131" s="21">
        <f t="shared" si="12"/>
        <v>-0.3906680772738943</v>
      </c>
      <c r="Z131" s="21">
        <f t="shared" si="12"/>
        <v>-0.19533403863694837</v>
      </c>
      <c r="AA131" s="21">
        <f t="shared" si="12"/>
        <v>-6.5111346212317761E-2</v>
      </c>
      <c r="AB131" s="21">
        <f t="shared" si="12"/>
        <v>-2.2343238370581275E-15</v>
      </c>
      <c r="AC131" s="21">
        <f t="shared" si="12"/>
        <v>-2.2343238370581275E-15</v>
      </c>
      <c r="AD131" s="21">
        <f t="shared" si="12"/>
        <v>-2.2343238370581275E-15</v>
      </c>
      <c r="AE131" s="21">
        <f t="shared" si="12"/>
        <v>-2.2343238370581275E-15</v>
      </c>
      <c r="AF131" s="21">
        <f t="shared" si="12"/>
        <v>-2.2343238370581275E-15</v>
      </c>
      <c r="AG131" s="21">
        <f t="shared" si="12"/>
        <v>-2.2343238370581275E-15</v>
      </c>
      <c r="AH131" s="21">
        <f t="shared" si="12"/>
        <v>-2.2343238370581275E-15</v>
      </c>
      <c r="AI131" s="21">
        <f t="shared" si="12"/>
        <v>-2.2343238370581275E-15</v>
      </c>
      <c r="AJ131" s="21">
        <f t="shared" si="12"/>
        <v>-2.2343238370581275E-15</v>
      </c>
      <c r="AK131" s="21">
        <f t="shared" si="12"/>
        <v>-2.2343238370581275E-15</v>
      </c>
      <c r="AL131" s="21">
        <f t="shared" si="12"/>
        <v>-2.2343238370581275E-15</v>
      </c>
      <c r="AM131" s="21">
        <f t="shared" si="12"/>
        <v>-2.2343238370581275E-15</v>
      </c>
      <c r="AN131" s="21">
        <f t="shared" si="12"/>
        <v>-2.2343238370581275E-15</v>
      </c>
      <c r="AO131" s="21">
        <f t="shared" si="12"/>
        <v>-2.2343238370581275E-15</v>
      </c>
      <c r="AP131" s="21">
        <f t="shared" si="12"/>
        <v>-2.2343238370581275E-15</v>
      </c>
      <c r="AQ131" s="21">
        <f t="shared" si="12"/>
        <v>-2.2343238370581275E-15</v>
      </c>
      <c r="AR131" s="21">
        <f t="shared" si="12"/>
        <v>-2.2343238370581275E-15</v>
      </c>
      <c r="AS131" s="21">
        <f t="shared" si="12"/>
        <v>-2.2343238370581275E-15</v>
      </c>
      <c r="AT131" s="21">
        <f t="shared" si="12"/>
        <v>-2.2343238370581275E-15</v>
      </c>
      <c r="AU131" s="21">
        <f t="shared" si="12"/>
        <v>-2.2343238370581275E-15</v>
      </c>
      <c r="AV131" s="21">
        <f t="shared" si="12"/>
        <v>-2.2343238370581275E-15</v>
      </c>
      <c r="AW131" s="21">
        <f t="shared" si="12"/>
        <v>-2.2343238370581275E-15</v>
      </c>
      <c r="AX131" s="21">
        <f t="shared" si="12"/>
        <v>-2.2343238370581275E-15</v>
      </c>
      <c r="AY131" s="21">
        <f t="shared" si="12"/>
        <v>-2.2343238370581275E-15</v>
      </c>
      <c r="AZ131" s="21">
        <f t="shared" si="12"/>
        <v>-2.2343238370581275E-15</v>
      </c>
      <c r="BA131" s="21">
        <f t="shared" si="12"/>
        <v>-2.2343238370581275E-15</v>
      </c>
      <c r="BB131" s="21">
        <f t="shared" si="12"/>
        <v>-2.2343238370581275E-15</v>
      </c>
    </row>
    <row r="132" spans="1:54" ht="14.5" outlineLevel="2">
      <c r="A132" s="8"/>
      <c r="B132" t="s">
        <v>461</v>
      </c>
      <c r="C132" t="s">
        <v>462</v>
      </c>
      <c r="D132" t="s">
        <v>389</v>
      </c>
      <c r="E132" s="21">
        <f>AVERAGE(E129:E130)*'Fixed Data'!$B$10</f>
        <v>-5.0959182706782256E-2</v>
      </c>
      <c r="F132" s="21">
        <f>AVERAGE(F129:F130)*'Fixed Data'!$B$10</f>
        <v>-0.15282559017363073</v>
      </c>
      <c r="G132" s="21">
        <f>AVERAGE(G129:G130)*'Fixed Data'!$B$10</f>
        <v>-0.25047411247997647</v>
      </c>
      <c r="H132" s="21">
        <f>AVERAGE(H129:H130)*'Fixed Data'!$B$10</f>
        <v>-0.34371201092920539</v>
      </c>
      <c r="I132" s="21">
        <f>AVERAGE(I129:I130)*'Fixed Data'!$B$10</f>
        <v>-0.43209732083846669</v>
      </c>
      <c r="J132" s="21">
        <f>AVERAGE(J129:J130)*'Fixed Data'!$B$10</f>
        <v>-0.45247002277618287</v>
      </c>
      <c r="K132" s="21">
        <f>AVERAGE(K129:K130)*'Fixed Data'!$B$10</f>
        <v>-0.40611778171181984</v>
      </c>
      <c r="L132" s="21">
        <f>AVERAGE(L129:L130)*'Fixed Data'!$B$10</f>
        <v>-0.36226976612960121</v>
      </c>
      <c r="M132" s="21">
        <f>AVERAGE(M129:M130)*'Fixed Data'!$B$10</f>
        <v>-0.32092597602952722</v>
      </c>
      <c r="N132" s="21">
        <f>AVERAGE(N129:N130)*'Fixed Data'!$B$10</f>
        <v>-0.28208641141159768</v>
      </c>
      <c r="O132" s="21">
        <f>AVERAGE(O129:O130)*'Fixed Data'!$B$10</f>
        <v>-0.24575107227581272</v>
      </c>
      <c r="P132" s="21">
        <f>AVERAGE(P129:P130)*'Fixed Data'!$B$10</f>
        <v>-0.21191995862217228</v>
      </c>
      <c r="Q132" s="21">
        <f>AVERAGE(Q129:Q130)*'Fixed Data'!$B$10</f>
        <v>-0.18059307045067644</v>
      </c>
      <c r="R132" s="21">
        <f>AVERAGE(R129:R130)*'Fixed Data'!$B$10</f>
        <v>-0.15177040776132508</v>
      </c>
      <c r="S132" s="21">
        <f>AVERAGE(S129:S130)*'Fixed Data'!$B$10</f>
        <v>-0.12545197055411828</v>
      </c>
      <c r="T132" s="21">
        <f>AVERAGE(T129:T130)*'Fixed Data'!$B$10</f>
        <v>-0.10163775882905601</v>
      </c>
      <c r="U132" s="21">
        <f>AVERAGE(U129:U130)*'Fixed Data'!$B$10</f>
        <v>-8.032777258613831E-2</v>
      </c>
      <c r="V132" s="21">
        <f>AVERAGE(V129:V130)*'Fixed Data'!$B$10</f>
        <v>-6.1522011825365132E-2</v>
      </c>
      <c r="W132" s="21">
        <f>AVERAGE(W129:W130)*'Fixed Data'!$B$10</f>
        <v>-4.5220476546736506E-2</v>
      </c>
      <c r="X132" s="21">
        <f>AVERAGE(X129:X130)*'Fixed Data'!$B$10</f>
        <v>-3.1423166750252411E-2</v>
      </c>
      <c r="Y132" s="21">
        <f>AVERAGE(Y129:Y130)*'Fixed Data'!$B$10</f>
        <v>-2.0130082435912858E-2</v>
      </c>
      <c r="Z132" s="21">
        <f>AVERAGE(Z129:Z130)*'Fixed Data'!$B$10</f>
        <v>-1.1341223603717854E-2</v>
      </c>
      <c r="AA132" s="21">
        <f>AVERAGE(AA129:AA130)*'Fixed Data'!$B$10</f>
        <v>-5.0565902536673941E-3</v>
      </c>
      <c r="AB132" s="21">
        <f>AVERAGE(AB129:AB130)*'Fixed Data'!$B$10</f>
        <v>-1.2761823857614701E-3</v>
      </c>
      <c r="AC132" s="21">
        <f>AVERAGE(AC129:AC130)*'Fixed Data'!$B$10</f>
        <v>-8.5933574002277812E-17</v>
      </c>
      <c r="AD132" s="21">
        <f>AVERAGE(AD129:AD130)*'Fixed Data'!$B$10</f>
        <v>-8.5933574002277812E-17</v>
      </c>
      <c r="AE132" s="21">
        <f>AVERAGE(AE129:AE130)*'Fixed Data'!$B$10</f>
        <v>-8.5933574002277812E-17</v>
      </c>
      <c r="AF132" s="21">
        <f>AVERAGE(AF129:AF130)*'Fixed Data'!$B$10</f>
        <v>-8.5933574002277812E-17</v>
      </c>
      <c r="AG132" s="21">
        <f>AVERAGE(AG129:AG130)*'Fixed Data'!$B$10</f>
        <v>-8.5933574002277812E-17</v>
      </c>
      <c r="AH132" s="21">
        <f>AVERAGE(AH129:AH130)*'Fixed Data'!$B$10</f>
        <v>-8.5933574002277812E-17</v>
      </c>
      <c r="AI132" s="21">
        <f>AVERAGE(AI129:AI130)*'Fixed Data'!$B$10</f>
        <v>-8.5933574002277812E-17</v>
      </c>
      <c r="AJ132" s="21">
        <f>AVERAGE(AJ129:AJ130)*'Fixed Data'!$B$10</f>
        <v>-8.5933574002277812E-17</v>
      </c>
      <c r="AK132" s="21">
        <f>AVERAGE(AK129:AK130)*'Fixed Data'!$B$10</f>
        <v>-8.5933574002277812E-17</v>
      </c>
      <c r="AL132" s="21">
        <f>AVERAGE(AL129:AL130)*'Fixed Data'!$B$10</f>
        <v>-8.5933574002277812E-17</v>
      </c>
      <c r="AM132" s="21">
        <f>AVERAGE(AM129:AM130)*'Fixed Data'!$B$10</f>
        <v>-8.5933574002277812E-17</v>
      </c>
      <c r="AN132" s="21">
        <f>AVERAGE(AN129:AN130)*'Fixed Data'!$B$10</f>
        <v>-8.5933574002277812E-17</v>
      </c>
      <c r="AO132" s="21">
        <f>AVERAGE(AO129:AO130)*'Fixed Data'!$B$10</f>
        <v>-8.5933574002277812E-17</v>
      </c>
      <c r="AP132" s="21">
        <f>AVERAGE(AP129:AP130)*'Fixed Data'!$B$10</f>
        <v>-8.5933574002277812E-17</v>
      </c>
      <c r="AQ132" s="21">
        <f>AVERAGE(AQ129:AQ130)*'Fixed Data'!$B$10</f>
        <v>-8.5933574002277812E-17</v>
      </c>
      <c r="AR132" s="21">
        <f>AVERAGE(AR129:AR130)*'Fixed Data'!$B$10</f>
        <v>-8.5933574002277812E-17</v>
      </c>
      <c r="AS132" s="21">
        <f>AVERAGE(AS129:AS130)*'Fixed Data'!$B$10</f>
        <v>-8.5933574002277812E-17</v>
      </c>
      <c r="AT132" s="21">
        <f>AVERAGE(AT129:AT130)*'Fixed Data'!$B$10</f>
        <v>-8.5933574002277812E-17</v>
      </c>
      <c r="AU132" s="21">
        <f>AVERAGE(AU129:AU130)*'Fixed Data'!$B$10</f>
        <v>-8.5933574002277812E-17</v>
      </c>
      <c r="AV132" s="21">
        <f>AVERAGE(AV129:AV130)*'Fixed Data'!$B$10</f>
        <v>-8.5933574002277812E-17</v>
      </c>
      <c r="AW132" s="21">
        <f>AVERAGE(AW129:AW130)*'Fixed Data'!$B$10</f>
        <v>-8.5933574002277812E-17</v>
      </c>
      <c r="AX132" s="21">
        <f>AVERAGE(AX129:AX130)*'Fixed Data'!$B$10</f>
        <v>-8.5933574002277812E-17</v>
      </c>
      <c r="AY132" s="21">
        <f>AVERAGE(AY129:AY130)*'Fixed Data'!$B$10</f>
        <v>-8.5933574002277812E-17</v>
      </c>
      <c r="AZ132" s="21">
        <f>AVERAGE(AZ129:AZ130)*'Fixed Data'!$B$10</f>
        <v>-8.5933574002277812E-17</v>
      </c>
      <c r="BA132" s="21">
        <f>AVERAGE(BA129:BA130)*'Fixed Data'!$B$10</f>
        <v>-8.5933574002277812E-17</v>
      </c>
      <c r="BB132" s="21">
        <f>AVERAGE(BB129:BB130)*'Fixed Data'!$B$10</f>
        <v>-8.5933574002277812E-17</v>
      </c>
    </row>
    <row r="133" spans="1:54" ht="14" outlineLevel="2" thickBot="1">
      <c r="A133" s="9"/>
      <c r="B133" s="3" t="s">
        <v>463</v>
      </c>
      <c r="C133" s="7" t="s">
        <v>464</v>
      </c>
      <c r="D133" s="7" t="s">
        <v>389</v>
      </c>
      <c r="E133" s="21">
        <f>E128+E132</f>
        <v>-5.0959182706782256E-2</v>
      </c>
      <c r="F133" s="21">
        <f t="shared" ref="F133:BB133" si="13">F128+F132</f>
        <v>-0.37798197907196451</v>
      </c>
      <c r="G133" s="21">
        <f t="shared" si="13"/>
        <v>-0.71091628088693526</v>
      </c>
      <c r="H133" s="21">
        <f t="shared" si="13"/>
        <v>-1.0507654120039409</v>
      </c>
      <c r="I133" s="21">
        <f t="shared" si="13"/>
        <v>-1.3979337276687194</v>
      </c>
      <c r="J133" s="21">
        <f t="shared" si="13"/>
        <v>-1.6895856008101746</v>
      </c>
      <c r="K133" s="21">
        <f t="shared" si="13"/>
        <v>-1.5781220135334959</v>
      </c>
      <c r="L133" s="21">
        <f t="shared" si="13"/>
        <v>-1.469162651738962</v>
      </c>
      <c r="M133" s="21">
        <f t="shared" si="13"/>
        <v>-1.3627075154265724</v>
      </c>
      <c r="N133" s="21">
        <f t="shared" si="13"/>
        <v>-1.2587566045963279</v>
      </c>
      <c r="O133" s="21">
        <f t="shared" si="13"/>
        <v>-1.1573099192482275</v>
      </c>
      <c r="P133" s="21">
        <f t="shared" si="13"/>
        <v>-1.0583674593822716</v>
      </c>
      <c r="Q133" s="21">
        <f t="shared" si="13"/>
        <v>-0.96192922499846056</v>
      </c>
      <c r="R133" s="21">
        <f t="shared" si="13"/>
        <v>-0.86799521609679398</v>
      </c>
      <c r="S133" s="21">
        <f t="shared" si="13"/>
        <v>-0.77656543267727174</v>
      </c>
      <c r="T133" s="21">
        <f t="shared" si="13"/>
        <v>-0.68763987473989407</v>
      </c>
      <c r="U133" s="21">
        <f t="shared" si="13"/>
        <v>-0.60121854228466109</v>
      </c>
      <c r="V133" s="21">
        <f t="shared" si="13"/>
        <v>-0.51730143531157247</v>
      </c>
      <c r="W133" s="21">
        <f t="shared" si="13"/>
        <v>-0.43588855382062869</v>
      </c>
      <c r="X133" s="21">
        <f t="shared" si="13"/>
        <v>-0.35697989781182932</v>
      </c>
      <c r="Y133" s="21">
        <f t="shared" si="13"/>
        <v>-0.28057546728517424</v>
      </c>
      <c r="Z133" s="21">
        <f t="shared" si="13"/>
        <v>-0.20667526224066379</v>
      </c>
      <c r="AA133" s="21">
        <f t="shared" si="13"/>
        <v>-0.135279282678298</v>
      </c>
      <c r="AB133" s="21">
        <f t="shared" si="13"/>
        <v>-6.6387528598076992E-2</v>
      </c>
      <c r="AC133" s="21">
        <f t="shared" si="13"/>
        <v>-8.5933574002277812E-17</v>
      </c>
      <c r="AD133" s="21">
        <f t="shared" si="13"/>
        <v>-8.5933574002277812E-17</v>
      </c>
      <c r="AE133" s="21">
        <f t="shared" si="13"/>
        <v>-8.5933574002277812E-17</v>
      </c>
      <c r="AF133" s="21">
        <f t="shared" si="13"/>
        <v>-8.5933574002277812E-17</v>
      </c>
      <c r="AG133" s="21">
        <f t="shared" si="13"/>
        <v>-8.5933574002277812E-17</v>
      </c>
      <c r="AH133" s="21">
        <f t="shared" si="13"/>
        <v>-8.5933574002277812E-17</v>
      </c>
      <c r="AI133" s="21">
        <f t="shared" si="13"/>
        <v>-8.5933574002277812E-17</v>
      </c>
      <c r="AJ133" s="21">
        <f t="shared" si="13"/>
        <v>-8.5933574002277812E-17</v>
      </c>
      <c r="AK133" s="21">
        <f t="shared" si="13"/>
        <v>-8.5933574002277812E-17</v>
      </c>
      <c r="AL133" s="21">
        <f t="shared" si="13"/>
        <v>-8.5933574002277812E-17</v>
      </c>
      <c r="AM133" s="21">
        <f t="shared" si="13"/>
        <v>-8.5933574002277812E-17</v>
      </c>
      <c r="AN133" s="21">
        <f t="shared" si="13"/>
        <v>-8.5933574002277812E-17</v>
      </c>
      <c r="AO133" s="21">
        <f t="shared" si="13"/>
        <v>-8.5933574002277812E-17</v>
      </c>
      <c r="AP133" s="21">
        <f t="shared" si="13"/>
        <v>-8.5933574002277812E-17</v>
      </c>
      <c r="AQ133" s="21">
        <f t="shared" si="13"/>
        <v>-8.5933574002277812E-17</v>
      </c>
      <c r="AR133" s="21">
        <f t="shared" si="13"/>
        <v>-8.5933574002277812E-17</v>
      </c>
      <c r="AS133" s="21">
        <f t="shared" si="13"/>
        <v>-8.5933574002277812E-17</v>
      </c>
      <c r="AT133" s="21">
        <f t="shared" si="13"/>
        <v>-8.5933574002277812E-17</v>
      </c>
      <c r="AU133" s="21">
        <f t="shared" si="13"/>
        <v>-8.5933574002277812E-17</v>
      </c>
      <c r="AV133" s="21">
        <f t="shared" si="13"/>
        <v>-8.5933574002277812E-17</v>
      </c>
      <c r="AW133" s="21">
        <f t="shared" si="13"/>
        <v>-8.5933574002277812E-17</v>
      </c>
      <c r="AX133" s="21">
        <f t="shared" si="13"/>
        <v>-8.5933574002277812E-17</v>
      </c>
      <c r="AY133" s="21">
        <f t="shared" si="13"/>
        <v>-8.5933574002277812E-17</v>
      </c>
      <c r="AZ133" s="21">
        <f t="shared" si="13"/>
        <v>-8.5933574002277812E-17</v>
      </c>
      <c r="BA133" s="21">
        <f t="shared" si="13"/>
        <v>-8.5933574002277812E-17</v>
      </c>
      <c r="BB133" s="21">
        <f t="shared" si="13"/>
        <v>-8.5933574002277812E-17</v>
      </c>
    </row>
    <row r="134" spans="1:54" ht="14" outlineLevel="2" thickBot="1">
      <c r="A134" s="139"/>
      <c r="B134" s="142" t="s">
        <v>465</v>
      </c>
      <c r="C134" s="143" t="s">
        <v>560</v>
      </c>
      <c r="D134" s="243"/>
      <c r="E134" s="245">
        <f t="shared" ref="E134:AJ134" si="14">E83+E77+E71</f>
        <v>-7.096053184541379</v>
      </c>
      <c r="F134" s="245">
        <f t="shared" si="14"/>
        <v>-7.1851790757435756</v>
      </c>
      <c r="G134" s="245">
        <f t="shared" si="14"/>
        <v>-7.2760196413069025</v>
      </c>
      <c r="H134" s="245">
        <f t="shared" si="14"/>
        <v>-7.3686236017242628</v>
      </c>
      <c r="I134" s="245">
        <f t="shared" si="14"/>
        <v>-7.4630414061832946</v>
      </c>
      <c r="J134" s="245">
        <f t="shared" si="14"/>
        <v>-7.5593252986790063</v>
      </c>
      <c r="K134" s="245">
        <f t="shared" si="14"/>
        <v>-7.6734001970041792</v>
      </c>
      <c r="L134" s="245">
        <f t="shared" si="14"/>
        <v>-7.7899363704872187</v>
      </c>
      <c r="M134" s="245">
        <f t="shared" si="14"/>
        <v>-7.9090080155179239</v>
      </c>
      <c r="N134" s="245">
        <f t="shared" si="14"/>
        <v>-8.0306920706572438</v>
      </c>
      <c r="O134" s="245">
        <f t="shared" si="14"/>
        <v>-8.155068374406035</v>
      </c>
      <c r="P134" s="245">
        <f t="shared" si="14"/>
        <v>-8.2822197628714171</v>
      </c>
      <c r="Q134" s="245">
        <f t="shared" si="14"/>
        <v>-8.4122322049971423</v>
      </c>
      <c r="R134" s="245">
        <f t="shared" si="14"/>
        <v>-8.5451949453067471</v>
      </c>
      <c r="S134" s="245">
        <f t="shared" si="14"/>
        <v>-8.6812006316211132</v>
      </c>
      <c r="T134" s="245">
        <f t="shared" si="14"/>
        <v>-8.8203454653144213</v>
      </c>
      <c r="U134" s="245">
        <f t="shared" si="14"/>
        <v>-8.9627293515701041</v>
      </c>
      <c r="V134" s="245">
        <f t="shared" si="14"/>
        <v>-9.1084560571495903</v>
      </c>
      <c r="W134" s="245">
        <f t="shared" si="14"/>
        <v>-9.2576333756738727</v>
      </c>
      <c r="X134" s="245">
        <f t="shared" si="14"/>
        <v>-9.410373330469028</v>
      </c>
      <c r="Y134" s="245">
        <f t="shared" si="14"/>
        <v>-9.5667923022837762</v>
      </c>
      <c r="Z134" s="245">
        <f t="shared" si="14"/>
        <v>-9.7270112696990196</v>
      </c>
      <c r="AA134" s="245">
        <f t="shared" si="14"/>
        <v>-9.8911559819221733</v>
      </c>
      <c r="AB134" s="245">
        <f t="shared" si="14"/>
        <v>-10.059357176658322</v>
      </c>
      <c r="AC134" s="245">
        <f t="shared" si="14"/>
        <v>-10.231750797981318</v>
      </c>
      <c r="AD134" s="245">
        <f t="shared" si="14"/>
        <v>-10.408478229230543</v>
      </c>
      <c r="AE134" s="245">
        <f t="shared" si="14"/>
        <v>-10.589686525907604</v>
      </c>
      <c r="AF134" s="245">
        <f t="shared" si="14"/>
        <v>-10.775528671111489</v>
      </c>
      <c r="AG134" s="245">
        <f t="shared" si="14"/>
        <v>-10.966163830973658</v>
      </c>
      <c r="AH134" s="245">
        <f t="shared" si="14"/>
        <v>-11.161757632631568</v>
      </c>
      <c r="AI134" s="245">
        <f t="shared" si="14"/>
        <v>-11.362482464740584</v>
      </c>
      <c r="AJ134" s="245">
        <f t="shared" si="14"/>
        <v>-11.568517755447488</v>
      </c>
      <c r="AK134" s="245">
        <f t="shared" ref="AK134:BB134" si="15">AK83+AK77+AK71</f>
        <v>-11.780050302953576</v>
      </c>
      <c r="AL134" s="245">
        <f t="shared" si="15"/>
        <v>-11.997274613590555</v>
      </c>
      <c r="AM134" s="245">
        <f t="shared" si="15"/>
        <v>-12.220393224870847</v>
      </c>
      <c r="AN134" s="245">
        <f t="shared" si="15"/>
        <v>-12.449617073614666</v>
      </c>
      <c r="AO134" s="245">
        <f t="shared" si="15"/>
        <v>-12.6851658941283</v>
      </c>
      <c r="AP134" s="245">
        <f t="shared" si="15"/>
        <v>-12.927268601356786</v>
      </c>
      <c r="AQ134" s="245">
        <f t="shared" si="15"/>
        <v>-13.176163696574999</v>
      </c>
      <c r="AR134" s="245">
        <f t="shared" si="15"/>
        <v>-13.432099718155499</v>
      </c>
      <c r="AS134" s="245">
        <f t="shared" si="15"/>
        <v>-13.695335707361982</v>
      </c>
      <c r="AT134" s="245">
        <f t="shared" si="15"/>
        <v>-13.966141659117168</v>
      </c>
      <c r="AU134" s="245">
        <f t="shared" si="15"/>
        <v>-14.244799040385802</v>
      </c>
      <c r="AV134" s="245">
        <f t="shared" si="15"/>
        <v>-14.531601323583315</v>
      </c>
      <c r="AW134" s="245">
        <f t="shared" si="15"/>
        <v>-14.826854497446059</v>
      </c>
      <c r="AX134" s="245">
        <f t="shared" si="15"/>
        <v>-15.130877713131905</v>
      </c>
      <c r="AY134" s="245">
        <f t="shared" si="15"/>
        <v>-15.444003810116079</v>
      </c>
      <c r="AZ134" s="245">
        <f t="shared" si="15"/>
        <v>-15.766580007368553</v>
      </c>
      <c r="BA134" s="245">
        <f t="shared" si="15"/>
        <v>-16.098968541941847</v>
      </c>
      <c r="BB134" s="245">
        <f t="shared" si="15"/>
        <v>-16.438364438788007</v>
      </c>
    </row>
    <row r="135" spans="1:54" ht="14" outlineLevel="2" thickBot="1">
      <c r="A135" s="138"/>
      <c r="B135" s="140" t="s">
        <v>466</v>
      </c>
      <c r="C135" s="141"/>
      <c r="D135" s="244"/>
      <c r="E135" s="245">
        <f>E133+E134</f>
        <v>-7.1470123672481609</v>
      </c>
      <c r="F135" s="245">
        <f t="shared" ref="F135:AW135" si="16">F133+F134</f>
        <v>-7.5631610548155397</v>
      </c>
      <c r="G135" s="245">
        <f t="shared" si="16"/>
        <v>-7.9869359221938376</v>
      </c>
      <c r="H135" s="245">
        <f t="shared" si="16"/>
        <v>-8.4193890137282033</v>
      </c>
      <c r="I135" s="245">
        <f t="shared" si="16"/>
        <v>-8.8609751338520137</v>
      </c>
      <c r="J135" s="245">
        <f t="shared" si="16"/>
        <v>-9.2489108994891804</v>
      </c>
      <c r="K135" s="245">
        <f t="shared" si="16"/>
        <v>-9.2515222105376758</v>
      </c>
      <c r="L135" s="245">
        <f t="shared" si="16"/>
        <v>-9.2590990222261809</v>
      </c>
      <c r="M135" s="245">
        <f t="shared" si="16"/>
        <v>-9.2717155309444959</v>
      </c>
      <c r="N135" s="245">
        <f t="shared" si="16"/>
        <v>-9.2894486752535723</v>
      </c>
      <c r="O135" s="245">
        <f t="shared" si="16"/>
        <v>-9.3123782936542625</v>
      </c>
      <c r="P135" s="245">
        <f t="shared" si="16"/>
        <v>-9.3405872222536885</v>
      </c>
      <c r="Q135" s="245">
        <f t="shared" si="16"/>
        <v>-9.3741614299956026</v>
      </c>
      <c r="R135" s="245">
        <f t="shared" si="16"/>
        <v>-9.4131901614035414</v>
      </c>
      <c r="S135" s="245">
        <f t="shared" si="16"/>
        <v>-9.4577660642983847</v>
      </c>
      <c r="T135" s="245">
        <f t="shared" si="16"/>
        <v>-9.5079853400543151</v>
      </c>
      <c r="U135" s="245">
        <f t="shared" si="16"/>
        <v>-9.5639478938547651</v>
      </c>
      <c r="V135" s="245">
        <f t="shared" si="16"/>
        <v>-9.6257574924611635</v>
      </c>
      <c r="W135" s="245">
        <f t="shared" si="16"/>
        <v>-9.6935219294945014</v>
      </c>
      <c r="X135" s="245">
        <f t="shared" si="16"/>
        <v>-9.7673532282808573</v>
      </c>
      <c r="Y135" s="245">
        <f t="shared" si="16"/>
        <v>-9.847367769568951</v>
      </c>
      <c r="Z135" s="245">
        <f t="shared" si="16"/>
        <v>-9.9336865319396832</v>
      </c>
      <c r="AA135" s="245">
        <f t="shared" si="16"/>
        <v>-10.026435264600471</v>
      </c>
      <c r="AB135" s="245">
        <f t="shared" si="16"/>
        <v>-10.125744705256398</v>
      </c>
      <c r="AC135" s="245">
        <f t="shared" si="16"/>
        <v>-10.231750797981318</v>
      </c>
      <c r="AD135" s="245">
        <f t="shared" si="16"/>
        <v>-10.408478229230543</v>
      </c>
      <c r="AE135" s="245">
        <f t="shared" si="16"/>
        <v>-10.589686525907604</v>
      </c>
      <c r="AF135" s="245">
        <f t="shared" si="16"/>
        <v>-10.775528671111489</v>
      </c>
      <c r="AG135" s="245">
        <f t="shared" si="16"/>
        <v>-10.966163830973658</v>
      </c>
      <c r="AH135" s="245">
        <f t="shared" si="16"/>
        <v>-11.161757632631568</v>
      </c>
      <c r="AI135" s="245">
        <f t="shared" si="16"/>
        <v>-11.362482464740584</v>
      </c>
      <c r="AJ135" s="245">
        <f t="shared" si="16"/>
        <v>-11.568517755447488</v>
      </c>
      <c r="AK135" s="245">
        <f t="shared" si="16"/>
        <v>-11.780050302953576</v>
      </c>
      <c r="AL135" s="245">
        <f t="shared" si="16"/>
        <v>-11.997274613590555</v>
      </c>
      <c r="AM135" s="245">
        <f t="shared" si="16"/>
        <v>-12.220393224870847</v>
      </c>
      <c r="AN135" s="245">
        <f t="shared" si="16"/>
        <v>-12.449617073614666</v>
      </c>
      <c r="AO135" s="245">
        <f t="shared" si="16"/>
        <v>-12.6851658941283</v>
      </c>
      <c r="AP135" s="245">
        <f t="shared" si="16"/>
        <v>-12.927268601356786</v>
      </c>
      <c r="AQ135" s="245">
        <f t="shared" si="16"/>
        <v>-13.176163696574999</v>
      </c>
      <c r="AR135" s="245">
        <f t="shared" si="16"/>
        <v>-13.432099718155499</v>
      </c>
      <c r="AS135" s="245">
        <f t="shared" si="16"/>
        <v>-13.695335707361982</v>
      </c>
      <c r="AT135" s="245">
        <f t="shared" si="16"/>
        <v>-13.966141659117168</v>
      </c>
      <c r="AU135" s="245">
        <f t="shared" si="16"/>
        <v>-14.244799040385802</v>
      </c>
      <c r="AV135" s="245">
        <f t="shared" si="16"/>
        <v>-14.531601323583315</v>
      </c>
      <c r="AW135" s="245">
        <f t="shared" si="16"/>
        <v>-14.826854497446059</v>
      </c>
      <c r="AX135" s="245">
        <f>AX133+AX134</f>
        <v>-15.130877713131905</v>
      </c>
      <c r="AY135" s="245">
        <f>AY133+AY134</f>
        <v>-15.444003810116079</v>
      </c>
      <c r="AZ135" s="245">
        <f>AZ133+AZ134</f>
        <v>-15.766580007368553</v>
      </c>
      <c r="BA135" s="245">
        <f>BA133+BA134</f>
        <v>-16.098968541941847</v>
      </c>
      <c r="BB135" s="245">
        <f>BB133+BB134</f>
        <v>-16.438364438788007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-42.31090639577954</v>
      </c>
      <c r="F143" s="21">
        <f>-(F$158*'Fixed Data'!$B$25*'Fixed Data'!F$47*'Fixed Data'!$B$24*'Fixed Data'!$B$23+F$158*'Fixed Data'!$B$26)*'Fixed Data'!M42/10^6</f>
        <v>-43.604647186165501</v>
      </c>
      <c r="G143" s="21">
        <f>-(G$158*'Fixed Data'!$B$25*'Fixed Data'!G$47*'Fixed Data'!$B$24*'Fixed Data'!$B$23+G$158*'Fixed Data'!$B$26)*'Fixed Data'!N42/10^6</f>
        <v>-44.773496170428551</v>
      </c>
      <c r="H143" s="21">
        <f>-(H$158*'Fixed Data'!$B$25*'Fixed Data'!H$47*'Fixed Data'!$B$24*'Fixed Data'!$B$23+H$158*'Fixed Data'!$B$26)*'Fixed Data'!O42/10^6</f>
        <v>-45.968766517758731</v>
      </c>
      <c r="I143" s="21">
        <f>-(I$158*'Fixed Data'!$B$25*'Fixed Data'!I$47*'Fixed Data'!$B$24*'Fixed Data'!$B$23+I$158*'Fixed Data'!$B$26)*'Fixed Data'!P42/10^6</f>
        <v>-47.349586068407127</v>
      </c>
      <c r="J143" s="21">
        <f>-(J$158*'Fixed Data'!$B$25*'Fixed Data'!J$47*'Fixed Data'!$B$24*'Fixed Data'!$B$23+J$158*'Fixed Data'!$B$26)*'Fixed Data'!Q42/10^6</f>
        <v>-48.762477788394818</v>
      </c>
      <c r="K143" s="21">
        <f>-(K$158*'Fixed Data'!$B$25*'Fixed Data'!K$47*'Fixed Data'!$B$24*'Fixed Data'!$B$23+K$158*'Fixed Data'!$B$26)*'Fixed Data'!R42/10^6</f>
        <v>-50.14962762974713</v>
      </c>
      <c r="L143" s="21">
        <f>-(L$158*'Fixed Data'!$B$25*'Fixed Data'!L$47*'Fixed Data'!$B$24*'Fixed Data'!$B$23+L$158*'Fixed Data'!$B$26)*'Fixed Data'!S42/10^6</f>
        <v>-51.737732981271158</v>
      </c>
      <c r="M143" s="21">
        <f>-(M$158*'Fixed Data'!$B$25*'Fixed Data'!M$47*'Fixed Data'!$B$24*'Fixed Data'!$B$23+M$158*'Fixed Data'!$B$26)*'Fixed Data'!T42/10^6</f>
        <v>-53.367675005664438</v>
      </c>
      <c r="N143" s="21">
        <f>-(N$158*'Fixed Data'!$B$25*'Fixed Data'!N$47*'Fixed Data'!$B$24*'Fixed Data'!$B$23+N$158*'Fixed Data'!$B$26)*'Fixed Data'!U42/10^6</f>
        <v>-54.870383118642799</v>
      </c>
      <c r="O143" s="21">
        <f>-(O$158*'Fixed Data'!$B$25*'Fixed Data'!O$47*'Fixed Data'!$B$24*'Fixed Data'!$B$23+O$158*'Fixed Data'!$B$26)*'Fixed Data'!V42/10^6</f>
        <v>-56.585415153749381</v>
      </c>
      <c r="P143" s="21">
        <f>-(P$158*'Fixed Data'!$B$25*'Fixed Data'!P$47*'Fixed Data'!$B$24*'Fixed Data'!$B$23+P$158*'Fixed Data'!$B$26)*'Fixed Data'!W42/10^6</f>
        <v>-58.346388706187895</v>
      </c>
      <c r="Q143" s="21">
        <f>-(Q$158*'Fixed Data'!$B$25*'Fixed Data'!Q$47*'Fixed Data'!$B$24*'Fixed Data'!$B$23+Q$158*'Fixed Data'!$B$26)*'Fixed Data'!X42/10^6</f>
        <v>-60.154801805384203</v>
      </c>
      <c r="R143" s="21">
        <f>-(R$158*'Fixed Data'!$B$25*'Fixed Data'!R$47*'Fixed Data'!$B$24*'Fixed Data'!$B$23+R$158*'Fixed Data'!$B$26)*'Fixed Data'!Y42/10^6</f>
        <v>-62.193534994860677</v>
      </c>
      <c r="S143" s="21">
        <f>-(S$158*'Fixed Data'!$B$25*'Fixed Data'!S$47*'Fixed Data'!$B$24*'Fixed Data'!$B$23+S$158*'Fixed Data'!$B$26)*'Fixed Data'!Z42/10^6</f>
        <v>-64.104450905214108</v>
      </c>
      <c r="T143" s="21">
        <f>-(T$158*'Fixed Data'!$B$25*'Fixed Data'!T$47*'Fixed Data'!$B$24*'Fixed Data'!$B$23+T$158*'Fixed Data'!$B$26)*'Fixed Data'!AA42/10^6</f>
        <v>-66.067739550374128</v>
      </c>
      <c r="U143" s="21">
        <f>-(U$158*'Fixed Data'!$B$25*'Fixed Data'!U$47*'Fixed Data'!$B$24*'Fixed Data'!$B$23+U$158*'Fixed Data'!$B$26)*'Fixed Data'!AB42/10^6</f>
        <v>-68.085159010940984</v>
      </c>
      <c r="V143" s="21">
        <f>-(V$158*'Fixed Data'!$B$25*'Fixed Data'!V$47*'Fixed Data'!$B$24*'Fixed Data'!$B$23+V$158*'Fixed Data'!$B$26)*'Fixed Data'!AC42/10^6</f>
        <v>-70.351813723298562</v>
      </c>
      <c r="W143" s="21">
        <f>-(W$158*'Fixed Data'!$B$25*'Fixed Data'!W$47*'Fixed Data'!$B$24*'Fixed Data'!$B$23+W$158*'Fixed Data'!$B$26)*'Fixed Data'!AD42/10^6</f>
        <v>-72.486226389016778</v>
      </c>
      <c r="X143" s="21">
        <f>-(X$158*'Fixed Data'!$B$25*'Fixed Data'!X$47*'Fixed Data'!$B$24*'Fixed Data'!$B$23+X$158*'Fixed Data'!$B$26)*'Fixed Data'!AE42/10^6</f>
        <v>-74.880246979420917</v>
      </c>
      <c r="Y143" s="21">
        <f>-(Y$158*'Fixed Data'!$B$25*'Fixed Data'!Y$47*'Fixed Data'!$B$24*'Fixed Data'!$B$23+Y$158*'Fixed Data'!$B$26)*'Fixed Data'!AF42/10^6</f>
        <v>-77.139903151776693</v>
      </c>
      <c r="Z143" s="21">
        <f>-(Z$158*'Fixed Data'!$B$25*'Fixed Data'!Z$47*'Fixed Data'!$B$24*'Fixed Data'!$B$23+Z$158*'Fixed Data'!$B$26)*'Fixed Data'!AG42/10^6</f>
        <v>-79.670193317669515</v>
      </c>
      <c r="AA143" s="21">
        <f>-(AA$158*'Fixed Data'!$B$25*'Fixed Data'!AA$47*'Fixed Data'!$B$24*'Fixed Data'!$B$23+AA$158*'Fixed Data'!$B$26)*'Fixed Data'!AH42/10^6</f>
        <v>-82.273934183550267</v>
      </c>
      <c r="AB143" s="21">
        <f>-(AB$158*'Fixed Data'!$B$25*'Fixed Data'!AB$47*'Fixed Data'!$B$24*'Fixed Data'!$B$23+AB$158*'Fixed Data'!$B$26)*'Fixed Data'!AI42/10^6</f>
        <v>-84.953729282726144</v>
      </c>
      <c r="AC143" s="21">
        <f>-(AC$158*'Fixed Data'!$B$25*'Fixed Data'!AC$47*'Fixed Data'!$B$24*'Fixed Data'!$B$23+AC$158*'Fixed Data'!$B$26)*'Fixed Data'!AJ42/10^6</f>
        <v>-87.662668300128104</v>
      </c>
      <c r="AD143" s="21">
        <f>-(AD$158*'Fixed Data'!$B$25*'Fixed Data'!AD$47*'Fixed Data'!$B$24*'Fixed Data'!$B$23+AD$158*'Fixed Data'!$B$26)*'Fixed Data'!AK42/10^6</f>
        <v>-90.463212383042915</v>
      </c>
      <c r="AE143" s="21">
        <f>-(AE$158*'Fixed Data'!$B$25*'Fixed Data'!AE$47*'Fixed Data'!$B$24*'Fixed Data'!$B$23+AE$158*'Fixed Data'!$B$26)*'Fixed Data'!AL42/10^6</f>
        <v>-93.369002971000825</v>
      </c>
      <c r="AF143" s="21">
        <f>-(AF$158*'Fixed Data'!$B$25*'Fixed Data'!AF$47*'Fixed Data'!$B$24*'Fixed Data'!$B$23+AF$158*'Fixed Data'!$B$26)*'Fixed Data'!AM42/10^6</f>
        <v>-96.354320566484702</v>
      </c>
      <c r="AG143" s="21">
        <f>-(AG$158*'Fixed Data'!$B$25*'Fixed Data'!AG$47*'Fixed Data'!$B$24*'Fixed Data'!$B$23+AG$158*'Fixed Data'!$B$26)*'Fixed Data'!AN42/10^6</f>
        <v>-99.424706278324237</v>
      </c>
      <c r="AH143" s="21">
        <f>-(AH$158*'Fixed Data'!$B$25*'Fixed Data'!AH$47*'Fixed Data'!$B$24*'Fixed Data'!$B$23+AH$158*'Fixed Data'!$B$26)*'Fixed Data'!AO42/10^6</f>
        <v>-102.58679954779136</v>
      </c>
      <c r="AI143" s="21">
        <f>-(AI$158*'Fixed Data'!$B$25*'Fixed Data'!AI$47*'Fixed Data'!$B$24*'Fixed Data'!$B$23+AI$158*'Fixed Data'!$B$26)*'Fixed Data'!AP42/10^6</f>
        <v>-105.84923440835844</v>
      </c>
      <c r="AJ143" s="21">
        <f>-(AJ$158*'Fixed Data'!$B$25*'Fixed Data'!AJ$47*'Fixed Data'!$B$24*'Fixed Data'!$B$23+AJ$158*'Fixed Data'!$B$26)*'Fixed Data'!AQ42/10^6</f>
        <v>-109.21242976699911</v>
      </c>
      <c r="AK143" s="21">
        <f>-(AK$158*'Fixed Data'!$B$25*'Fixed Data'!AK$47*'Fixed Data'!$B$24*'Fixed Data'!$B$23+AK$158*'Fixed Data'!$B$26)*'Fixed Data'!AR42/10^6</f>
        <v>-112.67791325912869</v>
      </c>
      <c r="AL143" s="21">
        <f>-(AL$158*'Fixed Data'!$B$25*'Fixed Data'!AL$47*'Fixed Data'!$B$24*'Fixed Data'!$B$23+AL$158*'Fixed Data'!$B$26)*'Fixed Data'!AS42/10^6</f>
        <v>-116.25112879516828</v>
      </c>
      <c r="AM143" s="21">
        <f>-(AM$158*'Fixed Data'!$B$25*'Fixed Data'!AM$47*'Fixed Data'!$B$24*'Fixed Data'!$B$23+AM$158*'Fixed Data'!$B$26)*'Fixed Data'!AT42/10^6</f>
        <v>-119.93680260615957</v>
      </c>
      <c r="AN143" s="21">
        <f>-(AN$158*'Fixed Data'!$B$25*'Fixed Data'!AN$47*'Fixed Data'!$B$24*'Fixed Data'!$B$23+AN$158*'Fixed Data'!$B$26)*'Fixed Data'!AU42/10^6</f>
        <v>-123.73909599123863</v>
      </c>
      <c r="AO143" s="21">
        <f>-(AO$158*'Fixed Data'!$B$25*'Fixed Data'!AO$47*'Fixed Data'!$B$24*'Fixed Data'!$B$23+AO$158*'Fixed Data'!$B$26)*'Fixed Data'!AV42/10^6</f>
        <v>-127.66198475762344</v>
      </c>
      <c r="AP143" s="21">
        <f>-(AP$158*'Fixed Data'!$B$25*'Fixed Data'!AP$47*'Fixed Data'!$B$24*'Fixed Data'!$B$23+AP$158*'Fixed Data'!$B$26)*'Fixed Data'!AW42/10^6</f>
        <v>-131.71024165841069</v>
      </c>
      <c r="AQ143" s="21">
        <f>-(AQ$158*'Fixed Data'!$B$25*'Fixed Data'!AQ$47*'Fixed Data'!$B$24*'Fixed Data'!$B$23+AQ$158*'Fixed Data'!$B$26)*'Fixed Data'!AX42/10^6</f>
        <v>-135.88901289822022</v>
      </c>
      <c r="AR143" s="21">
        <f>-(AR$158*'Fixed Data'!$B$25*'Fixed Data'!AR$47*'Fixed Data'!$B$24*'Fixed Data'!$B$23+AR$158*'Fixed Data'!$B$26)*'Fixed Data'!AY42/10^6</f>
        <v>-140.20340532528127</v>
      </c>
      <c r="AS143" s="21">
        <f>-(AS$158*'Fixed Data'!$B$25*'Fixed Data'!AS$47*'Fixed Data'!$B$24*'Fixed Data'!$B$23+AS$158*'Fixed Data'!$B$26)*'Fixed Data'!AZ42/10^6</f>
        <v>-144.65871087892728</v>
      </c>
      <c r="AT143" s="21">
        <f>-(AT$158*'Fixed Data'!$B$25*'Fixed Data'!AT$47*'Fixed Data'!$B$24*'Fixed Data'!$B$23+AT$158*'Fixed Data'!$B$26)*'Fixed Data'!BA42/10^6</f>
        <v>-149.26052839663882</v>
      </c>
      <c r="AU143" s="21">
        <f>-(AU$158*'Fixed Data'!$B$25*'Fixed Data'!AU$47*'Fixed Data'!$B$24*'Fixed Data'!$B$23+AU$158*'Fixed Data'!$B$26)*'Fixed Data'!BB42/10^6</f>
        <v>-154.01477366855482</v>
      </c>
      <c r="AV143" s="21">
        <f>-(AV$158*'Fixed Data'!$B$25*'Fixed Data'!AV$47*'Fixed Data'!$B$24*'Fixed Data'!$B$23+AV$158*'Fixed Data'!$B$26)*'Fixed Data'!BC42/10^6</f>
        <v>-158.92760386238197</v>
      </c>
      <c r="AW143" s="21">
        <f>-(AW$158*'Fixed Data'!$B$25*'Fixed Data'!AW$47*'Fixed Data'!$B$24*'Fixed Data'!$B$23+AW$158*'Fixed Data'!$B$26)*'Fixed Data'!BD42/10^6</f>
        <v>-164.00543321276433</v>
      </c>
      <c r="AX143" s="21">
        <f>-(AX$158*'Fixed Data'!$B$25*'Fixed Data'!AX$47*'Fixed Data'!$B$24*'Fixed Data'!$B$23+AX$158*'Fixed Data'!$B$26)*'Fixed Data'!BE42/10^6</f>
        <v>-169.25498754648979</v>
      </c>
      <c r="AY143" s="21">
        <f>-(AY$158*'Fixed Data'!$B$25*'Fixed Data'!AY$47*'Fixed Data'!$B$24*'Fixed Data'!$B$23+AY$158*'Fixed Data'!$B$26)*'Fixed Data'!BF42/10^6</f>
        <v>-174.68331750149881</v>
      </c>
      <c r="AZ143" s="21">
        <f>-(AZ$158*'Fixed Data'!$B$25*'Fixed Data'!AZ$47*'Fixed Data'!$B$24*'Fixed Data'!$B$23+AZ$158*'Fixed Data'!$B$26)*'Fixed Data'!BG42/10^6</f>
        <v>-180.29780265628577</v>
      </c>
      <c r="BA143" s="21">
        <f>-(BA$158*'Fixed Data'!$B$25*'Fixed Data'!BA$47*'Fixed Data'!$B$24*'Fixed Data'!$B$23+BA$158*'Fixed Data'!$B$26)*'Fixed Data'!BH42/10^6</f>
        <v>-186.10616328253795</v>
      </c>
      <c r="BB143" s="21">
        <f>-(BB$158*'Fixed Data'!$B$25*'Fixed Data'!BB$47*'Fixed Data'!$B$24*'Fixed Data'!$B$23+BB$158*'Fixed Data'!$B$26)*'Fixed Data'!BI42/10^6</f>
        <v>-192.079292248108</v>
      </c>
    </row>
    <row r="144" spans="1:54" outlineLevel="2">
      <c r="A144" s="426"/>
      <c r="B144" s="135" t="s">
        <v>288</v>
      </c>
      <c r="C144" s="135" t="s">
        <v>562</v>
      </c>
      <c r="D144" s="135" t="s">
        <v>389</v>
      </c>
      <c r="E144" s="279">
        <f>(Option_1!E143-Baseline!E143)*1.76</f>
        <v>0</v>
      </c>
      <c r="F144" s="279">
        <f>(Option_1!F143-Baseline!F143)*1.76</f>
        <v>0.15736529079458364</v>
      </c>
      <c r="G144" s="279">
        <f>(Option_1!G143-Baseline!G143)*1.76</f>
        <v>0.32385367858794323</v>
      </c>
      <c r="H144" s="279">
        <f>(Option_1!H143-Baseline!H143)*1.76</f>
        <v>0.49981279092666908</v>
      </c>
      <c r="I144" s="279">
        <f>(Option_1!I143-Baseline!I143)*1.76</f>
        <v>0.68790535731607516</v>
      </c>
      <c r="J144" s="279">
        <f>(Option_1!J143-Baseline!J143)*1.76</f>
        <v>0.88744497921005172</v>
      </c>
      <c r="K144" s="279">
        <f>(Option_1!K143-Baseline!K143)*1.76</f>
        <v>0.91276982698766462</v>
      </c>
      <c r="L144" s="279">
        <f>(Option_1!L143-Baseline!L143)*1.76</f>
        <v>0.94176139681481685</v>
      </c>
      <c r="M144" s="279">
        <f>(Option_1!M143-Baseline!M143)*1.76</f>
        <v>0.97152441697828862</v>
      </c>
      <c r="N144" s="279">
        <f>(Option_1!N143-Baseline!N143)*1.76</f>
        <v>0.99898154844881903</v>
      </c>
      <c r="O144" s="279">
        <f>(Option_1!O143-Baseline!O143)*1.76</f>
        <v>1.030315340413182</v>
      </c>
      <c r="P144" s="279">
        <f>(Option_1!P143-Baseline!P143)*1.76</f>
        <v>1.0624976562579969</v>
      </c>
      <c r="Q144" s="279">
        <f>(Option_1!Q143-Baseline!Q143)*1.76</f>
        <v>1.095556886168539</v>
      </c>
      <c r="R144" s="279">
        <f>(Option_1!R143-Baseline!R143)*1.76</f>
        <v>1.1328249198851825</v>
      </c>
      <c r="S144" s="279">
        <f>(Option_1!S143-Baseline!S143)*1.76</f>
        <v>1.167779846927183</v>
      </c>
      <c r="T144" s="279">
        <f>(Option_1!T143-Baseline!T143)*1.76</f>
        <v>1.2037045448464527</v>
      </c>
      <c r="U144" s="279">
        <f>(Option_1!U143-Baseline!U143)*1.76</f>
        <v>1.240631967042757</v>
      </c>
      <c r="V144" s="279">
        <f>(Option_1!V143-Baseline!V143)*1.76</f>
        <v>1.2821191876739522</v>
      </c>
      <c r="W144" s="279">
        <f>(Option_1!W143-Baseline!W143)*1.76</f>
        <v>1.3212156487063045</v>
      </c>
      <c r="X144" s="279">
        <f>(Option_1!X143-Baseline!X143)*1.76</f>
        <v>1.3650645496673064</v>
      </c>
      <c r="Y144" s="279">
        <f>(Option_1!Y143-Baseline!Y143)*1.76</f>
        <v>1.4064858811749195</v>
      </c>
      <c r="Z144" s="279">
        <f>(Option_1!Z143-Baseline!Z143)*1.76</f>
        <v>1.4528647279101869</v>
      </c>
      <c r="AA144" s="279">
        <f>(Option_1!AA143-Baseline!AA143)*1.76</f>
        <v>1.5006082810106955</v>
      </c>
      <c r="AB144" s="279">
        <f>(Option_1!AB143-Baseline!AB143)*1.76</f>
        <v>1.5497659176881302</v>
      </c>
      <c r="AC144" s="279">
        <f>(Option_1!AC143-Baseline!AC143)*1.76</f>
        <v>1.5994835212146312</v>
      </c>
      <c r="AD144" s="279">
        <f>(Option_1!AD143-Baseline!AD143)*1.76</f>
        <v>1.6509023520755364</v>
      </c>
      <c r="AE144" s="279">
        <f>(Option_1!AE143-Baseline!AE143)*1.76</f>
        <v>1.7042735933060704</v>
      </c>
      <c r="AF144" s="279">
        <f>(Option_1!AF143-Baseline!AF143)*1.76</f>
        <v>1.7591302706309215</v>
      </c>
      <c r="AG144" s="279">
        <f>(Option_1!AG143-Baseline!AG143)*1.76</f>
        <v>1.8155757121756186</v>
      </c>
      <c r="AH144" s="279">
        <f>(Option_1!AH143-Baseline!AH143)*1.76</f>
        <v>1.8737335373096153</v>
      </c>
      <c r="AI144" s="279">
        <f>(Option_1!AI143-Baseline!AI143)*1.76</f>
        <v>1.9337640112065764</v>
      </c>
      <c r="AJ144" s="279">
        <f>(Option_1!AJ143-Baseline!AJ143)*1.76</f>
        <v>1.9956777303611033</v>
      </c>
      <c r="AK144" s="279">
        <f>(Option_1!AK143-Baseline!AK143)*1.76</f>
        <v>2.0595054444834657</v>
      </c>
      <c r="AL144" s="279">
        <f>(Option_1!AL143-Baseline!AL143)*1.76</f>
        <v>2.1253494610375698</v>
      </c>
      <c r="AM144" s="279">
        <f>(Option_1!AM143-Baseline!AM143)*1.76</f>
        <v>2.1932993149305027</v>
      </c>
      <c r="AN144" s="279">
        <f>(Option_1!AN143-Baseline!AN143)*1.76</f>
        <v>2.2634348858124871</v>
      </c>
      <c r="AO144" s="279">
        <f>(Option_1!AO143-Baseline!AO143)*1.76</f>
        <v>2.335832087918527</v>
      </c>
      <c r="AP144" s="279">
        <f>(Option_1!AP143-Baseline!AP143)*1.76</f>
        <v>2.4105820738906685</v>
      </c>
      <c r="AQ144" s="279">
        <f>(Option_1!AQ143-Baseline!AQ143)*1.76</f>
        <v>2.4877829099470365</v>
      </c>
      <c r="AR144" s="279">
        <f>(Option_1!AR143-Baseline!AR143)*1.76</f>
        <v>2.5675323462447066</v>
      </c>
      <c r="AS144" s="279">
        <f>(Option_1!AS143-Baseline!AS143)*1.76</f>
        <v>2.6499315692182019</v>
      </c>
      <c r="AT144" s="279">
        <f>(Option_1!AT143-Baseline!AT143)*1.76</f>
        <v>2.7350874805894865</v>
      </c>
      <c r="AU144" s="279">
        <f>(Option_1!AU143-Baseline!AU143)*1.76</f>
        <v>2.8231136368509762</v>
      </c>
      <c r="AV144" s="279">
        <f>(Option_1!AV143-Baseline!AV143)*1.76</f>
        <v>2.9141274987468249</v>
      </c>
      <c r="AW144" s="279">
        <f>(Option_1!AW143-Baseline!AW143)*1.76</f>
        <v>3.0082524775306139</v>
      </c>
      <c r="AX144" s="279">
        <f>(Option_1!AX143-Baseline!AX143)*1.76</f>
        <v>3.1056170899673408</v>
      </c>
      <c r="AY144" s="279">
        <f>(Option_1!AY143-Baseline!AY143)*1.76</f>
        <v>3.2063568433699312</v>
      </c>
      <c r="AZ144" s="279">
        <f>(Option_1!AZ143-Baseline!AZ143)*1.76</f>
        <v>3.3106133087971603</v>
      </c>
      <c r="BA144" s="279">
        <f>(Option_1!BA143-Baseline!BA143)*1.76</f>
        <v>3.4185346518102961</v>
      </c>
      <c r="BB144" s="279">
        <f>(Option_1!BB143-Baseline!BB143)*1.76</f>
        <v>3.5295629014143062</v>
      </c>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-5.7869438670629307</v>
      </c>
      <c r="F146" s="21">
        <f>-F$161*'Fixed Data'!$B$20*'Fixed Data'!$B$22</f>
        <v>-5.9899499701107217</v>
      </c>
      <c r="G146" s="21">
        <f>-G$161*'Fixed Data'!$B$20*'Fixed Data'!$B$22</f>
        <v>-6.2008227653814521</v>
      </c>
      <c r="H146" s="21">
        <f>-H$161*'Fixed Data'!$B$20*'Fixed Data'!$B$22</f>
        <v>-6.4198940191858922</v>
      </c>
      <c r="I146" s="21">
        <f>-I$161*'Fixed Data'!$B$20*'Fixed Data'!$B$22</f>
        <v>-6.6475103500336026</v>
      </c>
      <c r="J146" s="21">
        <f>-J$161*'Fixed Data'!$B$20*'Fixed Data'!$B$22</f>
        <v>-6.8840340126856594</v>
      </c>
      <c r="K146" s="21">
        <f>-K$161*'Fixed Data'!$B$20*'Fixed Data'!$B$22</f>
        <v>-7.1315770883762735</v>
      </c>
      <c r="L146" s="21">
        <f>-L$161*'Fixed Data'!$B$20*'Fixed Data'!$B$22</f>
        <v>-7.3889629827812877</v>
      </c>
      <c r="M146" s="21">
        <f>-M$161*'Fixed Data'!$B$20*'Fixed Data'!$B$22</f>
        <v>-7.6566171229100135</v>
      </c>
      <c r="N146" s="21">
        <f>-N$161*'Fixed Data'!$B$20*'Fixed Data'!$B$22</f>
        <v>-7.9349845594914257</v>
      </c>
      <c r="O146" s="21">
        <f>-O$161*'Fixed Data'!$B$20*'Fixed Data'!$B$22</f>
        <v>-8.2245307734284001</v>
      </c>
      <c r="P146" s="21">
        <f>-P$161*'Fixed Data'!$B$20*'Fixed Data'!$B$22</f>
        <v>-8.5257427286685115</v>
      </c>
      <c r="Q146" s="21">
        <f>-Q$161*'Fixed Data'!$B$20*'Fixed Data'!$B$22</f>
        <v>-8.8391299474763478</v>
      </c>
      <c r="R146" s="21">
        <f>-R$161*'Fixed Data'!$B$20*'Fixed Data'!$B$22</f>
        <v>-9.1652254960997919</v>
      </c>
      <c r="S146" s="21">
        <f>-S$161*'Fixed Data'!$B$20*'Fixed Data'!$B$22</f>
        <v>-9.504587149648362</v>
      </c>
      <c r="T146" s="21">
        <f>-T$161*'Fixed Data'!$B$20*'Fixed Data'!$B$22</f>
        <v>-9.8577986465775709</v>
      </c>
      <c r="U146" s="21">
        <f>-U$161*'Fixed Data'!$B$20*'Fixed Data'!$B$22</f>
        <v>-10.225470853567259</v>
      </c>
      <c r="V146" s="21">
        <f>-V$161*'Fixed Data'!$B$20*'Fixed Data'!$B$22</f>
        <v>-10.608243109611994</v>
      </c>
      <c r="W146" s="21">
        <f>-W$161*'Fixed Data'!$B$20*'Fixed Data'!$B$22</f>
        <v>-11.006784637315963</v>
      </c>
      <c r="X146" s="21">
        <f>-X$161*'Fixed Data'!$B$20*'Fixed Data'!$B$22</f>
        <v>-11.421795909384873</v>
      </c>
      <c r="Y146" s="21">
        <f>-Y$161*'Fixed Data'!$B$20*'Fixed Data'!$B$22</f>
        <v>-11.854010283935935</v>
      </c>
      <c r="Z146" s="21">
        <f>-Z$161*'Fixed Data'!$B$20*'Fixed Data'!$B$22</f>
        <v>-12.30419541579275</v>
      </c>
      <c r="AA146" s="21">
        <f>-AA$161*'Fixed Data'!$B$20*'Fixed Data'!$B$22</f>
        <v>-12.77315511581036</v>
      </c>
      <c r="AB146" s="21">
        <f>-AB$161*'Fixed Data'!$B$20*'Fixed Data'!$B$22</f>
        <v>-13.261730963783707</v>
      </c>
      <c r="AC146" s="21">
        <f>-AC$161*'Fixed Data'!$B$20*'Fixed Data'!$B$22</f>
        <v>-13.770804257378709</v>
      </c>
      <c r="AD146" s="21">
        <f>-AD$161*'Fixed Data'!$B$20*'Fixed Data'!$B$22</f>
        <v>-14.301297849055768</v>
      </c>
      <c r="AE146" s="21">
        <f>-AE$161*'Fixed Data'!$B$20*'Fixed Data'!$B$22</f>
        <v>-14.854178184606875</v>
      </c>
      <c r="AF146" s="21">
        <f>-AF$161*'Fixed Data'!$B$20*'Fixed Data'!$B$22</f>
        <v>-15.430457476101733</v>
      </c>
      <c r="AG146" s="21">
        <f>-AG$161*'Fixed Data'!$B$20*'Fixed Data'!$B$22</f>
        <v>-16.031195942038408</v>
      </c>
      <c r="AH146" s="21">
        <f>-AH$161*'Fixed Data'!$B$20*'Fixed Data'!$B$22</f>
        <v>-16.657504069895463</v>
      </c>
      <c r="AI146" s="21">
        <f>-AI$161*'Fixed Data'!$B$20*'Fixed Data'!$B$22</f>
        <v>-17.310545147502225</v>
      </c>
      <c r="AJ146" s="21">
        <f>-AJ$161*'Fixed Data'!$B$20*'Fixed Data'!$B$22</f>
        <v>-17.991537816810478</v>
      </c>
      <c r="AK146" s="21">
        <f>-AK$161*'Fixed Data'!$B$20*'Fixed Data'!$B$22</f>
        <v>-18.701758784476784</v>
      </c>
      <c r="AL146" s="21">
        <f>-AL$161*'Fixed Data'!$B$20*'Fixed Data'!$B$22</f>
        <v>-19.442545666853782</v>
      </c>
      <c r="AM146" s="21">
        <f>-AM$161*'Fixed Data'!$B$20*'Fixed Data'!$B$22</f>
        <v>-20.215299991792062</v>
      </c>
      <c r="AN146" s="21">
        <f>-AN$161*'Fixed Data'!$B$20*'Fixed Data'!$B$22</f>
        <v>-21.021490334851066</v>
      </c>
      <c r="AO146" s="21">
        <f>-AO$161*'Fixed Data'!$B$20*'Fixed Data'!$B$22</f>
        <v>-21.862655545116027</v>
      </c>
      <c r="AP146" s="21">
        <f>-AP$161*'Fixed Data'!$B$20*'Fixed Data'!$B$22</f>
        <v>-22.740408329438996</v>
      </c>
      <c r="AQ146" s="21">
        <f>-AQ$161*'Fixed Data'!$B$20*'Fixed Data'!$B$22</f>
        <v>-23.65643874707386</v>
      </c>
      <c r="AR146" s="21">
        <f>-AR$161*'Fixed Data'!$B$20*'Fixed Data'!$B$22</f>
        <v>-24.612518107538452</v>
      </c>
      <c r="AS146" s="21">
        <f>-AS$161*'Fixed Data'!$B$20*'Fixed Data'!$B$22</f>
        <v>-25.610502935681204</v>
      </c>
      <c r="AT146" s="21">
        <f>-AT$161*'Fixed Data'!$B$20*'Fixed Data'!$B$22</f>
        <v>-26.652339205565884</v>
      </c>
      <c r="AU146" s="21">
        <f>-AU$161*'Fixed Data'!$B$20*'Fixed Data'!$B$22</f>
        <v>-27.740066686363821</v>
      </c>
      <c r="AV146" s="21">
        <f>-AV$161*'Fixed Data'!$B$20*'Fixed Data'!$B$22</f>
        <v>-28.875823624268783</v>
      </c>
      <c r="AW146" s="21">
        <f>-AW$161*'Fixed Data'!$B$20*'Fixed Data'!$B$22</f>
        <v>-30.061851603623865</v>
      </c>
      <c r="AX146" s="21">
        <f>-AX$161*'Fixed Data'!$B$20*'Fixed Data'!$B$22</f>
        <v>-31.300500654464965</v>
      </c>
      <c r="AY146" s="21">
        <f>-AY$161*'Fixed Data'!$B$20*'Fixed Data'!$B$22</f>
        <v>-32.594234539276322</v>
      </c>
      <c r="AZ146" s="21">
        <f>-AZ$161*'Fixed Data'!$B$20*'Fixed Data'!$B$22</f>
        <v>-33.945636532579151</v>
      </c>
      <c r="BA146" s="21">
        <f>-BA$161*'Fixed Data'!$B$20*'Fixed Data'!$B$22</f>
        <v>-35.357415200520371</v>
      </c>
      <c r="BB146" s="21">
        <f>-BB$161*'Fixed Data'!$B$20*'Fixed Data'!$B$22</f>
        <v>-36.82790889669036</v>
      </c>
    </row>
    <row r="147" spans="1:54" outlineLevel="2">
      <c r="A147" s="426"/>
      <c r="B147" s="135" t="s">
        <v>291</v>
      </c>
      <c r="C147" s="135" t="s">
        <v>472</v>
      </c>
      <c r="D147" s="135" t="s">
        <v>389</v>
      </c>
      <c r="E147" s="21">
        <f>-E$162*'Fixed Data'!$B$21*'Fixed Data'!$B$22</f>
        <v>-8.6495463997149385E-2</v>
      </c>
      <c r="F147" s="21">
        <f>-F$162*'Fixed Data'!$B$21*'Fixed Data'!$B$22</f>
        <v>-8.9529726554576847E-2</v>
      </c>
      <c r="G147" s="21">
        <f>-G$162*'Fixed Data'!$B$21*'Fixed Data'!$B$22</f>
        <v>-9.2681570112198589E-2</v>
      </c>
      <c r="H147" s="21">
        <f>-H$162*'Fixed Data'!$B$21*'Fixed Data'!$B$22</f>
        <v>-9.5955952847779663E-2</v>
      </c>
      <c r="I147" s="21">
        <f>-I$162*'Fixed Data'!$B$21*'Fixed Data'!$B$22</f>
        <v>-9.9358056084958915E-2</v>
      </c>
      <c r="J147" s="21">
        <f>-J$162*'Fixed Data'!$B$21*'Fixed Data'!$B$22</f>
        <v>-0.10289329393628478</v>
      </c>
      <c r="K147" s="21">
        <f>-K$162*'Fixed Data'!$B$21*'Fixed Data'!$B$22</f>
        <v>-0.10659323544067024</v>
      </c>
      <c r="L147" s="21">
        <f>-L$162*'Fixed Data'!$B$21*'Fixed Data'!$B$22</f>
        <v>-0.11044029396101943</v>
      </c>
      <c r="M147" s="21">
        <f>-M$162*'Fixed Data'!$B$21*'Fixed Data'!$B$22</f>
        <v>-0.11444082862738289</v>
      </c>
      <c r="N147" s="21">
        <f>-N$162*'Fixed Data'!$B$21*'Fixed Data'!$B$22</f>
        <v>-0.11860149117567681</v>
      </c>
      <c r="O147" s="21">
        <f>-O$162*'Fixed Data'!$B$21*'Fixed Data'!$B$22</f>
        <v>-0.12292923890551222</v>
      </c>
      <c r="P147" s="21">
        <f>-P$162*'Fixed Data'!$B$21*'Fixed Data'!$B$22</f>
        <v>-0.12743135095281785</v>
      </c>
      <c r="Q147" s="21">
        <f>-Q$162*'Fixed Data'!$B$21*'Fixed Data'!$B$22</f>
        <v>-0.13211544215170404</v>
      </c>
      <c r="R147" s="21">
        <f>-R$162*'Fixed Data'!$B$21*'Fixed Data'!$B$22</f>
        <v>-0.13698948021111995</v>
      </c>
      <c r="S147" s="21">
        <f>-S$162*'Fixed Data'!$B$21*'Fixed Data'!$B$22</f>
        <v>-0.1420618025901664</v>
      </c>
      <c r="T147" s="21">
        <f>-T$162*'Fixed Data'!$B$21*'Fixed Data'!$B$22</f>
        <v>-0.14734113352408063</v>
      </c>
      <c r="U147" s="21">
        <f>-U$162*'Fixed Data'!$B$21*'Fixed Data'!$B$22</f>
        <v>-0.15283660376232508</v>
      </c>
      <c r="V147" s="21">
        <f>-V$162*'Fixed Data'!$B$21*'Fixed Data'!$B$22</f>
        <v>-0.15855776940264157</v>
      </c>
      <c r="W147" s="21">
        <f>-W$162*'Fixed Data'!$B$21*'Fixed Data'!$B$22</f>
        <v>-0.16451463283451978</v>
      </c>
      <c r="X147" s="21">
        <f>-X$162*'Fixed Data'!$B$21*'Fixed Data'!$B$22</f>
        <v>-0.17071766398400989</v>
      </c>
      <c r="Y147" s="21">
        <f>-Y$162*'Fixed Data'!$B$21*'Fixed Data'!$B$22</f>
        <v>-0.17717782366795015</v>
      </c>
      <c r="Z147" s="21">
        <f>-Z$162*'Fixed Data'!$B$21*'Fixed Data'!$B$22</f>
        <v>-0.18390658649617664</v>
      </c>
      <c r="AA147" s="21">
        <f>-AA$162*'Fixed Data'!$B$21*'Fixed Data'!$B$22</f>
        <v>-0.19091596618449197</v>
      </c>
      <c r="AB147" s="21">
        <f>-AB$162*'Fixed Data'!$B$21*'Fixed Data'!$B$22</f>
        <v>-0.19821854192234123</v>
      </c>
      <c r="AC147" s="21">
        <f>-AC$162*'Fixed Data'!$B$21*'Fixed Data'!$B$22</f>
        <v>-0.20582748564452247</v>
      </c>
      <c r="AD147" s="21">
        <f>-AD$162*'Fixed Data'!$B$21*'Fixed Data'!$B$22</f>
        <v>-0.21375659111096618</v>
      </c>
      <c r="AE147" s="21">
        <f>-AE$162*'Fixed Data'!$B$21*'Fixed Data'!$B$22</f>
        <v>-0.22202030373987716</v>
      </c>
      <c r="AF147" s="21">
        <f>-AF$162*'Fixed Data'!$B$21*'Fixed Data'!$B$22</f>
        <v>-0.23063375270096304</v>
      </c>
      <c r="AG147" s="21">
        <f>-AG$162*'Fixed Data'!$B$21*'Fixed Data'!$B$22</f>
        <v>-0.23961278436471417</v>
      </c>
      <c r="AH147" s="21">
        <f>-AH$162*'Fixed Data'!$B$21*'Fixed Data'!$B$22</f>
        <v>-0.24897399695706351</v>
      </c>
      <c r="AI147" s="21">
        <f>-AI$162*'Fixed Data'!$B$21*'Fixed Data'!$B$22</f>
        <v>-0.25873477792614991</v>
      </c>
      <c r="AJ147" s="21">
        <f>-AJ$162*'Fixed Data'!$B$21*'Fixed Data'!$B$22</f>
        <v>-0.26891334161042674</v>
      </c>
      <c r="AK147" s="21">
        <f>-AK$162*'Fixed Data'!$B$21*'Fixed Data'!$B$22</f>
        <v>-0.27952877067358073</v>
      </c>
      <c r="AL147" s="21">
        <f>-AL$162*'Fixed Data'!$B$21*'Fixed Data'!$B$22</f>
        <v>-0.29060105799146874</v>
      </c>
      <c r="AM147" s="21">
        <f>-AM$162*'Fixed Data'!$B$21*'Fixed Data'!$B$22</f>
        <v>-0.30215115185384772</v>
      </c>
      <c r="AN147" s="21">
        <f>-AN$162*'Fixed Data'!$B$21*'Fixed Data'!$B$22</f>
        <v>-0.31420100207013907</v>
      </c>
      <c r="AO147" s="21">
        <f>-AO$162*'Fixed Data'!$B$21*'Fixed Data'!$B$22</f>
        <v>-0.32677360999267685</v>
      </c>
      <c r="AP147" s="21">
        <f>-AP$162*'Fixed Data'!$B$21*'Fixed Data'!$B$22</f>
        <v>-0.33989307944399022</v>
      </c>
      <c r="AQ147" s="21">
        <f>-AQ$162*'Fixed Data'!$B$21*'Fixed Data'!$B$22</f>
        <v>-0.35358467171224106</v>
      </c>
      <c r="AR147" s="21">
        <f>-AR$162*'Fixed Data'!$B$21*'Fixed Data'!$B$22</f>
        <v>-0.36787486190271501</v>
      </c>
      <c r="AS147" s="21">
        <f>-AS$162*'Fixed Data'!$B$21*'Fixed Data'!$B$22</f>
        <v>-0.38279139875477686</v>
      </c>
      <c r="AT147" s="21">
        <f>-AT$162*'Fixed Data'!$B$21*'Fixed Data'!$B$22</f>
        <v>-0.39836336792429267</v>
      </c>
      <c r="AU147" s="21">
        <f>-AU$162*'Fixed Data'!$B$21*'Fixed Data'!$B$22</f>
        <v>-0.41462125722479348</v>
      </c>
      <c r="AV147" s="21">
        <f>-AV$162*'Fixed Data'!$B$21*'Fixed Data'!$B$22</f>
        <v>-0.43159702653948451</v>
      </c>
      <c r="AW147" s="21">
        <f>-AW$162*'Fixed Data'!$B$21*'Fixed Data'!$B$22</f>
        <v>-0.44932417969199562</v>
      </c>
      <c r="AX147" s="21">
        <f>-AX$162*'Fixed Data'!$B$21*'Fixed Data'!$B$22</f>
        <v>-0.46783784189201227</v>
      </c>
      <c r="AY147" s="21">
        <f>-AY$162*'Fixed Data'!$B$21*'Fixed Data'!$B$22</f>
        <v>-0.48717483853695809</v>
      </c>
      <c r="AZ147" s="21">
        <f>-AZ$162*'Fixed Data'!$B$21*'Fixed Data'!$B$22</f>
        <v>-0.50737378034191982</v>
      </c>
      <c r="BA147" s="21">
        <f>-BA$162*'Fixed Data'!$B$21*'Fixed Data'!$B$22</f>
        <v>-0.52847515148302082</v>
      </c>
      <c r="BB147" s="21">
        <f>-BB$162*'Fixed Data'!$B$21*'Fixed Data'!$B$22</f>
        <v>-0.55045411599076044</v>
      </c>
    </row>
    <row r="148" spans="1:54" outlineLevel="2">
      <c r="A148" s="426"/>
      <c r="B148" s="135" t="s">
        <v>291</v>
      </c>
      <c r="C148" s="135" t="s">
        <v>563</v>
      </c>
      <c r="D148" s="135" t="s">
        <v>389</v>
      </c>
      <c r="E148" s="279">
        <f>(SUM(Option_1!E146:E147)-SUM(Baseline!E146:E147))*1.76</f>
        <v>0</v>
      </c>
      <c r="F148" s="279">
        <f>(SUM(Option_1!F146:F147)-SUM(Baseline!F146:F147))*1.76</f>
        <v>2.3693446057815493E-3</v>
      </c>
      <c r="G148" s="279">
        <f>(SUM(Option_1!G146:G147)-SUM(Baseline!G146:G147))*1.76</f>
        <v>4.957335762185551E-3</v>
      </c>
      <c r="H148" s="279">
        <f>(SUM(Option_1!H146:H147)-SUM(Baseline!H146:H147))*1.76</f>
        <v>7.7799404512425953E-3</v>
      </c>
      <c r="I148" s="279">
        <f>(SUM(Option_1!I146:I147)-SUM(Baseline!I146:I147))*1.76</f>
        <v>1.0854205820374432E-2</v>
      </c>
      <c r="J148" s="279">
        <f>(SUM(Option_1!J146:J147)-SUM(Baseline!J146:J147))*1.76</f>
        <v>1.4198458702338285E-2</v>
      </c>
      <c r="K148" s="279">
        <f>(SUM(Option_1!K146:K147)-SUM(Baseline!K146:K147))*1.76</f>
        <v>1.4735552579734303E-2</v>
      </c>
      <c r="L148" s="279">
        <f>(SUM(Option_1!L146:L147)-SUM(Baseline!L146:L147))*1.76</f>
        <v>1.5294855750250349E-2</v>
      </c>
      <c r="M148" s="279">
        <f>(SUM(Option_1!M146:M147)-SUM(Baseline!M146:M147))*1.76</f>
        <v>1.5877407626732919E-2</v>
      </c>
      <c r="N148" s="279">
        <f>(SUM(Option_1!N146:N147)-SUM(Baseline!N146:N147))*1.76</f>
        <v>1.6484169564268143E-2</v>
      </c>
      <c r="O148" s="279">
        <f>(SUM(Option_1!O146:O147)-SUM(Baseline!O146:O147))*1.76</f>
        <v>1.7116301642302007E-2</v>
      </c>
      <c r="P148" s="279">
        <f>(SUM(Option_1!P146:P147)-SUM(Baseline!P146:P147))*1.76</f>
        <v>1.7774923452905114E-2</v>
      </c>
      <c r="Q148" s="279">
        <f>(SUM(Option_1!Q146:Q147)-SUM(Baseline!Q146:Q147))*1.76</f>
        <v>1.846115723997542E-2</v>
      </c>
      <c r="R148" s="279">
        <f>(SUM(Option_1!R146:R147)-SUM(Baseline!R146:R147))*1.76</f>
        <v>1.9176282688832771E-2</v>
      </c>
      <c r="S148" s="279">
        <f>(SUM(Option_1!S146:S147)-SUM(Baseline!S146:S147))*1.76</f>
        <v>1.9921659133649711E-2</v>
      </c>
      <c r="T148" s="279">
        <f>(SUM(Option_1!T146:T147)-SUM(Baseline!T146:T147))*1.76</f>
        <v>2.0698569176772423E-2</v>
      </c>
      <c r="U148" s="279">
        <f>(SUM(Option_1!U146:U147)-SUM(Baseline!U146:U147))*1.76</f>
        <v>2.1508491758241065E-2</v>
      </c>
      <c r="V148" s="279">
        <f>(SUM(Option_1!V146:V147)-SUM(Baseline!V146:V147))*1.76</f>
        <v>2.2352908204749156E-2</v>
      </c>
      <c r="W148" s="279">
        <f>(SUM(Option_1!W146:W147)-SUM(Baseline!W146:W147))*1.76</f>
        <v>2.3233379226665817E-2</v>
      </c>
      <c r="X148" s="279">
        <f>(SUM(Option_1!X146:X147)-SUM(Baseline!X146:X147))*1.76</f>
        <v>2.4151584875060052E-2</v>
      </c>
      <c r="Y148" s="279">
        <f>(SUM(Option_1!Y146:Y147)-SUM(Baseline!Y146:Y147))*1.76</f>
        <v>2.5109127408394157E-2</v>
      </c>
      <c r="Z148" s="279">
        <f>(SUM(Option_1!Z146:Z147)-SUM(Baseline!Z146:Z147))*1.76</f>
        <v>2.6107965250952814E-2</v>
      </c>
      <c r="AA148" s="279">
        <f>(SUM(Option_1!AA146:AA147)-SUM(Baseline!AA146:AA147))*1.76</f>
        <v>2.714990044630099E-2</v>
      </c>
      <c r="AB148" s="279">
        <f>(SUM(Option_1!AB146:AB147)-SUM(Baseline!AB146:AB147))*1.76</f>
        <v>2.8236973189039817E-2</v>
      </c>
      <c r="AC148" s="279">
        <f>(SUM(Option_1!AC146:AC147)-SUM(Baseline!AC146:AC147))*1.76</f>
        <v>2.9371145615986621E-2</v>
      </c>
      <c r="AD148" s="279">
        <f>(SUM(Option_1!AD146:AD147)-SUM(Baseline!AD146:AD147))*1.76</f>
        <v>3.0554657706838951E-2</v>
      </c>
      <c r="AE148" s="279">
        <f>(SUM(Option_1!AE146:AE147)-SUM(Baseline!AE146:AE147))*1.76</f>
        <v>3.1789829620479396E-2</v>
      </c>
      <c r="AF148" s="279">
        <f>(SUM(Option_1!AF146:AF147)-SUM(Baseline!AF146:AF147))*1.76</f>
        <v>3.3078983372105311E-2</v>
      </c>
      <c r="AG148" s="279">
        <f>(SUM(Option_1!AG146:AG147)-SUM(Baseline!AG146:AG147))*1.76</f>
        <v>3.4424639436062422E-2</v>
      </c>
      <c r="AH148" s="279">
        <f>(SUM(Option_1!AH146:AH147)-SUM(Baseline!AH146:AH147))*1.76</f>
        <v>3.5829399526671184E-2</v>
      </c>
      <c r="AI148" s="279">
        <f>(SUM(Option_1!AI146:AI147)-SUM(Baseline!AI146:AI147))*1.76</f>
        <v>3.7296023860379252E-2</v>
      </c>
      <c r="AJ148" s="279">
        <f>(SUM(Option_1!AJ146:AJ147)-SUM(Baseline!AJ146:AJ147))*1.76</f>
        <v>3.882739438103442E-2</v>
      </c>
      <c r="AK148" s="279">
        <f>(SUM(Option_1!AK146:AK147)-SUM(Baseline!AK146:AK147))*1.76</f>
        <v>4.0426551534567923E-2</v>
      </c>
      <c r="AL148" s="279">
        <f>(SUM(Option_1!AL146:AL147)-SUM(Baseline!AL146:AL147))*1.76</f>
        <v>4.2096617272078446E-2</v>
      </c>
      <c r="AM148" s="279">
        <f>(SUM(Option_1!AM146:AM147)-SUM(Baseline!AM146:AM147))*1.76</f>
        <v>4.3840951960871732E-2</v>
      </c>
      <c r="AN148" s="279">
        <f>(SUM(Option_1!AN146:AN147)-SUM(Baseline!AN146:AN147))*1.76</f>
        <v>4.5662958577102016E-2</v>
      </c>
      <c r="AO148" s="279">
        <f>(SUM(Option_1!AO146:AO147)-SUM(Baseline!AO146:AO147))*1.76</f>
        <v>4.7566357366395667E-2</v>
      </c>
      <c r="AP148" s="279">
        <f>(SUM(Option_1!AP146:AP147)-SUM(Baseline!AP146:AP147))*1.76</f>
        <v>4.9554950079540278E-2</v>
      </c>
      <c r="AQ148" s="279">
        <f>(SUM(Option_1!AQ146:AQ147)-SUM(Baseline!AQ146:AQ147))*1.76</f>
        <v>5.1632738252397982E-2</v>
      </c>
      <c r="AR148" s="279">
        <f>(SUM(Option_1!AR146:AR147)-SUM(Baseline!AR146:AR147))*1.76</f>
        <v>5.3803962897771382E-2</v>
      </c>
      <c r="AS148" s="279">
        <f>(SUM(Option_1!AS146:AS147)-SUM(Baseline!AS146:AS147))*1.76</f>
        <v>5.6072987020993427E-2</v>
      </c>
      <c r="AT148" s="279">
        <f>(SUM(Option_1!AT146:AT147)-SUM(Baseline!AT146:AT147))*1.76</f>
        <v>5.844441230872803E-2</v>
      </c>
      <c r="AU148" s="279">
        <f>(SUM(Option_1!AU146:AU147)-SUM(Baseline!AU146:AU147))*1.76</f>
        <v>6.0923120412042522E-2</v>
      </c>
      <c r="AV148" s="279">
        <f>(SUM(Option_1!AV146:AV147)-SUM(Baseline!AV146:AV147))*1.76</f>
        <v>6.3514193032158911E-2</v>
      </c>
      <c r="AW148" s="279">
        <f>(SUM(Option_1!AW146:AW147)-SUM(Baseline!AW146:AW147))*1.76</f>
        <v>6.6222992365075589E-2</v>
      </c>
      <c r="AX148" s="279">
        <f>(SUM(Option_1!AX146:AX147)-SUM(Baseline!AX146:AX147))*1.76</f>
        <v>6.905504123036621E-2</v>
      </c>
      <c r="AY148" s="279">
        <f>(SUM(Option_1!AY146:AY147)-SUM(Baseline!AY146:AY147))*1.76</f>
        <v>7.2016261487424349E-2</v>
      </c>
      <c r="AZ148" s="279">
        <f>(SUM(Option_1!AZ146:AZ147)-SUM(Baseline!AZ146:AZ147))*1.76</f>
        <v>7.5112815533354929E-2</v>
      </c>
      <c r="BA148" s="279">
        <f>(SUM(Option_1!BA146:BA147)-SUM(Baseline!BA146:BA147))*1.76</f>
        <v>7.8351106302861809E-2</v>
      </c>
      <c r="BB148" s="279">
        <f>(SUM(Option_1!BB146:BB147)-SUM(Baseline!BB146:BB147))*1.76</f>
        <v>8.1728833429227737E-2</v>
      </c>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473</v>
      </c>
      <c r="D150" s="135" t="s">
        <v>389</v>
      </c>
      <c r="E150" s="279">
        <v>-37.7511279</v>
      </c>
      <c r="F150" s="279">
        <v>-38.81096282</v>
      </c>
      <c r="G150" s="279">
        <v>-39.902628469999996</v>
      </c>
      <c r="H150" s="279">
        <v>-41.027162350000005</v>
      </c>
      <c r="I150" s="279">
        <v>-42.185639030000004</v>
      </c>
      <c r="J150" s="279">
        <v>-43.379171569999997</v>
      </c>
      <c r="K150" s="279">
        <v>-44.698617950000006</v>
      </c>
      <c r="L150" s="279">
        <v>-46.061098729999998</v>
      </c>
      <c r="M150" s="279">
        <v>-47.468133899999998</v>
      </c>
      <c r="N150" s="279">
        <v>-48.921301909999997</v>
      </c>
      <c r="O150" s="279">
        <v>-50.422242090000005</v>
      </c>
      <c r="P150" s="279">
        <v>-51.972657229999996</v>
      </c>
      <c r="Q150" s="279">
        <v>-53.57431622</v>
      </c>
      <c r="R150" s="279">
        <v>-55.229056820000004</v>
      </c>
      <c r="S150" s="279">
        <v>-56.93878857</v>
      </c>
      <c r="T150" s="279">
        <v>-58.705495820000003</v>
      </c>
      <c r="U150" s="279">
        <v>-60.531240920000002</v>
      </c>
      <c r="V150" s="279">
        <v>-62.418167490000002</v>
      </c>
      <c r="W150" s="279">
        <v>-64.368503910000001</v>
      </c>
      <c r="X150" s="279">
        <v>-66.384566950000007</v>
      </c>
      <c r="Y150" s="279">
        <v>-68.468765519999991</v>
      </c>
      <c r="Z150" s="279">
        <v>-70.623604659999998</v>
      </c>
      <c r="AA150" s="279">
        <v>-72.851689620000002</v>
      </c>
      <c r="AB150" s="279">
        <v>-75.155730269999992</v>
      </c>
      <c r="AC150" s="279">
        <v>-77.538545530000007</v>
      </c>
      <c r="AD150" s="279">
        <v>-80.003068170000006</v>
      </c>
      <c r="AE150" s="279">
        <v>-82.55234969</v>
      </c>
      <c r="AF150" s="279">
        <v>-85.189565569999999</v>
      </c>
      <c r="AG150" s="279">
        <v>-87.918020609999999</v>
      </c>
      <c r="AH150" s="279">
        <v>-90.741154629999997</v>
      </c>
      <c r="AI150" s="279">
        <v>-93.66254837999999</v>
      </c>
      <c r="AJ150" s="279">
        <v>-96.685929729999998</v>
      </c>
      <c r="AK150" s="279">
        <v>-99.815180189999992</v>
      </c>
      <c r="AL150" s="279">
        <v>-103.0543416</v>
      </c>
      <c r="AM150" s="279">
        <v>-106.4076235</v>
      </c>
      <c r="AN150" s="279">
        <v>-109.87940999999999</v>
      </c>
      <c r="AO150" s="279">
        <v>-113.4742682</v>
      </c>
      <c r="AP150" s="279">
        <v>-117.196956</v>
      </c>
      <c r="AQ150" s="279">
        <v>-121.05243059999999</v>
      </c>
      <c r="AR150" s="279">
        <v>-125.0458575</v>
      </c>
      <c r="AS150" s="279">
        <v>-129.18261999999999</v>
      </c>
      <c r="AT150" s="279">
        <v>-133.46832860000001</v>
      </c>
      <c r="AU150" s="279">
        <v>-137.90883149999999</v>
      </c>
      <c r="AV150" s="279">
        <v>-142.5102254</v>
      </c>
      <c r="AW150" s="279">
        <v>-147.27886659999999</v>
      </c>
      <c r="AX150" s="279">
        <v>-152.2213825</v>
      </c>
      <c r="AY150" s="279">
        <v>-157.3446845</v>
      </c>
      <c r="AZ150" s="279">
        <v>-162.65598059999999</v>
      </c>
      <c r="BA150" s="279">
        <v>-168.1627886</v>
      </c>
      <c r="BB150" s="279">
        <v>-173.85603262428265</v>
      </c>
    </row>
    <row r="151" spans="1:54" outlineLevel="2">
      <c r="A151" s="426"/>
      <c r="B151" s="135" t="s">
        <v>294</v>
      </c>
      <c r="C151" s="135" t="s">
        <v>474</v>
      </c>
      <c r="D151" s="135" t="s">
        <v>389</v>
      </c>
      <c r="E151" s="279">
        <v>-11.34775132</v>
      </c>
      <c r="F151" s="279">
        <v>-11.6902533</v>
      </c>
      <c r="G151" s="279">
        <v>-12.04359949</v>
      </c>
      <c r="H151" s="279">
        <v>-12.408155619999999</v>
      </c>
      <c r="I151" s="279">
        <v>-12.78430077</v>
      </c>
      <c r="J151" s="279">
        <v>-13.172427859999999</v>
      </c>
      <c r="K151" s="279">
        <v>-13.578172689999999</v>
      </c>
      <c r="L151" s="279">
        <v>-13.997174789999999</v>
      </c>
      <c r="M151" s="279">
        <v>-14.42989942</v>
      </c>
      <c r="N151" s="279">
        <v>-14.876829539999999</v>
      </c>
      <c r="O151" s="279">
        <v>-15.33846651</v>
      </c>
      <c r="P151" s="279">
        <v>-15.815330900000001</v>
      </c>
      <c r="Q151" s="279">
        <v>-16.30796325</v>
      </c>
      <c r="R151" s="279">
        <v>-16.816924879999998</v>
      </c>
      <c r="S151" s="279">
        <v>-17.342798819999999</v>
      </c>
      <c r="T151" s="279">
        <v>-17.88619065</v>
      </c>
      <c r="U151" s="279">
        <v>-18.447729489999997</v>
      </c>
      <c r="V151" s="279">
        <v>-19.028068960000002</v>
      </c>
      <c r="W151" s="279">
        <v>-19.627888219999999</v>
      </c>
      <c r="X151" s="279">
        <v>-20.247893050000002</v>
      </c>
      <c r="Y151" s="279">
        <v>-20.888816980000001</v>
      </c>
      <c r="Z151" s="279">
        <v>-21.55142245</v>
      </c>
      <c r="AA151" s="279">
        <v>-22.236502059999999</v>
      </c>
      <c r="AB151" s="279">
        <v>-22.944879839999999</v>
      </c>
      <c r="AC151" s="279">
        <v>-23.6774126</v>
      </c>
      <c r="AD151" s="279">
        <v>-24.434991359999998</v>
      </c>
      <c r="AE151" s="279">
        <v>-25.218542760000002</v>
      </c>
      <c r="AF151" s="279">
        <v>-26.029030640000002</v>
      </c>
      <c r="AG151" s="279">
        <v>-26.867457640000001</v>
      </c>
      <c r="AH151" s="279">
        <v>-27.734866889999999</v>
      </c>
      <c r="AI151" s="279">
        <v>-28.632343710000001</v>
      </c>
      <c r="AJ151" s="279">
        <v>-29.561017530000001</v>
      </c>
      <c r="AK151" s="279">
        <v>-30.52206374</v>
      </c>
      <c r="AL151" s="279">
        <v>-31.51670575</v>
      </c>
      <c r="AM151" s="279">
        <v>-32.546217059999996</v>
      </c>
      <c r="AN151" s="279">
        <v>-33.61192346</v>
      </c>
      <c r="AO151" s="279">
        <v>-34.715205359999999</v>
      </c>
      <c r="AP151" s="279">
        <v>-35.857500180000002</v>
      </c>
      <c r="AQ151" s="279">
        <v>-37.040304859999999</v>
      </c>
      <c r="AR151" s="279">
        <v>-38.265178520000006</v>
      </c>
      <c r="AS151" s="279">
        <v>-39.533745200000006</v>
      </c>
      <c r="AT151" s="279">
        <v>-40.847696759999998</v>
      </c>
      <c r="AU151" s="279">
        <v>-42.208795899999998</v>
      </c>
      <c r="AV151" s="279">
        <v>-43.61887935</v>
      </c>
      <c r="AW151" s="279">
        <v>-45.079861130000005</v>
      </c>
      <c r="AX151" s="279">
        <v>-46.593736079999999</v>
      </c>
      <c r="AY151" s="279">
        <v>-48.16258345</v>
      </c>
      <c r="AZ151" s="279">
        <v>-49.788570729999996</v>
      </c>
      <c r="BA151" s="279">
        <v>-51.473957640000002</v>
      </c>
      <c r="BB151" s="279">
        <v>-53.216396379260239</v>
      </c>
    </row>
    <row r="152" spans="1:54" outlineLevel="2">
      <c r="A152" s="426"/>
      <c r="B152" s="135" t="s">
        <v>294</v>
      </c>
      <c r="C152" s="135" t="s">
        <v>475</v>
      </c>
      <c r="D152" s="135" t="s">
        <v>389</v>
      </c>
      <c r="E152" s="279">
        <v>-0.93836276650000006</v>
      </c>
      <c r="F152" s="279">
        <v>-0.97127854689999993</v>
      </c>
      <c r="G152" s="279">
        <v>-1.0054698520000001</v>
      </c>
      <c r="H152" s="279">
        <v>-1.0409904720000001</v>
      </c>
      <c r="I152" s="279">
        <v>-1.077896609</v>
      </c>
      <c r="J152" s="279">
        <v>-1.116247</v>
      </c>
      <c r="K152" s="279">
        <v>-1.156384189</v>
      </c>
      <c r="L152" s="279">
        <v>-1.1981173140000001</v>
      </c>
      <c r="M152" s="279">
        <v>-1.241515358</v>
      </c>
      <c r="N152" s="279">
        <v>-1.286650477</v>
      </c>
      <c r="O152" s="279">
        <v>-1.333598149</v>
      </c>
      <c r="P152" s="279">
        <v>-1.3824373330000002</v>
      </c>
      <c r="Q152" s="279">
        <v>-1.4332506389999999</v>
      </c>
      <c r="R152" s="279">
        <v>-1.4861245000000001</v>
      </c>
      <c r="S152" s="279">
        <v>-1.541149361</v>
      </c>
      <c r="T152" s="279">
        <v>-1.598419864</v>
      </c>
      <c r="U152" s="279">
        <v>-1.6580350580000001</v>
      </c>
      <c r="V152" s="279">
        <v>-1.7200986110000001</v>
      </c>
      <c r="W152" s="279">
        <v>-1.784719027</v>
      </c>
      <c r="X152" s="279">
        <v>-1.8520098870000001</v>
      </c>
      <c r="Y152" s="279">
        <v>-1.9220900910000001</v>
      </c>
      <c r="Z152" s="279">
        <v>-1.9950841180000001</v>
      </c>
      <c r="AA152" s="279">
        <v>-2.0711222949999999</v>
      </c>
      <c r="AB152" s="279">
        <v>-2.1503410809999997</v>
      </c>
      <c r="AC152" s="279">
        <v>-2.2328833650000002</v>
      </c>
      <c r="AD152" s="279">
        <v>-2.3188987829999999</v>
      </c>
      <c r="AE152" s="279">
        <v>-2.4085440389999997</v>
      </c>
      <c r="AF152" s="279">
        <v>-2.501983257</v>
      </c>
      <c r="AG152" s="279">
        <v>-2.5993883369999997</v>
      </c>
      <c r="AH152" s="279">
        <v>-2.7009393410000002</v>
      </c>
      <c r="AI152" s="279">
        <v>-2.8068248849999997</v>
      </c>
      <c r="AJ152" s="279">
        <v>-2.9172425619999998</v>
      </c>
      <c r="AK152" s="279">
        <v>-3.0323993820000004</v>
      </c>
      <c r="AL152" s="279">
        <v>-3.152512228</v>
      </c>
      <c r="AM152" s="279">
        <v>-3.2778083470000001</v>
      </c>
      <c r="AN152" s="279">
        <v>-3.4085258550000002</v>
      </c>
      <c r="AO152" s="279">
        <v>-3.544914269</v>
      </c>
      <c r="AP152" s="279">
        <v>-3.6872350709999999</v>
      </c>
      <c r="AQ152" s="279">
        <v>-3.835762296</v>
      </c>
      <c r="AR152" s="279">
        <v>-3.9907831469999997</v>
      </c>
      <c r="AS152" s="279">
        <v>-4.1525986460000004</v>
      </c>
      <c r="AT152" s="279">
        <v>-4.3215243130000003</v>
      </c>
      <c r="AU152" s="279">
        <v>-4.4978908839999994</v>
      </c>
      <c r="AV152" s="279">
        <v>-4.6820450599999992</v>
      </c>
      <c r="AW152" s="279">
        <v>-4.8743502950000002</v>
      </c>
      <c r="AX152" s="279">
        <v>-5.075187627</v>
      </c>
      <c r="AY152" s="279">
        <v>-5.2849565410000006</v>
      </c>
      <c r="AZ152" s="279">
        <v>-5.5040758890000001</v>
      </c>
      <c r="BA152" s="279">
        <v>-5.7329848459999999</v>
      </c>
      <c r="BB152" s="279">
        <v>-5.9714138953191389</v>
      </c>
    </row>
    <row r="153" spans="1:54" outlineLevel="2">
      <c r="A153" s="426"/>
      <c r="B153" s="135" t="s">
        <v>294</v>
      </c>
      <c r="C153" s="135" t="s">
        <v>564</v>
      </c>
      <c r="D153" s="135" t="s">
        <v>389</v>
      </c>
      <c r="E153" s="279">
        <f>(SUM(Option_1!E150:E152)-SUM(Baseline!E150:E152))*1.76</f>
        <v>0</v>
      </c>
      <c r="F153" s="279">
        <f>(SUM(Option_1!F150:F152)-SUM(Baseline!F150:F152))*1.76</f>
        <v>0.14280293438398758</v>
      </c>
      <c r="G153" s="279">
        <f>(SUM(Option_1!G150:G152)-SUM(Baseline!G150:G152))*1.76</f>
        <v>0.29467480064002755</v>
      </c>
      <c r="H153" s="279">
        <f>(SUM(Option_1!H150:H152)-SUM(Baseline!H150:H152))*1.76</f>
        <v>0.45607299232000742</v>
      </c>
      <c r="I153" s="279">
        <f>(SUM(Option_1!I150:I152)-SUM(Baseline!I150:I152))*1.76</f>
        <v>0.6274768526399862</v>
      </c>
      <c r="J153" s="279">
        <f>(SUM(Option_1!J150:J152)-SUM(Baseline!J150:J152))*1.76</f>
        <v>0.80938881759999848</v>
      </c>
      <c r="K153" s="279">
        <f>(SUM(Option_1!K150:K152)-SUM(Baseline!K150:K152))*1.76</f>
        <v>0.83475782895998918</v>
      </c>
      <c r="L153" s="279">
        <f>(SUM(Option_1!L150:L152)-SUM(Baseline!L150:L152))*1.76</f>
        <v>0.86097274560000192</v>
      </c>
      <c r="M153" s="279">
        <f>(SUM(Option_1!M150:M152)-SUM(Baseline!M150:M152))*1.76</f>
        <v>0.88806390992000839</v>
      </c>
      <c r="N153" s="279">
        <f>(SUM(Option_1!N150:N152)-SUM(Baseline!N150:N152))*1.76</f>
        <v>0.91606289984000799</v>
      </c>
      <c r="O153" s="279">
        <f>(SUM(Option_1!O150:O152)-SUM(Baseline!O150:O152))*1.76</f>
        <v>0.94500253936002765</v>
      </c>
      <c r="P153" s="279">
        <f>(SUM(Option_1!P150:P152)-SUM(Baseline!P150:P152))*1.76</f>
        <v>0.97491688976001567</v>
      </c>
      <c r="Q153" s="279">
        <f>(SUM(Option_1!Q150:Q152)-SUM(Baseline!Q150:Q152))*1.76</f>
        <v>1.0058413393600176</v>
      </c>
      <c r="R153" s="279">
        <f>(SUM(Option_1!R150:R152)-SUM(Baseline!R150:R152))*1.76</f>
        <v>1.0378127689599774</v>
      </c>
      <c r="S153" s="279">
        <f>(SUM(Option_1!S150:S152)-SUM(Baseline!S150:S152))*1.76</f>
        <v>1.0708693969599994</v>
      </c>
      <c r="T153" s="279">
        <f>(SUM(Option_1!T150:T152)-SUM(Baseline!T150:T152))*1.76</f>
        <v>1.1050510257600195</v>
      </c>
      <c r="U153" s="279">
        <f>(SUM(Option_1!U150:U152)-SUM(Baseline!U150:U152))*1.76</f>
        <v>1.1403990012800069</v>
      </c>
      <c r="V153" s="279">
        <f>(SUM(Option_1!V150:V152)-SUM(Baseline!V150:V152))*1.76</f>
        <v>1.1769563607999771</v>
      </c>
      <c r="W153" s="279">
        <f>(SUM(Option_1!W150:W152)-SUM(Baseline!W150:W152))*1.76</f>
        <v>1.2147678312000108</v>
      </c>
      <c r="X153" s="279">
        <f>(SUM(Option_1!X150:X152)-SUM(Baseline!X150:X152))*1.76</f>
        <v>1.2538799292799923</v>
      </c>
      <c r="Y153" s="279">
        <f>(SUM(Option_1!Y150:Y152)-SUM(Baseline!Y150:Y152))*1.76</f>
        <v>1.2943410638400064</v>
      </c>
      <c r="Z153" s="279">
        <f>(SUM(Option_1!Z150:Z152)-SUM(Baseline!Z150:Z152))*1.76</f>
        <v>1.336201542720014</v>
      </c>
      <c r="AA153" s="279">
        <f>(SUM(Option_1!AA150:AA152)-SUM(Baseline!AA150:AA152))*1.76</f>
        <v>1.3795138332799979</v>
      </c>
      <c r="AB153" s="279">
        <f>(SUM(Option_1!AB150:AB152)-SUM(Baseline!AB150:AB152))*1.76</f>
        <v>1.4243323899200118</v>
      </c>
      <c r="AC153" s="279">
        <f>(SUM(Option_1!AC150:AC152)-SUM(Baseline!AC150:AC152))*1.76</f>
        <v>1.4707139374399845</v>
      </c>
      <c r="AD153" s="279">
        <f>(SUM(Option_1!AD150:AD152)-SUM(Baseline!AD150:AD152))*1.76</f>
        <v>1.518717511519992</v>
      </c>
      <c r="AE153" s="279">
        <f>(SUM(Option_1!AE150:AE152)-SUM(Baseline!AE150:AE152))*1.76</f>
        <v>1.5684046065599955</v>
      </c>
      <c r="AF153" s="279">
        <f>(SUM(Option_1!AF150:AF152)-SUM(Baseline!AF150:AF152))*1.76</f>
        <v>1.6198391387199809</v>
      </c>
      <c r="AG153" s="279">
        <f>(SUM(Option_1!AG150:AG152)-SUM(Baseline!AG150:AG152))*1.76</f>
        <v>1.6730877873600003</v>
      </c>
      <c r="AH153" s="279">
        <f>(SUM(Option_1!AH150:AH152)-SUM(Baseline!AH150:AH152))*1.76</f>
        <v>1.72821982256002</v>
      </c>
      <c r="AI153" s="279">
        <f>(SUM(Option_1!AI150:AI152)-SUM(Baseline!AI150:AI152))*1.76</f>
        <v>1.7853075451200198</v>
      </c>
      <c r="AJ153" s="279">
        <f>(SUM(Option_1!AJ150:AJ152)-SUM(Baseline!AJ150:AJ152))*1.76</f>
        <v>1.8444261422400177</v>
      </c>
      <c r="AK153" s="279">
        <f>(SUM(Option_1!AK150:AK152)-SUM(Baseline!AK150:AK152))*1.76</f>
        <v>1.9056538547200035</v>
      </c>
      <c r="AL153" s="279">
        <f>(SUM(Option_1!AL150:AL152)-SUM(Baseline!AL150:AL152))*1.76</f>
        <v>1.9690725894399383</v>
      </c>
      <c r="AM153" s="279">
        <f>(SUM(Option_1!AM150:AM152)-SUM(Baseline!AM150:AM152))*1.76</f>
        <v>2.0347670376000271</v>
      </c>
      <c r="AN153" s="279">
        <f>(SUM(Option_1!AN150:AN152)-SUM(Baseline!AN150:AN152))*1.76</f>
        <v>2.102825929600026</v>
      </c>
      <c r="AO153" s="279">
        <f>(SUM(Option_1!AO150:AO152)-SUM(Baseline!AO150:AO152))*1.76</f>
        <v>2.1733416689599654</v>
      </c>
      <c r="AP153" s="279">
        <f>(SUM(Option_1!AP150:AP152)-SUM(Baseline!AP150:AP152))*1.76</f>
        <v>2.2464102583999783</v>
      </c>
      <c r="AQ153" s="279">
        <f>(SUM(Option_1!AQ150:AQ152)-SUM(Baseline!AQ150:AQ152))*1.76</f>
        <v>2.3221321833599631</v>
      </c>
      <c r="AR153" s="279">
        <f>(SUM(Option_1!AR150:AR152)-SUM(Baseline!AR150:AR152))*1.76</f>
        <v>2.4006120054399798</v>
      </c>
      <c r="AS153" s="279">
        <f>(SUM(Option_1!AS150:AS152)-SUM(Baseline!AS150:AS152))*1.76</f>
        <v>2.4819584768000413</v>
      </c>
      <c r="AT153" s="279">
        <f>(SUM(Option_1!AT150:AT152)-SUM(Baseline!AT150:AT152))*1.76</f>
        <v>2.5662851368000568</v>
      </c>
      <c r="AU153" s="279">
        <f>(SUM(Option_1!AU150:AU152)-SUM(Baseline!AU150:AU152))*1.76</f>
        <v>2.6537107995199767</v>
      </c>
      <c r="AV153" s="279">
        <f>(SUM(Option_1!AV150:AV152)-SUM(Baseline!AV150:AV152))*1.76</f>
        <v>2.744358527679942</v>
      </c>
      <c r="AW153" s="279">
        <f>(SUM(Option_1!AW150:AW152)-SUM(Baseline!AW150:AW152))*1.76</f>
        <v>2.838357461280002</v>
      </c>
      <c r="AX153" s="279">
        <f>(SUM(Option_1!AX150:AX152)-SUM(Baseline!AX150:AX152))*1.76</f>
        <v>2.9358420572800514</v>
      </c>
      <c r="AY153" s="279">
        <f>(SUM(Option_1!AY150:AY152)-SUM(Baseline!AY150:AY152))*1.76</f>
        <v>3.0369522796799218</v>
      </c>
      <c r="AZ153" s="279">
        <f>(SUM(Option_1!AZ150:AZ152)-SUM(Baseline!AZ150:AZ152))*1.76</f>
        <v>3.1418342190399335</v>
      </c>
      <c r="BA153" s="279">
        <f>(SUM(Option_1!BA150:BA152)-SUM(Baseline!BA150:BA152))*1.76</f>
        <v>3.2506408668800075</v>
      </c>
      <c r="BB153" s="279">
        <f>(SUM(Option_1!BB150:BB152)-SUM(Baseline!BB150:BB152))*1.76</f>
        <v>3.3632147835456636</v>
      </c>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135" t="s">
        <v>395</v>
      </c>
      <c r="D158" s="135" t="s">
        <v>478</v>
      </c>
      <c r="E158" s="238">
        <v>103.89814905218508</v>
      </c>
      <c r="F158" s="36">
        <v>105.20310194468979</v>
      </c>
      <c r="G158" s="36">
        <v>106.53316055268392</v>
      </c>
      <c r="H158" s="36">
        <v>107.88903822609618</v>
      </c>
      <c r="I158" s="36">
        <v>109.27147362585264</v>
      </c>
      <c r="J158" s="36">
        <v>110.68123169187683</v>
      </c>
      <c r="K158" s="36">
        <v>112.35147999485199</v>
      </c>
      <c r="L158" s="36">
        <v>114.05776550422345</v>
      </c>
      <c r="M158" s="36">
        <v>115.80117457988254</v>
      </c>
      <c r="N158" s="36">
        <v>117.58283373171662</v>
      </c>
      <c r="O158" s="36">
        <v>119.4039119296088</v>
      </c>
      <c r="P158" s="36">
        <v>121.26562203343779</v>
      </c>
      <c r="Q158" s="36">
        <v>123.16922277307771</v>
      </c>
      <c r="R158" s="36">
        <v>125.1160208383979</v>
      </c>
      <c r="S158" s="36">
        <v>127.10737274926271</v>
      </c>
      <c r="T158" s="36">
        <v>129.14468705553128</v>
      </c>
      <c r="U158" s="36">
        <v>131.22942653705735</v>
      </c>
      <c r="V158" s="36">
        <v>133.36311051368892</v>
      </c>
      <c r="W158" s="36">
        <v>135.54731726526825</v>
      </c>
      <c r="X158" s="36">
        <v>137.78368700163131</v>
      </c>
      <c r="Y158" s="36">
        <v>140.07392373260762</v>
      </c>
      <c r="Z158" s="36">
        <v>142.41979878802013</v>
      </c>
      <c r="AA158" s="36">
        <v>144.82315334768464</v>
      </c>
      <c r="AB158" s="36">
        <v>147.28590163140981</v>
      </c>
      <c r="AC158" s="36">
        <v>149.81003408899656</v>
      </c>
      <c r="AD158" s="36">
        <v>152.39762081023792</v>
      </c>
      <c r="AE158" s="36">
        <v>155.05081493491849</v>
      </c>
      <c r="AF158" s="36">
        <v>157.77185639281436</v>
      </c>
      <c r="AG158" s="36">
        <v>160.56307564369243</v>
      </c>
      <c r="AH158" s="36">
        <v>163.42689774731022</v>
      </c>
      <c r="AI158" s="36">
        <v>166.36584676341531</v>
      </c>
      <c r="AJ158" s="36">
        <v>169.38254982174502</v>
      </c>
      <c r="AK158" s="36">
        <v>172.4797419620258</v>
      </c>
      <c r="AL158" s="36">
        <v>175.66027108397287</v>
      </c>
      <c r="AM158" s="36">
        <v>178.92710267728972</v>
      </c>
      <c r="AN158" s="36">
        <v>182.28332521166746</v>
      </c>
      <c r="AO158" s="36">
        <v>185.7321559667844</v>
      </c>
      <c r="AP158" s="36">
        <v>189.27694664230535</v>
      </c>
      <c r="AQ158" s="36">
        <v>192.92118929788109</v>
      </c>
      <c r="AR158" s="36">
        <v>196.66852295314771</v>
      </c>
      <c r="AS158" s="36">
        <v>200.52274040772593</v>
      </c>
      <c r="AT158" s="36">
        <v>204.48779484122051</v>
      </c>
      <c r="AU158" s="36">
        <v>208.56780740321923</v>
      </c>
      <c r="AV158" s="36">
        <v>212.76707502329251</v>
      </c>
      <c r="AW158" s="36">
        <v>217.09007789099221</v>
      </c>
      <c r="AX158" s="36">
        <v>221.54148891585112</v>
      </c>
      <c r="AY158" s="36">
        <v>226.12618142738185</v>
      </c>
      <c r="AZ158" s="36">
        <v>230.84923929507605</v>
      </c>
      <c r="BA158" s="36">
        <v>235.71596627840339</v>
      </c>
      <c r="BB158" s="36">
        <v>240.68529282672199</v>
      </c>
    </row>
    <row r="159" spans="1:54" outlineLevel="2">
      <c r="A159" s="426"/>
      <c r="B159" s="135" t="s">
        <v>288</v>
      </c>
      <c r="C159" s="135" t="s">
        <v>562</v>
      </c>
      <c r="D159" s="135" t="s">
        <v>478</v>
      </c>
      <c r="E159" s="238">
        <f>(Option_1!E158-Baseline!E158)*1.76</f>
        <v>0</v>
      </c>
      <c r="F159" s="238">
        <f>(Option_1!F158-Baseline!F158)*1.76</f>
        <v>-0.37966863163316705</v>
      </c>
      <c r="G159" s="238">
        <f>(Option_1!G158-Baseline!G158)*1.76</f>
        <v>-0.77057096022294669</v>
      </c>
      <c r="H159" s="238">
        <f>(Option_1!H158-Baseline!H158)*1.76</f>
        <v>-1.17306435197356</v>
      </c>
      <c r="I159" s="238">
        <f>(Option_1!I158-Baseline!I158)*1.76</f>
        <v>-1.5875203639679445</v>
      </c>
      <c r="J159" s="238">
        <f>(Option_1!J158-Baseline!J158)*1.76</f>
        <v>-2.0143255185674436</v>
      </c>
      <c r="K159" s="238">
        <f>(Option_1!K158-Baseline!K158)*1.76</f>
        <v>-2.0449013443098805</v>
      </c>
      <c r="L159" s="238">
        <f>(Option_1!L158-Baseline!L158)*1.76</f>
        <v>-2.0761481875851837</v>
      </c>
      <c r="M159" s="238">
        <f>(Option_1!M158-Baseline!M158)*1.76</f>
        <v>-2.1080863763913453</v>
      </c>
      <c r="N159" s="238">
        <f>(Option_1!N158-Baseline!N158)*1.76</f>
        <v>-2.1407374003262793</v>
      </c>
      <c r="O159" s="238">
        <f>(Option_1!O158-Baseline!O158)*1.76</f>
        <v>-2.1741235233876388</v>
      </c>
      <c r="P159" s="238">
        <f>(Option_1!P158-Baseline!P158)*1.76</f>
        <v>-2.2082675903732367</v>
      </c>
      <c r="Q159" s="238">
        <f>(Option_1!Q158-Baseline!Q158)*1.76</f>
        <v>-2.2431939948806146</v>
      </c>
      <c r="R159" s="238">
        <f>(Option_1!R158-Baseline!R158)*1.76</f>
        <v>-2.278927324107292</v>
      </c>
      <c r="S159" s="238">
        <f>(Option_1!S158-Baseline!S158)*1.76</f>
        <v>-2.3154933268507101</v>
      </c>
      <c r="T159" s="238">
        <f>(Option_1!T158-Baseline!T158)*1.76</f>
        <v>-2.3529191071081095</v>
      </c>
      <c r="U159" s="238">
        <f>(Option_1!U158-Baseline!U158)*1.76</f>
        <v>-2.3912321560767622</v>
      </c>
      <c r="V159" s="238">
        <f>(Option_1!V158-Baseline!V158)*1.76</f>
        <v>-2.4304619009538508</v>
      </c>
      <c r="W159" s="238">
        <f>(Option_1!W158-Baseline!W158)*1.76</f>
        <v>-2.4706381561362152</v>
      </c>
      <c r="X159" s="238">
        <f>(Option_1!X158-Baseline!X158)*1.76</f>
        <v>-2.5117922848207219</v>
      </c>
      <c r="Y159" s="238">
        <f>(Option_1!Y158-Baseline!Y158)*1.76</f>
        <v>-2.5539570054042633</v>
      </c>
      <c r="Z159" s="238">
        <f>(Option_1!Z158-Baseline!Z158)*1.76</f>
        <v>-2.5971658106833457</v>
      </c>
      <c r="AA159" s="238">
        <f>(Option_1!AA158-Baseline!AA158)*1.76</f>
        <v>-2.6414541294546097</v>
      </c>
      <c r="AB159" s="238">
        <f>(Option_1!AB158-Baseline!AB158)*1.76</f>
        <v>-2.6868587457141713</v>
      </c>
      <c r="AC159" s="238">
        <f>(Option_1!AC158-Baseline!AC158)*1.76</f>
        <v>-2.7334176050582664</v>
      </c>
      <c r="AD159" s="238">
        <f>(Option_1!AD158-Baseline!AD158)*1.76</f>
        <v>-2.78117020188296</v>
      </c>
      <c r="AE159" s="238">
        <f>(Option_1!AE158-Baseline!AE158)*1.76</f>
        <v>-2.8301577729842484</v>
      </c>
      <c r="AF159" s="238">
        <f>(Option_1!AF158-Baseline!AF158)*1.76</f>
        <v>-2.8804234911576123</v>
      </c>
      <c r="AG159" s="238">
        <f>(Option_1!AG158-Baseline!AG158)*1.76</f>
        <v>-2.9320118843988077</v>
      </c>
      <c r="AH159" s="238">
        <f>(Option_1!AH158-Baseline!AH158)*1.76</f>
        <v>-2.984969416703025</v>
      </c>
      <c r="AI159" s="238">
        <f>(Option_1!AI158-Baseline!AI158)*1.76</f>
        <v>-3.0393444880655398</v>
      </c>
      <c r="AJ159" s="238">
        <f>(Option_1!AJ158-Baseline!AJ158)*1.76</f>
        <v>-3.0951878216812201</v>
      </c>
      <c r="AK159" s="238">
        <f>(Option_1!AK158-Baseline!AK158)*1.76</f>
        <v>-3.1525518831448154</v>
      </c>
      <c r="AL159" s="238">
        <f>(Option_1!AL158-Baseline!AL158)*1.76</f>
        <v>-3.2114910740509095</v>
      </c>
      <c r="AM159" s="238">
        <f>(Option_1!AM158-Baseline!AM158)*1.76</f>
        <v>-3.2720623127937323</v>
      </c>
      <c r="AN159" s="238">
        <f>(Option_1!AN158-Baseline!AN158)*1.76</f>
        <v>-3.3343256153674203</v>
      </c>
      <c r="AO159" s="238">
        <f>(Option_1!AO158-Baseline!AO158)*1.76</f>
        <v>-3.3983423529657828</v>
      </c>
      <c r="AP159" s="238">
        <f>(Option_1!AP158-Baseline!AP158)*1.76</f>
        <v>-3.4641771879822407</v>
      </c>
      <c r="AQ159" s="238">
        <f>(Option_1!AQ158-Baseline!AQ158)*1.76</f>
        <v>-3.5318972996102596</v>
      </c>
      <c r="AR159" s="238">
        <f>(Option_1!AR158-Baseline!AR158)*1.76</f>
        <v>-3.6015729646427097</v>
      </c>
      <c r="AS159" s="238">
        <f>(Option_1!AS158-Baseline!AS158)*1.76</f>
        <v>-3.6732771702723128</v>
      </c>
      <c r="AT159" s="238">
        <f>(Option_1!AT158-Baseline!AT158)*1.76</f>
        <v>-3.7470858076914419</v>
      </c>
      <c r="AU159" s="238">
        <f>(Option_1!AU158-Baseline!AU158)*1.76</f>
        <v>-3.8230788336921933</v>
      </c>
      <c r="AV159" s="238">
        <f>(Option_1!AV158-Baseline!AV158)*1.76</f>
        <v>-3.9013385282660558</v>
      </c>
      <c r="AW159" s="238">
        <f>(Option_1!AW158-Baseline!AW158)*1.76</f>
        <v>-3.9819520114048057</v>
      </c>
      <c r="AX159" s="238">
        <f>(Option_1!AX158-Baseline!AX158)*1.76</f>
        <v>-4.0650089198990642</v>
      </c>
      <c r="AY159" s="238">
        <f>(Option_1!AY158-Baseline!AY158)*1.76</f>
        <v>-4.1506037305396424</v>
      </c>
      <c r="AZ159" s="238">
        <f>(Option_1!AZ158-Baseline!AZ158)*1.76</f>
        <v>-4.2388345985166147</v>
      </c>
      <c r="BA159" s="238">
        <f>(Option_1!BA158-Baseline!BA158)*1.76</f>
        <v>-4.3298039382195341</v>
      </c>
      <c r="BB159" s="238">
        <f>(Option_1!BB158-Baseline!BB158)*1.76</f>
        <v>-4.4227249618347289</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471</v>
      </c>
      <c r="D161" s="135"/>
      <c r="E161" s="238">
        <v>0.25832833500000002</v>
      </c>
      <c r="F161" s="36">
        <v>0.26739049799999998</v>
      </c>
      <c r="G161" s="36">
        <v>0.276803829</v>
      </c>
      <c r="H161" s="36">
        <v>0.28658313800000002</v>
      </c>
      <c r="I161" s="36">
        <v>0.29674389800000001</v>
      </c>
      <c r="J161" s="36">
        <v>0.30730227999999998</v>
      </c>
      <c r="K161" s="36">
        <v>0.31835256699999998</v>
      </c>
      <c r="L161" s="36">
        <v>0.32984223600000001</v>
      </c>
      <c r="M161" s="36">
        <v>0.341790278</v>
      </c>
      <c r="N161" s="36">
        <v>0.35421656000000001</v>
      </c>
      <c r="O161" s="36">
        <v>0.36714186100000001</v>
      </c>
      <c r="P161" s="36">
        <v>0.380587919</v>
      </c>
      <c r="Q161" s="36">
        <v>0.39457747900000001</v>
      </c>
      <c r="R161" s="36">
        <v>0.40913433700000001</v>
      </c>
      <c r="S161" s="36">
        <v>0.42428339199999998</v>
      </c>
      <c r="T161" s="36">
        <v>0.44005070200000002</v>
      </c>
      <c r="U161" s="36">
        <v>0.456463536</v>
      </c>
      <c r="V161" s="36">
        <v>0.47355043400000002</v>
      </c>
      <c r="W161" s="36">
        <v>0.49134127</v>
      </c>
      <c r="X161" s="36">
        <v>0.50986731299999999</v>
      </c>
      <c r="Y161" s="36">
        <v>0.52916129999999995</v>
      </c>
      <c r="Z161" s="36">
        <v>0.54925749899999998</v>
      </c>
      <c r="AA161" s="36">
        <v>0.57019179200000003</v>
      </c>
      <c r="AB161" s="36">
        <v>0.59200174699999997</v>
      </c>
      <c r="AC161" s="36">
        <v>0.61472670500000004</v>
      </c>
      <c r="AD161" s="36">
        <v>0.63840786199999999</v>
      </c>
      <c r="AE161" s="36">
        <v>0.66308836000000004</v>
      </c>
      <c r="AF161" s="36">
        <v>0.68881338400000003</v>
      </c>
      <c r="AG161" s="36">
        <v>0.71563026200000002</v>
      </c>
      <c r="AH161" s="36">
        <v>0.74358856600000001</v>
      </c>
      <c r="AI161" s="36">
        <v>0.77274022499999995</v>
      </c>
      <c r="AJ161" s="36">
        <v>0.80313963899999996</v>
      </c>
      <c r="AK161" s="36">
        <v>0.83484380000000002</v>
      </c>
      <c r="AL161" s="36">
        <v>0.86791241900000005</v>
      </c>
      <c r="AM161" s="36">
        <v>0.90240805999999996</v>
      </c>
      <c r="AN161" s="36">
        <v>0.93839627999999997</v>
      </c>
      <c r="AO161" s="36">
        <v>0.97594577299999996</v>
      </c>
      <c r="AP161" s="36">
        <v>1.0151285299999999</v>
      </c>
      <c r="AQ161" s="36">
        <v>1.056019995</v>
      </c>
      <c r="AR161" s="36">
        <v>1.0986992390000001</v>
      </c>
      <c r="AS161" s="36">
        <v>1.143249137</v>
      </c>
      <c r="AT161" s="36">
        <v>1.1897565569999999</v>
      </c>
      <c r="AU161" s="36">
        <v>1.238312554</v>
      </c>
      <c r="AV161" s="36">
        <v>1.289012579</v>
      </c>
      <c r="AW161" s="36">
        <v>1.341956696</v>
      </c>
      <c r="AX161" s="36">
        <v>1.3972498099999999</v>
      </c>
      <c r="AY161" s="36">
        <v>1.4550019030000001</v>
      </c>
      <c r="AZ161" s="36">
        <v>1.515328292</v>
      </c>
      <c r="BA161" s="36">
        <v>1.5783498869999999</v>
      </c>
      <c r="BB161" s="36">
        <v>1.6439925123452472</v>
      </c>
    </row>
    <row r="162" spans="1:54" outlineLevel="2">
      <c r="A162" s="426"/>
      <c r="B162" s="135" t="s">
        <v>291</v>
      </c>
      <c r="C162" s="135" t="s">
        <v>472</v>
      </c>
      <c r="D162" s="135"/>
      <c r="E162" s="238">
        <v>0.57406296599999995</v>
      </c>
      <c r="F162" s="36">
        <v>0.59420110599999998</v>
      </c>
      <c r="G162" s="36">
        <v>0.61511962099999995</v>
      </c>
      <c r="H162" s="36">
        <v>0.636851418</v>
      </c>
      <c r="I162" s="36">
        <v>0.65943088500000002</v>
      </c>
      <c r="J162" s="36">
        <v>0.68289395500000005</v>
      </c>
      <c r="K162" s="36">
        <v>0.70745014900000003</v>
      </c>
      <c r="L162" s="36">
        <v>0.73298274600000002</v>
      </c>
      <c r="M162" s="36">
        <v>0.75953395099999998</v>
      </c>
      <c r="N162" s="36">
        <v>0.78714791100000003</v>
      </c>
      <c r="O162" s="36">
        <v>0.81587080099999998</v>
      </c>
      <c r="P162" s="36">
        <v>0.84575093199999996</v>
      </c>
      <c r="Q162" s="36">
        <v>0.87683884300000003</v>
      </c>
      <c r="R162" s="36">
        <v>0.909187415</v>
      </c>
      <c r="S162" s="36">
        <v>0.94285198299999995</v>
      </c>
      <c r="T162" s="36">
        <v>0.97789044899999999</v>
      </c>
      <c r="U162" s="36">
        <v>1.0143634130000001</v>
      </c>
      <c r="V162" s="36">
        <v>1.0523342979999999</v>
      </c>
      <c r="W162" s="36">
        <v>1.091869489</v>
      </c>
      <c r="X162" s="36">
        <v>1.1330384739999999</v>
      </c>
      <c r="Y162" s="36">
        <v>1.175913999</v>
      </c>
      <c r="Z162" s="36">
        <v>1.22057222</v>
      </c>
      <c r="AA162" s="36">
        <v>1.267092871</v>
      </c>
      <c r="AB162" s="36">
        <v>1.3155594390000001</v>
      </c>
      <c r="AC162" s="36">
        <v>1.366059345</v>
      </c>
      <c r="AD162" s="36">
        <v>1.4186841370000001</v>
      </c>
      <c r="AE162" s="36">
        <v>1.4735296879999999</v>
      </c>
      <c r="AF162" s="36">
        <v>1.5306964089999999</v>
      </c>
      <c r="AG162" s="36">
        <v>1.590289471</v>
      </c>
      <c r="AH162" s="36">
        <v>1.6524190350000001</v>
      </c>
      <c r="AI162" s="36">
        <v>1.7172004999999999</v>
      </c>
      <c r="AJ162" s="36">
        <v>1.7847547530000001</v>
      </c>
      <c r="AK162" s="36">
        <v>1.8552084440000001</v>
      </c>
      <c r="AL162" s="36">
        <v>1.928694264</v>
      </c>
      <c r="AM162" s="36">
        <v>2.0053512449999999</v>
      </c>
      <c r="AN162" s="36">
        <v>2.0853250659999998</v>
      </c>
      <c r="AO162" s="36">
        <v>2.1687683849999999</v>
      </c>
      <c r="AP162" s="36">
        <v>2.2558411770000002</v>
      </c>
      <c r="AQ162" s="36">
        <v>2.3467110990000002</v>
      </c>
      <c r="AR162" s="36">
        <v>2.4415538639999999</v>
      </c>
      <c r="AS162" s="36">
        <v>2.540553638</v>
      </c>
      <c r="AT162" s="36">
        <v>2.6439034600000002</v>
      </c>
      <c r="AU162" s="36">
        <v>2.751805675</v>
      </c>
      <c r="AV162" s="36">
        <v>2.8644723980000002</v>
      </c>
      <c r="AW162" s="36">
        <v>2.9821259910000002</v>
      </c>
      <c r="AX162" s="36">
        <v>3.1049995770000001</v>
      </c>
      <c r="AY162" s="36">
        <v>3.2333375630000001</v>
      </c>
      <c r="AZ162" s="36">
        <v>3.3673962049999999</v>
      </c>
      <c r="BA162" s="36">
        <v>3.507444193</v>
      </c>
      <c r="BB162" s="36">
        <v>3.65331669280343</v>
      </c>
    </row>
    <row r="163" spans="1:54" outlineLevel="2">
      <c r="A163" s="426"/>
      <c r="B163" s="135" t="s">
        <v>291</v>
      </c>
      <c r="C163" s="135" t="s">
        <v>563</v>
      </c>
      <c r="D163" s="135"/>
      <c r="E163" s="238">
        <f>(SUM(Option_1!E161:E162)-SUM(Baseline!E161:E162))*1.76</f>
        <v>0</v>
      </c>
      <c r="F163" s="238">
        <f>(SUM(Option_1!F161:F162)-SUM(Baseline!F161:F162))*1.76</f>
        <v>-3.3578864000004315E-4</v>
      </c>
      <c r="G163" s="238">
        <f>(SUM(Option_1!G161:G162)-SUM(Baseline!G161:G162))*1.76</f>
        <v>-7.025603199999963E-4</v>
      </c>
      <c r="H163" s="238">
        <f>(SUM(Option_1!H161:H162)-SUM(Baseline!H161:H162))*1.76</f>
        <v>-1.1025819200000341E-3</v>
      </c>
      <c r="I163" s="238">
        <f>(SUM(Option_1!I161:I162)-SUM(Baseline!I161:I162))*1.76</f>
        <v>-1.5382716799999586E-3</v>
      </c>
      <c r="J163" s="238">
        <f>(SUM(Option_1!J161:J162)-SUM(Baseline!J161:J162))*1.76</f>
        <v>-2.0122238400000648E-3</v>
      </c>
      <c r="K163" s="238">
        <f>(SUM(Option_1!K161:K162)-SUM(Baseline!K161:K162))*1.76</f>
        <v>-2.0883403199996662E-3</v>
      </c>
      <c r="L163" s="238">
        <f>(SUM(Option_1!L161:L162)-SUM(Baseline!L161:L162))*1.76</f>
        <v>-2.1676072000002479E-3</v>
      </c>
      <c r="M163" s="238">
        <f>(SUM(Option_1!M161:M162)-SUM(Baseline!M161:M162))*1.76</f>
        <v>-2.250165279999976E-3</v>
      </c>
      <c r="N163" s="238">
        <f>(SUM(Option_1!N161:N162)-SUM(Baseline!N161:N162))*1.76</f>
        <v>-2.3361571199997043E-3</v>
      </c>
      <c r="O163" s="238">
        <f>(SUM(Option_1!O161:O162)-SUM(Baseline!O161:O162))*1.76</f>
        <v>-2.4257446399999338E-3</v>
      </c>
      <c r="P163" s="238">
        <f>(SUM(Option_1!P161:P162)-SUM(Baseline!P161:P162))*1.76</f>
        <v>-2.5190809600000464E-3</v>
      </c>
      <c r="Q163" s="238">
        <f>(SUM(Option_1!Q161:Q162)-SUM(Baseline!Q161:Q162))*1.76</f>
        <v>-2.6163367999997079E-3</v>
      </c>
      <c r="R163" s="238">
        <f>(SUM(Option_1!R161:R162)-SUM(Baseline!R161:R162))*1.76</f>
        <v>-2.7176881599998027E-3</v>
      </c>
      <c r="S163" s="238">
        <f>(SUM(Option_1!S161:S162)-SUM(Baseline!S161:S162))*1.76</f>
        <v>-2.8233198399999892E-3</v>
      </c>
      <c r="T163" s="238">
        <f>(SUM(Option_1!T161:T162)-SUM(Baseline!T161:T162))*1.76</f>
        <v>-2.9334272000000185E-3</v>
      </c>
      <c r="U163" s="238">
        <f>(SUM(Option_1!U161:U162)-SUM(Baseline!U161:U162))*1.76</f>
        <v>-3.0482091199995408E-3</v>
      </c>
      <c r="V163" s="238">
        <f>(SUM(Option_1!V161:V162)-SUM(Baseline!V161:V162))*1.76</f>
        <v>-3.1678803200003002E-3</v>
      </c>
      <c r="W163" s="238">
        <f>(SUM(Option_1!W161:W162)-SUM(Baseline!W161:W162))*1.76</f>
        <v>-3.2926625600003235E-3</v>
      </c>
      <c r="X163" s="238">
        <f>(SUM(Option_1!X161:X162)-SUM(Baseline!X161:X162))*1.76</f>
        <v>-3.42278992000022E-3</v>
      </c>
      <c r="Y163" s="238">
        <f>(SUM(Option_1!Y161:Y162)-SUM(Baseline!Y161:Y162))*1.76</f>
        <v>-3.5584999999997181E-3</v>
      </c>
      <c r="Z163" s="238">
        <f>(SUM(Option_1!Z161:Z162)-SUM(Baseline!Z161:Z162))*1.76</f>
        <v>-3.700055040000194E-3</v>
      </c>
      <c r="AA163" s="238">
        <f>(SUM(Option_1!AA161:AA162)-SUM(Baseline!AA161:AA162))*1.76</f>
        <v>-3.8477190399996532E-3</v>
      </c>
      <c r="AB163" s="238">
        <f>(SUM(Option_1!AB161:AB162)-SUM(Baseline!AB161:AB162))*1.76</f>
        <v>-4.0017771199998007E-3</v>
      </c>
      <c r="AC163" s="238">
        <f>(SUM(Option_1!AC161:AC162)-SUM(Baseline!AC161:AC162))*1.76</f>
        <v>-4.1625161599997537E-3</v>
      </c>
      <c r="AD163" s="238">
        <f>(SUM(Option_1!AD161:AD162)-SUM(Baseline!AD161:AD162))*1.76</f>
        <v>-4.3302476800006675E-3</v>
      </c>
      <c r="AE163" s="238">
        <f>(SUM(Option_1!AE161:AE162)-SUM(Baseline!AE161:AE162))*1.76</f>
        <v>-4.5052955200004163E-3</v>
      </c>
      <c r="AF163" s="238">
        <f>(SUM(Option_1!AF161:AF162)-SUM(Baseline!AF161:AF162))*1.76</f>
        <v>-4.6879958400002407E-3</v>
      </c>
      <c r="AG163" s="238">
        <f>(SUM(Option_1!AG161:AG162)-SUM(Baseline!AG161:AG162))*1.76</f>
        <v>-4.87870239999971E-3</v>
      </c>
      <c r="AH163" s="238">
        <f>(SUM(Option_1!AH161:AH162)-SUM(Baseline!AH161:AH162))*1.76</f>
        <v>-5.0777883199999959E-3</v>
      </c>
      <c r="AI163" s="238">
        <f>(SUM(Option_1!AI161:AI162)-SUM(Baseline!AI161:AI162))*1.76</f>
        <v>-5.2856390400001629E-3</v>
      </c>
      <c r="AJ163" s="238">
        <f>(SUM(Option_1!AJ161:AJ162)-SUM(Baseline!AJ161:AJ162))*1.76</f>
        <v>-5.5026681600000415E-3</v>
      </c>
      <c r="AK163" s="238">
        <f>(SUM(Option_1!AK161:AK162)-SUM(Baseline!AK161:AK162))*1.76</f>
        <v>-5.729301599999701E-3</v>
      </c>
      <c r="AL163" s="238">
        <f>(SUM(Option_1!AL161:AL162)-SUM(Baseline!AL161:AL162))*1.76</f>
        <v>-5.9659863999993942E-3</v>
      </c>
      <c r="AM163" s="238">
        <f>(SUM(Option_1!AM161:AM162)-SUM(Baseline!AM161:AM162))*1.76</f>
        <v>-6.2131924800004866E-3</v>
      </c>
      <c r="AN163" s="238">
        <f>(SUM(Option_1!AN161:AN162)-SUM(Baseline!AN161:AN162))*1.76</f>
        <v>-6.4714126400007644E-3</v>
      </c>
      <c r="AO163" s="238">
        <f>(SUM(Option_1!AO161:AO162)-SUM(Baseline!AO161:AO162))*1.76</f>
        <v>-6.7411660800009796E-3</v>
      </c>
      <c r="AP163" s="238">
        <f>(SUM(Option_1!AP161:AP162)-SUM(Baseline!AP161:AP162))*1.76</f>
        <v>-7.0229931199997254E-3</v>
      </c>
      <c r="AQ163" s="238">
        <f>(SUM(Option_1!AQ161:AQ162)-SUM(Baseline!AQ161:AQ162))*1.76</f>
        <v>-7.3174604800001217E-3</v>
      </c>
      <c r="AR163" s="238">
        <f>(SUM(Option_1!AR161:AR162)-SUM(Baseline!AR161:AR162))*1.76</f>
        <v>-7.6251647999999502E-3</v>
      </c>
      <c r="AS163" s="238">
        <f>(SUM(Option_1!AS161:AS162)-SUM(Baseline!AS161:AS162))*1.76</f>
        <v>-7.9467326399994681E-3</v>
      </c>
      <c r="AT163" s="238">
        <f>(SUM(Option_1!AT161:AT162)-SUM(Baseline!AT161:AT162))*1.76</f>
        <v>-8.2828151999994049E-3</v>
      </c>
      <c r="AU163" s="238">
        <f>(SUM(Option_1!AU161:AU162)-SUM(Baseline!AU161:AU162))*1.76</f>
        <v>-8.6341023999997896E-3</v>
      </c>
      <c r="AV163" s="238">
        <f>(SUM(Option_1!AV161:AV162)-SUM(Baseline!AV161:AV162))*1.76</f>
        <v>-9.0013123200006363E-3</v>
      </c>
      <c r="AW163" s="238">
        <f>(SUM(Option_1!AW161:AW162)-SUM(Baseline!AW161:AW162))*1.76</f>
        <v>-9.3852052799999804E-3</v>
      </c>
      <c r="AX163" s="238">
        <f>(SUM(Option_1!AX161:AX162)-SUM(Baseline!AX161:AX162))*1.76</f>
        <v>-9.7865679999988228E-3</v>
      </c>
      <c r="AY163" s="238">
        <f>(SUM(Option_1!AY161:AY162)-SUM(Baseline!AY161:AY162))*1.76</f>
        <v>-1.0206236479999121E-2</v>
      </c>
      <c r="AZ163" s="238">
        <f>(SUM(Option_1!AZ161:AZ162)-SUM(Baseline!AZ161:AZ162))*1.76</f>
        <v>-1.0645083679999629E-2</v>
      </c>
      <c r="BA163" s="238">
        <f>(SUM(Option_1!BA161:BA162)-SUM(Baseline!BA161:BA162))*1.76</f>
        <v>-1.1104019520000605E-2</v>
      </c>
      <c r="BB163" s="238">
        <f>(SUM(Option_1!BB161:BB162)-SUM(Baseline!BB161:BB162))*1.76</f>
        <v>-1.1582716553908625E-2</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-21.188934570983854</v>
      </c>
      <c r="F172" s="262">
        <f>-(F$158*'Fixed Data'!$B$25*'Fixed Data'!F$47*'Fixed Data'!$B$24*'Fixed Data'!$B$23+F$158*'Fixed Data'!$B$26)*'Fixed Data'!M44/10^6</f>
        <v>-21.781792878578454</v>
      </c>
      <c r="G172" s="262">
        <f>-(G$158*'Fixed Data'!$B$25*'Fixed Data'!G$47*'Fixed Data'!$B$24*'Fixed Data'!$B$23+G$158*'Fixed Data'!$B$26)*'Fixed Data'!N44/10^6</f>
        <v>-22.393071137295692</v>
      </c>
      <c r="H172" s="262">
        <f>-(H$158*'Fixed Data'!$B$25*'Fixed Data'!H$47*'Fixed Data'!$B$24*'Fixed Data'!$B$23+H$158*'Fixed Data'!$B$26)*'Fixed Data'!O44/10^6</f>
        <v>-23.023425470420989</v>
      </c>
      <c r="I172" s="262">
        <f>-(I$158*'Fixed Data'!$B$25*'Fixed Data'!I$47*'Fixed Data'!$B$24*'Fixed Data'!$B$23+I$158*'Fixed Data'!$B$26)*'Fixed Data'!P44/10^6</f>
        <v>-23.673539046135868</v>
      </c>
      <c r="J172" s="262">
        <f>-(J$158*'Fixed Data'!$B$25*'Fixed Data'!J$47*'Fixed Data'!$B$24*'Fixed Data'!$B$23+J$158*'Fixed Data'!$B$26)*'Fixed Data'!Q44/10^6</f>
        <v>-24.344123366309347</v>
      </c>
      <c r="K172" s="262">
        <f>-(K$158*'Fixed Data'!$B$25*'Fixed Data'!K$47*'Fixed Data'!$B$24*'Fixed Data'!$B$23+K$158*'Fixed Data'!$B$26)*'Fixed Data'!R44/10^6</f>
        <v>-25.087808381227418</v>
      </c>
      <c r="L172" s="262">
        <f>-(L$158*'Fixed Data'!$B$25*'Fixed Data'!L$47*'Fixed Data'!$B$24*'Fixed Data'!$B$23+L$158*'Fixed Data'!$B$26)*'Fixed Data'!S44/10^6</f>
        <v>-25.856667741505852</v>
      </c>
      <c r="M172" s="262">
        <f>-(M$158*'Fixed Data'!$B$25*'Fixed Data'!M$47*'Fixed Data'!$B$24*'Fixed Data'!$B$23+M$158*'Fixed Data'!$B$26)*'Fixed Data'!T44/10^6</f>
        <v>-26.651670153504845</v>
      </c>
      <c r="N172" s="262">
        <f>-(N$158*'Fixed Data'!$B$25*'Fixed Data'!N$47*'Fixed Data'!$B$24*'Fixed Data'!$B$23+N$158*'Fixed Data'!$B$26)*'Fixed Data'!U44/10^6</f>
        <v>-27.473826869626208</v>
      </c>
      <c r="O172" s="262">
        <f>-(O$158*'Fixed Data'!$B$25*'Fixed Data'!O$47*'Fixed Data'!$B$24*'Fixed Data'!$B$23+O$158*'Fixed Data'!$B$26)*'Fixed Data'!V44/10^6</f>
        <v>-28.324193951439316</v>
      </c>
      <c r="P172" s="262">
        <f>-(P$158*'Fixed Data'!$B$25*'Fixed Data'!P$47*'Fixed Data'!$B$24*'Fixed Data'!$B$23+P$158*'Fixed Data'!$B$26)*'Fixed Data'!W44/10^6</f>
        <v>-29.203874430806447</v>
      </c>
      <c r="Q172" s="262">
        <f>-(Q$158*'Fixed Data'!$B$25*'Fixed Data'!Q$47*'Fixed Data'!$B$24*'Fixed Data'!$B$23+Q$158*'Fixed Data'!$B$26)*'Fixed Data'!X44/10^6</f>
        <v>-30.114020664868764</v>
      </c>
      <c r="R172" s="262">
        <f>-(R$158*'Fixed Data'!$B$25*'Fixed Data'!R$47*'Fixed Data'!$B$24*'Fixed Data'!$B$23+R$158*'Fixed Data'!$B$26)*'Fixed Data'!Y44/10^6</f>
        <v>-31.055836844116666</v>
      </c>
      <c r="S172" s="262">
        <f>-(S$158*'Fixed Data'!$B$25*'Fixed Data'!S$47*'Fixed Data'!$B$24*'Fixed Data'!$B$23+S$158*'Fixed Data'!$B$26)*'Fixed Data'!Z44/10^6</f>
        <v>-32.023374710273401</v>
      </c>
      <c r="T172" s="262">
        <f>-(T$158*'Fixed Data'!$B$25*'Fixed Data'!T$47*'Fixed Data'!$B$24*'Fixed Data'!$B$23+T$158*'Fixed Data'!$B$26)*'Fixed Data'!AA44/10^6</f>
        <v>-33.024704588845182</v>
      </c>
      <c r="U172" s="262">
        <f>-(U$158*'Fixed Data'!$B$25*'Fixed Data'!U$47*'Fixed Data'!$B$24*'Fixed Data'!$B$23+U$158*'Fixed Data'!$B$26)*'Fixed Data'!AB44/10^6</f>
        <v>-34.061178507128595</v>
      </c>
      <c r="V172" s="262">
        <f>-(V$158*'Fixed Data'!$B$25*'Fixed Data'!V$47*'Fixed Data'!$B$24*'Fixed Data'!$B$23+V$158*'Fixed Data'!$B$26)*'Fixed Data'!AC44/10^6</f>
        <v>-35.134210423991085</v>
      </c>
      <c r="W172" s="262">
        <f>-(W$158*'Fixed Data'!$B$25*'Fixed Data'!W$47*'Fixed Data'!$B$24*'Fixed Data'!$B$23+W$158*'Fixed Data'!$B$26)*'Fixed Data'!AD44/10^6</f>
        <v>-36.24527927546373</v>
      </c>
      <c r="X172" s="262">
        <f>-(X$158*'Fixed Data'!$B$25*'Fixed Data'!X$47*'Fixed Data'!$B$24*'Fixed Data'!$B$23+X$158*'Fixed Data'!$B$26)*'Fixed Data'!AE44/10^6</f>
        <v>-37.395932582482473</v>
      </c>
      <c r="Y172" s="262">
        <f>-(Y$158*'Fixed Data'!$B$25*'Fixed Data'!Y$47*'Fixed Data'!$B$24*'Fixed Data'!$B$23+Y$158*'Fixed Data'!$B$26)*'Fixed Data'!AF44/10^6</f>
        <v>-38.587789670992827</v>
      </c>
      <c r="Z172" s="262">
        <f>-(Z$158*'Fixed Data'!$B$25*'Fixed Data'!Z$47*'Fixed Data'!$B$24*'Fixed Data'!$B$23+Z$158*'Fixed Data'!$B$26)*'Fixed Data'!AG44/10^6</f>
        <v>-39.822545631234931</v>
      </c>
      <c r="AA172" s="262">
        <f>-(AA$158*'Fixed Data'!$B$25*'Fixed Data'!AA$47*'Fixed Data'!$B$24*'Fixed Data'!$B$23+AA$158*'Fixed Data'!$B$26)*'Fixed Data'!AH44/10^6</f>
        <v>-41.101975148036935</v>
      </c>
      <c r="AB172" s="262">
        <f>-(AB$158*'Fixed Data'!$B$25*'Fixed Data'!AB$47*'Fixed Data'!$B$24*'Fixed Data'!$B$23+AB$158*'Fixed Data'!$B$26)*'Fixed Data'!AI44/10^6</f>
        <v>-42.427936757656695</v>
      </c>
      <c r="AC172" s="262">
        <f>-(AC$158*'Fixed Data'!$B$25*'Fixed Data'!AC$47*'Fixed Data'!$B$24*'Fixed Data'!$B$23+AC$158*'Fixed Data'!$B$26)*'Fixed Data'!AJ44/10^6</f>
        <v>-43.774209797644076</v>
      </c>
      <c r="AD172" s="262">
        <f>-(AD$158*'Fixed Data'!$B$25*'Fixed Data'!AD$47*'Fixed Data'!$B$24*'Fixed Data'!$B$23+AD$158*'Fixed Data'!$B$26)*'Fixed Data'!AK44/10^6</f>
        <v>-45.165504951115899</v>
      </c>
      <c r="AE172" s="262">
        <f>-(AE$158*'Fixed Data'!$B$25*'Fixed Data'!AE$47*'Fixed Data'!$B$24*'Fixed Data'!$B$23+AE$158*'Fixed Data'!$B$26)*'Fixed Data'!AL44/10^6</f>
        <v>-46.600523530146141</v>
      </c>
      <c r="AF172" s="262">
        <f>-(AF$158*'Fixed Data'!$B$25*'Fixed Data'!AF$47*'Fixed Data'!$B$24*'Fixed Data'!$B$23+AF$158*'Fixed Data'!$B$26)*'Fixed Data'!AM44/10^6</f>
        <v>-48.078667916683273</v>
      </c>
      <c r="AG172" s="262">
        <f>-(AG$158*'Fixed Data'!$B$25*'Fixed Data'!AG$47*'Fixed Data'!$B$24*'Fixed Data'!$B$23+AG$158*'Fixed Data'!$B$26)*'Fixed Data'!AN44/10^6</f>
        <v>-49.600218511766741</v>
      </c>
      <c r="AH172" s="262">
        <f>-(AH$158*'Fixed Data'!$B$25*'Fixed Data'!AH$47*'Fixed Data'!$B$24*'Fixed Data'!$B$23+AH$158*'Fixed Data'!$B$26)*'Fixed Data'!AO44/10^6</f>
        <v>-51.166808769772999</v>
      </c>
      <c r="AI172" s="262">
        <f>-(AI$158*'Fixed Data'!$B$25*'Fixed Data'!AI$47*'Fixed Data'!$B$24*'Fixed Data'!$B$23+AI$158*'Fixed Data'!$B$26)*'Fixed Data'!AP44/10^6</f>
        <v>-52.782235845563704</v>
      </c>
      <c r="AJ172" s="262">
        <f>-(AJ$158*'Fixed Data'!$B$25*'Fixed Data'!AJ$47*'Fixed Data'!$B$24*'Fixed Data'!$B$23+AJ$158*'Fixed Data'!$B$26)*'Fixed Data'!AQ44/10^6</f>
        <v>-54.447296883578623</v>
      </c>
      <c r="AK172" s="262">
        <f>-(AK$158*'Fixed Data'!$B$25*'Fixed Data'!AK$47*'Fixed Data'!$B$24*'Fixed Data'!$B$23+AK$158*'Fixed Data'!$B$26)*'Fixed Data'!AR44/10^6</f>
        <v>-56.163561464762942</v>
      </c>
      <c r="AL172" s="262">
        <f>-(AL$158*'Fixed Data'!$B$25*'Fixed Data'!AL$47*'Fixed Data'!$B$24*'Fixed Data'!$B$23+AL$158*'Fixed Data'!$B$26)*'Fixed Data'!AS44/10^6</f>
        <v>-57.933063313668896</v>
      </c>
      <c r="AM172" s="262">
        <f>-(AM$158*'Fixed Data'!$B$25*'Fixed Data'!AM$47*'Fixed Data'!$B$24*'Fixed Data'!$B$23+AM$158*'Fixed Data'!$B$26)*'Fixed Data'!AT44/10^6</f>
        <v>-59.758022765647389</v>
      </c>
      <c r="AN172" s="262">
        <f>-(AN$158*'Fixed Data'!$B$25*'Fixed Data'!AN$47*'Fixed Data'!$B$24*'Fixed Data'!$B$23+AN$158*'Fixed Data'!$B$26)*'Fixed Data'!AU44/10^6</f>
        <v>-61.64061628294769</v>
      </c>
      <c r="AO172" s="262">
        <f>-(AO$158*'Fixed Data'!$B$25*'Fixed Data'!AO$47*'Fixed Data'!$B$24*'Fixed Data'!$B$23+AO$158*'Fixed Data'!$B$26)*'Fixed Data'!AV44/10^6</f>
        <v>-63.58291292516622</v>
      </c>
      <c r="AP172" s="262">
        <f>-(AP$158*'Fixed Data'!$B$25*'Fixed Data'!AP$47*'Fixed Data'!$B$24*'Fixed Data'!$B$23+AP$158*'Fixed Data'!$B$26)*'Fixed Data'!AW44/10^6</f>
        <v>-65.587249651873776</v>
      </c>
      <c r="AQ172" s="262">
        <f>-(AQ$158*'Fixed Data'!$B$25*'Fixed Data'!AQ$47*'Fixed Data'!$B$24*'Fixed Data'!$B$23+AQ$158*'Fixed Data'!$B$26)*'Fixed Data'!AX44/10^6</f>
        <v>-67.656092482820824</v>
      </c>
      <c r="AR172" s="262">
        <f>-(AR$158*'Fixed Data'!$B$25*'Fixed Data'!AR$47*'Fixed Data'!$B$24*'Fixed Data'!$B$23+AR$158*'Fixed Data'!$B$26)*'Fixed Data'!AY44/10^6</f>
        <v>-69.791988412832325</v>
      </c>
      <c r="AS172" s="262">
        <f>-(AS$158*'Fixed Data'!$B$25*'Fixed Data'!AS$47*'Fixed Data'!$B$24*'Fixed Data'!$B$23+AS$158*'Fixed Data'!$B$26)*'Fixed Data'!AZ44/10^6</f>
        <v>-71.997576182510059</v>
      </c>
      <c r="AT172" s="262">
        <f>-(AT$158*'Fixed Data'!$B$25*'Fixed Data'!AT$47*'Fixed Data'!$B$24*'Fixed Data'!$B$23+AT$158*'Fixed Data'!$B$26)*'Fixed Data'!BA44/10^6</f>
        <v>-74.275621485807591</v>
      </c>
      <c r="AU172" s="262">
        <f>-(AU$158*'Fixed Data'!$B$25*'Fixed Data'!AU$47*'Fixed Data'!$B$24*'Fixed Data'!$B$23+AU$158*'Fixed Data'!$B$26)*'Fixed Data'!BB44/10^6</f>
        <v>-76.629036956520167</v>
      </c>
      <c r="AV172" s="262">
        <f>-(AV$158*'Fixed Data'!$B$25*'Fixed Data'!AV$47*'Fixed Data'!$B$24*'Fixed Data'!$B$23+AV$158*'Fixed Data'!$B$26)*'Fixed Data'!BC44/10^6</f>
        <v>-79.060863331087532</v>
      </c>
      <c r="AW172" s="262">
        <f>-(AW$158*'Fixed Data'!$B$25*'Fixed Data'!AW$47*'Fixed Data'!$B$24*'Fixed Data'!$B$23+AW$158*'Fixed Data'!$B$26)*'Fixed Data'!BD44/10^6</f>
        <v>-81.57427648999392</v>
      </c>
      <c r="AX172" s="262">
        <f>-(AX$158*'Fixed Data'!$B$25*'Fixed Data'!AX$47*'Fixed Data'!$B$24*'Fixed Data'!$B$23+AX$158*'Fixed Data'!$B$26)*'Fixed Data'!BE44/10^6</f>
        <v>-84.172600863178459</v>
      </c>
      <c r="AY172" s="262">
        <f>-(AY$158*'Fixed Data'!$B$25*'Fixed Data'!AY$47*'Fixed Data'!$B$24*'Fixed Data'!$B$23+AY$158*'Fixed Data'!$B$26)*'Fixed Data'!BF44/10^6</f>
        <v>-86.859318624468102</v>
      </c>
      <c r="AZ172" s="262">
        <f>-(AZ$158*'Fixed Data'!$B$25*'Fixed Data'!AZ$47*'Fixed Data'!$B$24*'Fixed Data'!$B$23+AZ$158*'Fixed Data'!$B$26)*'Fixed Data'!BG44/10^6</f>
        <v>-89.638075650125941</v>
      </c>
      <c r="BA172" s="262">
        <f>-(BA$158*'Fixed Data'!$B$25*'Fixed Data'!BA$47*'Fixed Data'!$B$24*'Fixed Data'!$B$23+BA$158*'Fixed Data'!$B$26)*'Fixed Data'!BH44/10^6</f>
        <v>-92.512687583090994</v>
      </c>
      <c r="BB172" s="262">
        <f>-(BB$158*'Fixed Data'!$B$25*'Fixed Data'!BB$47*'Fixed Data'!$B$24*'Fixed Data'!$B$23+BB$158*'Fixed Data'!$B$26)*'Fixed Data'!BI44/10^6</f>
        <v>-95.468664435622529</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-63.566803697894308</v>
      </c>
      <c r="F176" s="262">
        <f>-(F$158*'Fixed Data'!$B$25*'Fixed Data'!F$47*'Fixed Data'!$B$24*'Fixed Data'!$B$23+F$158*'Fixed Data'!$B$26)*'Fixed Data'!M46/10^6</f>
        <v>-65.345378620488972</v>
      </c>
      <c r="G176" s="262">
        <f>-(G$158*'Fixed Data'!$B$25*'Fixed Data'!G$47*'Fixed Data'!$B$24*'Fixed Data'!$B$23+G$158*'Fixed Data'!$B$26)*'Fixed Data'!N46/10^6</f>
        <v>-67.179213411887091</v>
      </c>
      <c r="H176" s="262">
        <f>-(H$158*'Fixed Data'!$B$25*'Fixed Data'!H$47*'Fixed Data'!$B$24*'Fixed Data'!$B$23+H$158*'Fixed Data'!$B$26)*'Fixed Data'!O46/10^6</f>
        <v>-69.070276411262981</v>
      </c>
      <c r="I176" s="262">
        <f>-(I$158*'Fixed Data'!$B$25*'Fixed Data'!I$47*'Fixed Data'!$B$24*'Fixed Data'!$B$23+I$158*'Fixed Data'!$B$26)*'Fixed Data'!P46/10^6</f>
        <v>-71.020617138407601</v>
      </c>
      <c r="J176" s="262">
        <f>-(J$158*'Fixed Data'!$B$25*'Fixed Data'!J$47*'Fixed Data'!$B$24*'Fixed Data'!$B$23+J$158*'Fixed Data'!$B$26)*'Fixed Data'!Q46/10^6</f>
        <v>-73.032370082887752</v>
      </c>
      <c r="K176" s="262">
        <f>-(K$158*'Fixed Data'!$B$25*'Fixed Data'!K$47*'Fixed Data'!$B$24*'Fixed Data'!$B$23+K$158*'Fixed Data'!$B$26)*'Fixed Data'!R46/10^6</f>
        <v>-75.263425143682255</v>
      </c>
      <c r="L176" s="262">
        <f>-(L$158*'Fixed Data'!$B$25*'Fixed Data'!L$47*'Fixed Data'!$B$24*'Fixed Data'!$B$23+L$158*'Fixed Data'!$B$26)*'Fixed Data'!S46/10^6</f>
        <v>-77.570003224517549</v>
      </c>
      <c r="M176" s="262">
        <f>-(M$158*'Fixed Data'!$B$25*'Fixed Data'!M$47*'Fixed Data'!$B$24*'Fixed Data'!$B$23+M$158*'Fixed Data'!$B$26)*'Fixed Data'!T46/10^6</f>
        <v>-79.955010443732249</v>
      </c>
      <c r="N176" s="262">
        <f>-(N$158*'Fixed Data'!$B$25*'Fixed Data'!N$47*'Fixed Data'!$B$24*'Fixed Data'!$B$23+N$158*'Fixed Data'!$B$26)*'Fixed Data'!U46/10^6</f>
        <v>-82.421480591838119</v>
      </c>
      <c r="O176" s="262">
        <f>-(O$158*'Fixed Data'!$B$25*'Fixed Data'!O$47*'Fixed Data'!$B$24*'Fixed Data'!$B$23+O$158*'Fixed Data'!$B$26)*'Fixed Data'!V46/10^6</f>
        <v>-84.972581854317951</v>
      </c>
      <c r="P176" s="262">
        <f>-(P$158*'Fixed Data'!$B$25*'Fixed Data'!P$47*'Fixed Data'!$B$24*'Fixed Data'!$B$23+P$158*'Fixed Data'!$B$26)*'Fixed Data'!W46/10^6</f>
        <v>-87.611623309993533</v>
      </c>
      <c r="Q176" s="262">
        <f>-(Q$158*'Fixed Data'!$B$25*'Fixed Data'!Q$47*'Fixed Data'!$B$24*'Fixed Data'!$B$23+Q$158*'Fixed Data'!$B$26)*'Fixed Data'!X46/10^6</f>
        <v>-90.342061994606311</v>
      </c>
      <c r="R176" s="262">
        <f>-(R$158*'Fixed Data'!$B$25*'Fixed Data'!R$47*'Fixed Data'!$B$24*'Fixed Data'!$B$23+R$158*'Fixed Data'!$B$26)*'Fixed Data'!Y46/10^6</f>
        <v>-93.167510532349993</v>
      </c>
      <c r="S176" s="262">
        <f>-(S$158*'Fixed Data'!$B$25*'Fixed Data'!S$47*'Fixed Data'!$B$24*'Fixed Data'!$B$23+S$158*'Fixed Data'!$B$26)*'Fixed Data'!Z46/10^6</f>
        <v>-96.07012411239937</v>
      </c>
      <c r="T176" s="262">
        <f>-(T$158*'Fixed Data'!$B$25*'Fixed Data'!T$47*'Fixed Data'!$B$24*'Fixed Data'!$B$23+T$158*'Fixed Data'!$B$26)*'Fixed Data'!AA46/10^6</f>
        <v>-99.074113747819453</v>
      </c>
      <c r="U176" s="262">
        <f>-(U$158*'Fixed Data'!$B$25*'Fixed Data'!U$47*'Fixed Data'!$B$24*'Fixed Data'!$B$23+U$158*'Fixed Data'!$B$26)*'Fixed Data'!AB46/10^6</f>
        <v>-102.18353554040398</v>
      </c>
      <c r="V176" s="262">
        <f>-(V$158*'Fixed Data'!$B$25*'Fixed Data'!V$47*'Fixed Data'!$B$24*'Fixed Data'!$B$23+V$158*'Fixed Data'!$B$26)*'Fixed Data'!AC46/10^6</f>
        <v>-105.40263125264582</v>
      </c>
      <c r="W176" s="262">
        <f>-(W$158*'Fixed Data'!$B$25*'Fixed Data'!W$47*'Fixed Data'!$B$24*'Fixed Data'!$B$23+W$158*'Fixed Data'!$B$26)*'Fixed Data'!AD46/10^6</f>
        <v>-108.7358378263912</v>
      </c>
      <c r="X176" s="262">
        <f>-(X$158*'Fixed Data'!$B$25*'Fixed Data'!X$47*'Fixed Data'!$B$24*'Fixed Data'!$B$23+X$158*'Fixed Data'!$B$26)*'Fixed Data'!AE46/10^6</f>
        <v>-112.18779774744741</v>
      </c>
      <c r="Y176" s="262">
        <f>-(Y$158*'Fixed Data'!$B$25*'Fixed Data'!Y$47*'Fixed Data'!$B$24*'Fixed Data'!$B$23+Y$158*'Fixed Data'!$B$26)*'Fixed Data'!AF46/10^6</f>
        <v>-115.7633690129785</v>
      </c>
      <c r="Z176" s="262">
        <f>-(Z$158*'Fixed Data'!$B$25*'Fixed Data'!Z$47*'Fixed Data'!$B$24*'Fixed Data'!$B$23+Z$158*'Fixed Data'!$B$26)*'Fixed Data'!AG46/10^6</f>
        <v>-119.46763687306486</v>
      </c>
      <c r="AA176" s="262">
        <f>-(AA$158*'Fixed Data'!$B$25*'Fixed Data'!AA$47*'Fixed Data'!$B$24*'Fixed Data'!$B$23+AA$158*'Fixed Data'!$B$26)*'Fixed Data'!AH46/10^6</f>
        <v>-123.30592546509905</v>
      </c>
      <c r="AB176" s="262">
        <f>-(AB$158*'Fixed Data'!$B$25*'Fixed Data'!AB$47*'Fixed Data'!$B$24*'Fixed Data'!$B$23+AB$158*'Fixed Data'!$B$26)*'Fixed Data'!AI46/10^6</f>
        <v>-127.28381027297009</v>
      </c>
      <c r="AC176" s="262">
        <f>-(AC$158*'Fixed Data'!$B$25*'Fixed Data'!AC$47*'Fixed Data'!$B$24*'Fixed Data'!$B$23+AC$158*'Fixed Data'!$B$26)*'Fixed Data'!AJ46/10^6</f>
        <v>-131.32262939417288</v>
      </c>
      <c r="AD176" s="262">
        <f>-(AD$158*'Fixed Data'!$B$25*'Fixed Data'!AD$47*'Fixed Data'!$B$24*'Fixed Data'!$B$23+AD$158*'Fixed Data'!$B$26)*'Fixed Data'!AK46/10^6</f>
        <v>-135.4965148560521</v>
      </c>
      <c r="AE176" s="262">
        <f>-(AE$158*'Fixed Data'!$B$25*'Fixed Data'!AE$47*'Fixed Data'!$B$24*'Fixed Data'!$B$23+AE$158*'Fixed Data'!$B$26)*'Fixed Data'!AL46/10^6</f>
        <v>-139.80157059497708</v>
      </c>
      <c r="AF176" s="262">
        <f>-(AF$158*'Fixed Data'!$B$25*'Fixed Data'!AF$47*'Fixed Data'!$B$24*'Fixed Data'!$B$23+AF$158*'Fixed Data'!$B$26)*'Fixed Data'!AM46/10^6</f>
        <v>-144.23600375691171</v>
      </c>
      <c r="AG176" s="262">
        <f>-(AG$158*'Fixed Data'!$B$25*'Fixed Data'!AG$47*'Fixed Data'!$B$24*'Fixed Data'!$B$23+AG$158*'Fixed Data'!$B$26)*'Fixed Data'!AN46/10^6</f>
        <v>-148.80065554040323</v>
      </c>
      <c r="AH176" s="262">
        <f>-(AH$158*'Fixed Data'!$B$25*'Fixed Data'!AH$47*'Fixed Data'!$B$24*'Fixed Data'!$B$23+AH$158*'Fixed Data'!$B$26)*'Fixed Data'!AO46/10^6</f>
        <v>-153.50042631580206</v>
      </c>
      <c r="AI176" s="262">
        <f>-(AI$158*'Fixed Data'!$B$25*'Fixed Data'!AI$47*'Fixed Data'!$B$24*'Fixed Data'!$B$23+AI$158*'Fixed Data'!$B$26)*'Fixed Data'!AP46/10^6</f>
        <v>-158.34670754430448</v>
      </c>
      <c r="AJ176" s="262">
        <f>-(AJ$158*'Fixed Data'!$B$25*'Fixed Data'!AJ$47*'Fixed Data'!$B$24*'Fixed Data'!$B$23+AJ$158*'Fixed Data'!$B$26)*'Fixed Data'!AQ46/10^6</f>
        <v>-163.34189065925952</v>
      </c>
      <c r="AK176" s="262">
        <f>-(AK$158*'Fixed Data'!$B$25*'Fixed Data'!AK$47*'Fixed Data'!$B$24*'Fixed Data'!$B$23+AK$158*'Fixed Data'!$B$26)*'Fixed Data'!AR46/10^6</f>
        <v>-168.49068440355944</v>
      </c>
      <c r="AL176" s="262">
        <f>-(AL$158*'Fixed Data'!$B$25*'Fixed Data'!AL$47*'Fixed Data'!$B$24*'Fixed Data'!$B$23+AL$158*'Fixed Data'!$B$26)*'Fixed Data'!AS46/10^6</f>
        <v>-173.79918995101536</v>
      </c>
      <c r="AM176" s="262">
        <f>-(AM$158*'Fixed Data'!$B$25*'Fixed Data'!AM$47*'Fixed Data'!$B$24*'Fixed Data'!$B$23+AM$158*'Fixed Data'!$B$26)*'Fixed Data'!AT46/10^6</f>
        <v>-179.27406830802019</v>
      </c>
      <c r="AN176" s="262">
        <f>-(AN$158*'Fixed Data'!$B$25*'Fixed Data'!AN$47*'Fixed Data'!$B$24*'Fixed Data'!$B$23+AN$158*'Fixed Data'!$B$26)*'Fixed Data'!AU46/10^6</f>
        <v>-184.92184886090124</v>
      </c>
      <c r="AO176" s="262">
        <f>-(AO$158*'Fixed Data'!$B$25*'Fixed Data'!AO$47*'Fixed Data'!$B$24*'Fixed Data'!$B$23+AO$158*'Fixed Data'!$B$26)*'Fixed Data'!AV46/10^6</f>
        <v>-190.74873878852756</v>
      </c>
      <c r="AP176" s="262">
        <f>-(AP$158*'Fixed Data'!$B$25*'Fixed Data'!AP$47*'Fixed Data'!$B$24*'Fixed Data'!$B$23+AP$158*'Fixed Data'!$B$26)*'Fixed Data'!AW46/10^6</f>
        <v>-196.7617489696629</v>
      </c>
      <c r="AQ176" s="262">
        <f>-(AQ$158*'Fixed Data'!$B$25*'Fixed Data'!AQ$47*'Fixed Data'!$B$24*'Fixed Data'!$B$23+AQ$158*'Fixed Data'!$B$26)*'Fixed Data'!AX46/10^6</f>
        <v>-202.96827746357877</v>
      </c>
      <c r="AR176" s="262">
        <f>-(AR$158*'Fixed Data'!$B$25*'Fixed Data'!AR$47*'Fixed Data'!$B$24*'Fixed Data'!$B$23+AR$158*'Fixed Data'!$B$26)*'Fixed Data'!AY46/10^6</f>
        <v>-209.37596525473685</v>
      </c>
      <c r="AS176" s="262">
        <f>-(AS$158*'Fixed Data'!$B$25*'Fixed Data'!AS$47*'Fixed Data'!$B$24*'Fixed Data'!$B$23+AS$158*'Fixed Data'!$B$26)*'Fixed Data'!AZ46/10^6</f>
        <v>-215.99272856491305</v>
      </c>
      <c r="AT176" s="262">
        <f>-(AT$158*'Fixed Data'!$B$25*'Fixed Data'!AT$47*'Fixed Data'!$B$24*'Fixed Data'!$B$23+AT$158*'Fixed Data'!$B$26)*'Fixed Data'!BA46/10^6</f>
        <v>-222.8268644759915</v>
      </c>
      <c r="AU176" s="262">
        <f>-(AU$158*'Fixed Data'!$B$25*'Fixed Data'!AU$47*'Fixed Data'!$B$24*'Fixed Data'!$B$23+AU$158*'Fixed Data'!$B$26)*'Fixed Data'!BB46/10^6</f>
        <v>-229.88711088936387</v>
      </c>
      <c r="AV176" s="262">
        <f>-(AV$158*'Fixed Data'!$B$25*'Fixed Data'!AV$47*'Fixed Data'!$B$24*'Fixed Data'!$B$23+AV$158*'Fixed Data'!$B$26)*'Fixed Data'!BC46/10^6</f>
        <v>-237.18259001434777</v>
      </c>
      <c r="AW176" s="262">
        <f>-(AW$158*'Fixed Data'!$B$25*'Fixed Data'!AW$47*'Fixed Data'!$B$24*'Fixed Data'!$B$23+AW$158*'Fixed Data'!$B$26)*'Fixed Data'!BD46/10^6</f>
        <v>-244.72282949239454</v>
      </c>
      <c r="AX176" s="262">
        <f>-(AX$158*'Fixed Data'!$B$25*'Fixed Data'!AX$47*'Fixed Data'!$B$24*'Fixed Data'!$B$23+AX$158*'Fixed Data'!$B$26)*'Fixed Data'!BE46/10^6</f>
        <v>-252.51780261332377</v>
      </c>
      <c r="AY176" s="262">
        <f>-(AY$158*'Fixed Data'!$B$25*'Fixed Data'!AY$47*'Fixed Data'!$B$24*'Fixed Data'!$B$23+AY$158*'Fixed Data'!$B$26)*'Fixed Data'!BF46/10^6</f>
        <v>-260.57795589862116</v>
      </c>
      <c r="AZ176" s="262">
        <f>-(AZ$158*'Fixed Data'!$B$25*'Fixed Data'!AZ$47*'Fixed Data'!$B$24*'Fixed Data'!$B$23+AZ$158*'Fixed Data'!$B$26)*'Fixed Data'!BG46/10^6</f>
        <v>-268.91422697707748</v>
      </c>
      <c r="BA176" s="262">
        <f>-(BA$158*'Fixed Data'!$B$25*'Fixed Data'!BA$47*'Fixed Data'!$B$24*'Fixed Data'!$B$23+BA$158*'Fixed Data'!$B$26)*'Fixed Data'!BH46/10^6</f>
        <v>-277.53806277751164</v>
      </c>
      <c r="BB176" s="262">
        <f>-(BB$158*'Fixed Data'!$B$25*'Fixed Data'!BB$47*'Fixed Data'!$B$24*'Fixed Data'!$B$23+BB$158*'Fixed Data'!$B$26)*'Fixed Data'!BI46/10^6</f>
        <v>-286.40599333669792</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-5.0959182706782256E-2</v>
      </c>
      <c r="F190" s="21">
        <f t="shared" ref="F190:BB190" si="17">(F133+F83)*F186</f>
        <v>-0.36519997977967589</v>
      </c>
      <c r="G190" s="21">
        <f t="shared" si="17"/>
        <v>-0.66364795527264142</v>
      </c>
      <c r="H190" s="21">
        <f t="shared" si="17"/>
        <v>-0.94773019872520869</v>
      </c>
      <c r="I190" s="21">
        <f>(I133+I83)*I186</f>
        <v>-1.2182184818145982</v>
      </c>
      <c r="J190" s="21">
        <f t="shared" si="17"/>
        <v>-1.422585738992705</v>
      </c>
      <c r="K190" s="21">
        <f t="shared" si="17"/>
        <v>-1.2838032748057471</v>
      </c>
      <c r="L190" s="21">
        <f t="shared" si="17"/>
        <v>-1.1547485640410939</v>
      </c>
      <c r="M190" s="21">
        <f t="shared" si="17"/>
        <v>-1.0348558349576735</v>
      </c>
      <c r="N190" s="21">
        <f t="shared" si="17"/>
        <v>-0.92358870724056141</v>
      </c>
      <c r="O190" s="21">
        <f t="shared" si="17"/>
        <v>-0.82043877504800566</v>
      </c>
      <c r="P190" s="21">
        <f t="shared" si="17"/>
        <v>-0.72492425485440148</v>
      </c>
      <c r="Q190" s="21">
        <f t="shared" si="17"/>
        <v>-0.63658869524018691</v>
      </c>
      <c r="R190" s="21">
        <f t="shared" si="17"/>
        <v>-0.5549997459011804</v>
      </c>
      <c r="S190" s="21">
        <f t="shared" si="17"/>
        <v>-0.4797479832663441</v>
      </c>
      <c r="T190" s="21">
        <f t="shared" si="17"/>
        <v>-0.41044579022457878</v>
      </c>
      <c r="U190" s="21">
        <f t="shared" si="17"/>
        <v>-0.34672628756811097</v>
      </c>
      <c r="V190" s="21">
        <f t="shared" si="17"/>
        <v>-0.28824231486253971</v>
      </c>
      <c r="W190" s="21">
        <f t="shared" si="17"/>
        <v>-0.23466545855181303</v>
      </c>
      <c r="X190" s="21">
        <f t="shared" si="17"/>
        <v>-0.18568512520051395</v>
      </c>
      <c r="Y190" s="21">
        <f t="shared" si="17"/>
        <v>-0.14100765786600286</v>
      </c>
      <c r="Z190" s="21">
        <f t="shared" si="17"/>
        <v>-0.10035549367934946</v>
      </c>
      <c r="AA190" s="21">
        <f t="shared" si="17"/>
        <v>-6.346636079675215E-2</v>
      </c>
      <c r="AB190" s="21">
        <f t="shared" si="17"/>
        <v>-3.0092512962439068E-2</v>
      </c>
      <c r="AC190" s="21">
        <f t="shared" si="17"/>
        <v>-3.7635221775343218E-17</v>
      </c>
      <c r="AD190" s="21">
        <f t="shared" si="17"/>
        <v>-3.636253311627364E-17</v>
      </c>
      <c r="AE190" s="21">
        <f t="shared" si="17"/>
        <v>-3.5132882237945549E-17</v>
      </c>
      <c r="AF190" s="21">
        <f t="shared" si="17"/>
        <v>-3.3944813756469127E-17</v>
      </c>
      <c r="AG190" s="21">
        <f t="shared" si="17"/>
        <v>-3.2796921503834908E-17</v>
      </c>
      <c r="AH190" s="21">
        <f t="shared" si="17"/>
        <v>-3.1687846863608611E-17</v>
      </c>
      <c r="AI190" s="21">
        <f t="shared" si="17"/>
        <v>-3.061627716290687E-17</v>
      </c>
      <c r="AJ190" s="21">
        <f t="shared" si="17"/>
        <v>-2.972454093486104E-17</v>
      </c>
      <c r="AK190" s="21">
        <f t="shared" si="17"/>
        <v>-2.8858777606661205E-17</v>
      </c>
      <c r="AL190" s="21">
        <f t="shared" si="17"/>
        <v>-2.8018230686078833E-17</v>
      </c>
      <c r="AM190" s="21">
        <f t="shared" si="17"/>
        <v>-2.7202165714639647E-17</v>
      </c>
      <c r="AN190" s="21">
        <f t="shared" si="17"/>
        <v>-2.6409869625863733E-17</v>
      </c>
      <c r="AO190" s="21">
        <f t="shared" si="17"/>
        <v>-2.5640650122197798E-17</v>
      </c>
      <c r="AP190" s="21">
        <f t="shared" si="17"/>
        <v>-2.489383507009495E-17</v>
      </c>
      <c r="AQ190" s="21">
        <f t="shared" si="17"/>
        <v>-2.4168771912713544E-17</v>
      </c>
      <c r="AR190" s="21">
        <f t="shared" si="17"/>
        <v>-2.3464827099721888E-17</v>
      </c>
      <c r="AS190" s="21">
        <f t="shared" si="17"/>
        <v>-2.278138553371057E-17</v>
      </c>
      <c r="AT190" s="21">
        <f t="shared" si="17"/>
        <v>-2.2117850032728712E-17</v>
      </c>
      <c r="AU190" s="21">
        <f t="shared" si="17"/>
        <v>-2.1473640808474476E-17</v>
      </c>
      <c r="AV190" s="21">
        <f t="shared" si="17"/>
        <v>-2.0848194959683958E-17</v>
      </c>
      <c r="AW190" s="21">
        <f t="shared" si="17"/>
        <v>-2.0240965980275686E-17</v>
      </c>
      <c r="AX190" s="21">
        <f t="shared" si="17"/>
        <v>-1.9651423281821054E-17</v>
      </c>
      <c r="AY190" s="21">
        <f t="shared" si="17"/>
        <v>-1.9079051729923353E-17</v>
      </c>
      <c r="AZ190" s="21">
        <f t="shared" si="17"/>
        <v>-1.8523351194100343E-17</v>
      </c>
      <c r="BA190" s="21">
        <f t="shared" si="17"/>
        <v>-1.7983836110777031E-17</v>
      </c>
      <c r="BB190" s="21">
        <f t="shared" si="17"/>
        <v>-1.7460035059006824E-17</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-7.096053184541379</v>
      </c>
      <c r="F192" s="21">
        <f t="shared" ref="F192:BB192" si="19">F77*F186</f>
        <v>-6.9422020055493485</v>
      </c>
      <c r="G192" s="21">
        <f t="shared" si="19"/>
        <v>-6.7922421912361113</v>
      </c>
      <c r="H192" s="21">
        <f t="shared" si="19"/>
        <v>-6.6460763083884293</v>
      </c>
      <c r="I192" s="21">
        <f t="shared" si="19"/>
        <v>-6.5036094284110568</v>
      </c>
      <c r="J192" s="21">
        <f t="shared" si="19"/>
        <v>-6.3647490610425219</v>
      </c>
      <c r="K192" s="21">
        <f t="shared" si="19"/>
        <v>-6.2423160042941372</v>
      </c>
      <c r="L192" s="21">
        <f t="shared" si="19"/>
        <v>-6.1228195715050724</v>
      </c>
      <c r="M192" s="21">
        <f t="shared" si="19"/>
        <v>-6.006192085191266</v>
      </c>
      <c r="N192" s="21">
        <f t="shared" si="19"/>
        <v>-5.8923675003587652</v>
      </c>
      <c r="O192" s="21">
        <f t="shared" si="19"/>
        <v>-5.7812813977060067</v>
      </c>
      <c r="P192" s="21">
        <f t="shared" si="19"/>
        <v>-5.6728709267424504</v>
      </c>
      <c r="Q192" s="21">
        <f t="shared" si="19"/>
        <v>-5.5670747745970406</v>
      </c>
      <c r="R192" s="21">
        <f t="shared" si="19"/>
        <v>-5.4638331356798968</v>
      </c>
      <c r="S192" s="21">
        <f t="shared" si="19"/>
        <v>-5.3630876679538755</v>
      </c>
      <c r="T192" s="21">
        <f t="shared" si="19"/>
        <v>-5.2647814612760184</v>
      </c>
      <c r="U192" s="21">
        <f t="shared" si="19"/>
        <v>-5.1688590021501231</v>
      </c>
      <c r="V192" s="21">
        <f t="shared" si="19"/>
        <v>-5.0752661398575203</v>
      </c>
      <c r="W192" s="21">
        <f t="shared" si="19"/>
        <v>-4.9839500536668275</v>
      </c>
      <c r="X192" s="21">
        <f t="shared" si="19"/>
        <v>-4.8948592365074513</v>
      </c>
      <c r="Y192" s="21">
        <f t="shared" si="19"/>
        <v>-4.8079434345713441</v>
      </c>
      <c r="Z192" s="21">
        <f t="shared" si="19"/>
        <v>-4.723153644089968</v>
      </c>
      <c r="AA192" s="21">
        <f t="shared" si="19"/>
        <v>-4.6404420678254592</v>
      </c>
      <c r="AB192" s="21">
        <f t="shared" si="19"/>
        <v>-4.5597620912365677</v>
      </c>
      <c r="AC192" s="21">
        <f t="shared" si="19"/>
        <v>-4.4810682542060309</v>
      </c>
      <c r="AD192" s="21">
        <f t="shared" si="19"/>
        <v>-4.4043162255811286</v>
      </c>
      <c r="AE192" s="21">
        <f t="shared" si="19"/>
        <v>-4.3294627736722422</v>
      </c>
      <c r="AF192" s="21">
        <f t="shared" si="19"/>
        <v>-4.256465742466121</v>
      </c>
      <c r="AG192" s="21">
        <f t="shared" si="19"/>
        <v>-4.185284023600639</v>
      </c>
      <c r="AH192" s="21">
        <f t="shared" si="19"/>
        <v>-4.1158775332929656</v>
      </c>
      <c r="AI192" s="21">
        <f t="shared" si="19"/>
        <v>-4.0482071930343064</v>
      </c>
      <c r="AJ192" s="21">
        <f t="shared" si="19"/>
        <v>-4.0015661348886846</v>
      </c>
      <c r="AK192" s="21">
        <f t="shared" si="19"/>
        <v>-3.9560539153091439</v>
      </c>
      <c r="AL192" s="21">
        <f t="shared" si="19"/>
        <v>-3.9116539912433699</v>
      </c>
      <c r="AM192" s="21">
        <f t="shared" si="19"/>
        <v>-3.8683502398280907</v>
      </c>
      <c r="AN192" s="21">
        <f t="shared" si="19"/>
        <v>-3.8261269547263952</v>
      </c>
      <c r="AO192" s="21">
        <f t="shared" si="19"/>
        <v>-3.7849688461084918</v>
      </c>
      <c r="AP192" s="21">
        <f t="shared" si="19"/>
        <v>-3.744861030223912</v>
      </c>
      <c r="AQ192" s="21">
        <f t="shared" si="19"/>
        <v>-3.7057890209321056</v>
      </c>
      <c r="AR192" s="21">
        <f t="shared" si="19"/>
        <v>-3.6677387288045007</v>
      </c>
      <c r="AS192" s="21">
        <f t="shared" si="19"/>
        <v>-3.630696458112356</v>
      </c>
      <c r="AT192" s="21">
        <f t="shared" si="19"/>
        <v>-3.5946488940866179</v>
      </c>
      <c r="AU192" s="21">
        <f t="shared" si="19"/>
        <v>-3.5595831028049476</v>
      </c>
      <c r="AV192" s="21">
        <f t="shared" si="19"/>
        <v>-3.5254865282623529</v>
      </c>
      <c r="AW192" s="21">
        <f t="shared" si="19"/>
        <v>-3.4923469780198868</v>
      </c>
      <c r="AX192" s="21">
        <f t="shared" si="19"/>
        <v>-3.4601526355501759</v>
      </c>
      <c r="AY192" s="21">
        <f t="shared" si="19"/>
        <v>-3.4288920370346481</v>
      </c>
      <c r="AZ192" s="21">
        <f t="shared" si="19"/>
        <v>-3.3985540808372243</v>
      </c>
      <c r="BA192" s="21">
        <f t="shared" si="19"/>
        <v>-3.3691280174517471</v>
      </c>
      <c r="BB192" s="21">
        <f t="shared" si="19"/>
        <v>-3.3399567368903087</v>
      </c>
    </row>
    <row r="193" spans="1:54" outlineLevel="2">
      <c r="A193" s="426"/>
      <c r="B193" s="150" t="s">
        <v>494</v>
      </c>
      <c r="C193" s="19"/>
      <c r="D193" s="135" t="s">
        <v>389</v>
      </c>
      <c r="E193" s="21">
        <f t="shared" ref="E193:AJ193" si="20">SUMIF($B$143:$B$154,"Environmental",E$143:E$154)*E186</f>
        <v>-42.31090639577954</v>
      </c>
      <c r="F193" s="21">
        <f t="shared" si="20"/>
        <v>-41.97805014045499</v>
      </c>
      <c r="G193" s="21">
        <f t="shared" si="20"/>
        <v>-41.494216893594356</v>
      </c>
      <c r="H193" s="21">
        <f t="shared" si="20"/>
        <v>-41.010391148273023</v>
      </c>
      <c r="I193" s="21">
        <f t="shared" si="20"/>
        <v>-40.662958987032688</v>
      </c>
      <c r="J193" s="21">
        <f t="shared" si="20"/>
        <v>-40.309492987805044</v>
      </c>
      <c r="K193" s="21">
        <f t="shared" si="20"/>
        <v>-40.054215546234033</v>
      </c>
      <c r="L193" s="21">
        <f t="shared" si="20"/>
        <v>-39.925174504534816</v>
      </c>
      <c r="M193" s="21">
        <f t="shared" si="20"/>
        <v>-39.790242258295159</v>
      </c>
      <c r="N193" s="21">
        <f t="shared" si="20"/>
        <v>-39.527115847315535</v>
      </c>
      <c r="O193" s="21">
        <f t="shared" si="20"/>
        <v>-39.384055455198286</v>
      </c>
      <c r="P193" s="21">
        <f t="shared" si="20"/>
        <v>-39.236355640382747</v>
      </c>
      <c r="Q193" s="21">
        <f t="shared" si="20"/>
        <v>-39.084421897104022</v>
      </c>
      <c r="R193" s="21">
        <f t="shared" si="20"/>
        <v>-39.042471603182165</v>
      </c>
      <c r="S193" s="21">
        <f t="shared" si="20"/>
        <v>-38.881129320442568</v>
      </c>
      <c r="T193" s="21">
        <f t="shared" si="20"/>
        <v>-38.716733980950416</v>
      </c>
      <c r="U193" s="21">
        <f t="shared" si="20"/>
        <v>-38.549633911995095</v>
      </c>
      <c r="V193" s="21">
        <f t="shared" si="20"/>
        <v>-38.485894839641801</v>
      </c>
      <c r="W193" s="21">
        <f t="shared" si="20"/>
        <v>-38.312476278264043</v>
      </c>
      <c r="X193" s="21">
        <f t="shared" si="20"/>
        <v>-38.239340470658505</v>
      </c>
      <c r="Y193" s="21">
        <f t="shared" si="20"/>
        <v>-38.061031831632739</v>
      </c>
      <c r="Z193" s="21">
        <f t="shared" si="20"/>
        <v>-37.980058860478266</v>
      </c>
      <c r="AA193" s="21">
        <f t="shared" si="20"/>
        <v>-37.894856795442017</v>
      </c>
      <c r="AB193" s="21">
        <f t="shared" si="20"/>
        <v>-37.805818377066387</v>
      </c>
      <c r="AC193" s="21">
        <f t="shared" si="20"/>
        <v>-37.691985739600398</v>
      </c>
      <c r="AD193" s="21">
        <f t="shared" si="20"/>
        <v>-37.580661599716677</v>
      </c>
      <c r="AE193" s="21">
        <f t="shared" si="20"/>
        <v>-37.475994452579549</v>
      </c>
      <c r="AF193" s="21">
        <f t="shared" si="20"/>
        <v>-37.366258230635196</v>
      </c>
      <c r="AG193" s="21">
        <f t="shared" si="20"/>
        <v>-37.252948342992148</v>
      </c>
      <c r="AH193" s="21">
        <f t="shared" si="20"/>
        <v>-37.137757273077668</v>
      </c>
      <c r="AI193" s="21">
        <f t="shared" si="20"/>
        <v>-37.022838630087868</v>
      </c>
      <c r="AJ193" s="21">
        <f t="shared" si="20"/>
        <v>-37.086421364616065</v>
      </c>
      <c r="AK193" s="21">
        <f t="shared" ref="AK193:BB193" si="21">SUMIF($B$143:$B$154,"Environmental",AK$143:AK$154)*AK186</f>
        <v>-37.148600734809222</v>
      </c>
      <c r="AL193" s="21">
        <f t="shared" si="21"/>
        <v>-37.210164359362558</v>
      </c>
      <c r="AM193" s="21">
        <f t="shared" si="21"/>
        <v>-37.271559172731884</v>
      </c>
      <c r="AN193" s="21">
        <f t="shared" si="21"/>
        <v>-37.33297968527264</v>
      </c>
      <c r="AO193" s="21">
        <f t="shared" si="21"/>
        <v>-37.394511622196369</v>
      </c>
      <c r="AP193" s="21">
        <f t="shared" si="21"/>
        <v>-37.456424193774886</v>
      </c>
      <c r="AQ193" s="21">
        <f t="shared" si="21"/>
        <v>-37.519024873520976</v>
      </c>
      <c r="AR193" s="21">
        <f t="shared" si="21"/>
        <v>-37.582539765968193</v>
      </c>
      <c r="AS193" s="21">
        <f t="shared" si="21"/>
        <v>-37.647180257396833</v>
      </c>
      <c r="AT193" s="21">
        <f t="shared" si="21"/>
        <v>-37.71317282898913</v>
      </c>
      <c r="AU193" s="21">
        <f t="shared" si="21"/>
        <v>-37.780756106707933</v>
      </c>
      <c r="AV193" s="21">
        <f t="shared" si="21"/>
        <v>-37.850158210350877</v>
      </c>
      <c r="AW193" s="21">
        <f t="shared" si="21"/>
        <v>-37.92159811828359</v>
      </c>
      <c r="AX193" s="21">
        <f t="shared" si="21"/>
        <v>-37.995296305989442</v>
      </c>
      <c r="AY193" s="21">
        <f t="shared" si="21"/>
        <v>-38.071473703627795</v>
      </c>
      <c r="AZ193" s="21">
        <f t="shared" si="21"/>
        <v>-38.150349304142374</v>
      </c>
      <c r="BA193" s="21">
        <f t="shared" si="21"/>
        <v>-38.2321393111663</v>
      </c>
      <c r="BB193" s="21">
        <f t="shared" si="21"/>
        <v>-38.30964699166659</v>
      </c>
    </row>
    <row r="194" spans="1:54" outlineLevel="2">
      <c r="A194" s="426"/>
      <c r="B194" s="150" t="s">
        <v>495</v>
      </c>
      <c r="C194" s="19"/>
      <c r="D194" s="135" t="s">
        <v>389</v>
      </c>
      <c r="E194" s="21">
        <f t="shared" ref="E194:AJ194" si="22">SUM(E172:E174)*E186</f>
        <v>-21.188934570983854</v>
      </c>
      <c r="F194" s="21">
        <f t="shared" si="22"/>
        <v>-21.045210510703821</v>
      </c>
      <c r="G194" s="21">
        <f t="shared" si="22"/>
        <v>-20.904171520731587</v>
      </c>
      <c r="H194" s="21">
        <f t="shared" si="22"/>
        <v>-20.765810662537568</v>
      </c>
      <c r="I194" s="21">
        <f t="shared" si="22"/>
        <v>-20.630121603873778</v>
      </c>
      <c r="J194" s="21">
        <f t="shared" si="22"/>
        <v>-20.497098645126076</v>
      </c>
      <c r="K194" s="21">
        <f t="shared" si="22"/>
        <v>-20.408948282397947</v>
      </c>
      <c r="L194" s="21">
        <f t="shared" si="22"/>
        <v>-20.323107118228499</v>
      </c>
      <c r="M194" s="21">
        <f t="shared" si="22"/>
        <v>-20.239586307035314</v>
      </c>
      <c r="N194" s="21">
        <f t="shared" si="22"/>
        <v>-20.158397698819982</v>
      </c>
      <c r="O194" s="21">
        <f t="shared" si="22"/>
        <v>-20.079553975339863</v>
      </c>
      <c r="P194" s="21">
        <f t="shared" si="22"/>
        <v>-20.003068615668074</v>
      </c>
      <c r="Q194" s="21">
        <f t="shared" si="22"/>
        <v>-19.928955920343839</v>
      </c>
      <c r="R194" s="21">
        <f t="shared" si="22"/>
        <v>-19.857231051042113</v>
      </c>
      <c r="S194" s="21">
        <f t="shared" si="22"/>
        <v>-19.783457759213437</v>
      </c>
      <c r="T194" s="21">
        <f t="shared" si="22"/>
        <v>-19.712136351937236</v>
      </c>
      <c r="U194" s="21">
        <f t="shared" si="22"/>
        <v>-19.643283005033719</v>
      </c>
      <c r="V194" s="21">
        <f t="shared" si="22"/>
        <v>-19.576914835697558</v>
      </c>
      <c r="W194" s="21">
        <f t="shared" si="22"/>
        <v>-19.513049854058117</v>
      </c>
      <c r="X194" s="21">
        <f t="shared" si="22"/>
        <v>-19.451707130098619</v>
      </c>
      <c r="Y194" s="21">
        <f t="shared" si="22"/>
        <v>-19.392906644265793</v>
      </c>
      <c r="Z194" s="21">
        <f t="shared" si="22"/>
        <v>-19.336669435248453</v>
      </c>
      <c r="AA194" s="21">
        <f t="shared" si="22"/>
        <v>-19.283017566021829</v>
      </c>
      <c r="AB194" s="21">
        <f t="shared" si="22"/>
        <v>-19.231974194718138</v>
      </c>
      <c r="AC194" s="21">
        <f t="shared" si="22"/>
        <v>-19.171227461470043</v>
      </c>
      <c r="AD194" s="21">
        <f t="shared" si="22"/>
        <v>-19.111647438923466</v>
      </c>
      <c r="AE194" s="21">
        <f t="shared" si="22"/>
        <v>-19.052049497764841</v>
      </c>
      <c r="AF194" s="21">
        <f t="shared" si="22"/>
        <v>-18.991662421112402</v>
      </c>
      <c r="AG194" s="21">
        <f t="shared" si="22"/>
        <v>-18.930138679677789</v>
      </c>
      <c r="AH194" s="21">
        <f t="shared" si="22"/>
        <v>-18.867666329729705</v>
      </c>
      <c r="AI194" s="21">
        <f t="shared" si="22"/>
        <v>-18.805171095093307</v>
      </c>
      <c r="AJ194" s="21">
        <f t="shared" si="22"/>
        <v>-18.833394558517554</v>
      </c>
      <c r="AK194" s="21">
        <f t="shared" ref="AK194:BB194" si="23">SUM(AK172:AK174)*AK186</f>
        <v>-18.861216337478044</v>
      </c>
      <c r="AL194" s="21">
        <f t="shared" si="23"/>
        <v>-18.888798134132774</v>
      </c>
      <c r="AM194" s="21">
        <f t="shared" si="23"/>
        <v>-18.916327604473437</v>
      </c>
      <c r="AN194" s="21">
        <f t="shared" si="23"/>
        <v>-18.94394197601267</v>
      </c>
      <c r="AO194" s="21">
        <f t="shared" si="23"/>
        <v>-18.971714408400391</v>
      </c>
      <c r="AP194" s="21">
        <f t="shared" si="23"/>
        <v>-18.999770398140431</v>
      </c>
      <c r="AQ194" s="21">
        <f t="shared" si="23"/>
        <v>-19.028239971485501</v>
      </c>
      <c r="AR194" s="21">
        <f t="shared" si="23"/>
        <v>-19.057242295188317</v>
      </c>
      <c r="AS194" s="21">
        <f t="shared" si="23"/>
        <v>-19.086888443194312</v>
      </c>
      <c r="AT194" s="21">
        <f t="shared" si="23"/>
        <v>-19.117290025284753</v>
      </c>
      <c r="AU194" s="21">
        <f t="shared" si="23"/>
        <v>-19.148562528773834</v>
      </c>
      <c r="AV194" s="21">
        <f t="shared" si="23"/>
        <v>-19.180818574632436</v>
      </c>
      <c r="AW194" s="21">
        <f t="shared" si="23"/>
        <v>-19.214168320938256</v>
      </c>
      <c r="AX194" s="21">
        <f t="shared" si="23"/>
        <v>-19.248721207036628</v>
      </c>
      <c r="AY194" s="21">
        <f t="shared" si="23"/>
        <v>-19.284586408778893</v>
      </c>
      <c r="AZ194" s="21">
        <f t="shared" si="23"/>
        <v>-19.321872445181967</v>
      </c>
      <c r="BA194" s="21">
        <f t="shared" si="23"/>
        <v>-19.360686797662176</v>
      </c>
      <c r="BB194" s="21">
        <f t="shared" si="23"/>
        <v>-19.397380446882657</v>
      </c>
    </row>
    <row r="195" spans="1:54" outlineLevel="2">
      <c r="A195" s="426"/>
      <c r="B195" s="150" t="s">
        <v>496</v>
      </c>
      <c r="C195" s="19"/>
      <c r="D195" s="135" t="s">
        <v>389</v>
      </c>
      <c r="E195" s="21">
        <f>SUM(E176:E178)*E186</f>
        <v>-63.566803697894308</v>
      </c>
      <c r="F195" s="21">
        <f t="shared" ref="F195:BB195" si="24">SUM(F176:F178)*F186</f>
        <v>-63.135631517380652</v>
      </c>
      <c r="G195" s="21">
        <f t="shared" si="24"/>
        <v>-62.712514562194777</v>
      </c>
      <c r="H195" s="21">
        <f t="shared" si="24"/>
        <v>-62.297431987612718</v>
      </c>
      <c r="I195" s="21">
        <f t="shared" si="24"/>
        <v>-61.890364811621332</v>
      </c>
      <c r="J195" s="21">
        <f t="shared" si="24"/>
        <v>-61.491295921872741</v>
      </c>
      <c r="K195" s="21">
        <f t="shared" si="24"/>
        <v>-61.226844847193838</v>
      </c>
      <c r="L195" s="21">
        <f t="shared" si="24"/>
        <v>-60.969321354685498</v>
      </c>
      <c r="M195" s="21">
        <f t="shared" si="24"/>
        <v>-60.718758908361274</v>
      </c>
      <c r="N195" s="21">
        <f t="shared" si="24"/>
        <v>-60.475193083956796</v>
      </c>
      <c r="O195" s="21">
        <f t="shared" si="24"/>
        <v>-60.238661926019596</v>
      </c>
      <c r="P195" s="21">
        <f t="shared" si="24"/>
        <v>-60.009205859041586</v>
      </c>
      <c r="Q195" s="21">
        <f t="shared" si="24"/>
        <v>-59.78686776103153</v>
      </c>
      <c r="R195" s="21">
        <f t="shared" si="24"/>
        <v>-59.571693153126333</v>
      </c>
      <c r="S195" s="21">
        <f t="shared" si="24"/>
        <v>-59.350373266260256</v>
      </c>
      <c r="T195" s="21">
        <f t="shared" si="24"/>
        <v>-59.136409044640246</v>
      </c>
      <c r="U195" s="21">
        <f t="shared" si="24"/>
        <v>-58.929849026069064</v>
      </c>
      <c r="V195" s="21">
        <f t="shared" si="24"/>
        <v>-58.730744496323346</v>
      </c>
      <c r="W195" s="21">
        <f t="shared" si="24"/>
        <v>-58.539149562174352</v>
      </c>
      <c r="X195" s="21">
        <f t="shared" si="24"/>
        <v>-58.355121390295849</v>
      </c>
      <c r="Y195" s="21">
        <f t="shared" si="24"/>
        <v>-58.178719932797392</v>
      </c>
      <c r="Z195" s="21">
        <f t="shared" si="24"/>
        <v>-58.01000829572321</v>
      </c>
      <c r="AA195" s="21">
        <f t="shared" si="24"/>
        <v>-57.849052707912129</v>
      </c>
      <c r="AB195" s="21">
        <f t="shared" si="24"/>
        <v>-57.69592258415441</v>
      </c>
      <c r="AC195" s="21">
        <f t="shared" si="24"/>
        <v>-57.513682384953484</v>
      </c>
      <c r="AD195" s="21">
        <f t="shared" si="24"/>
        <v>-57.334942317914759</v>
      </c>
      <c r="AE195" s="21">
        <f t="shared" si="24"/>
        <v>-57.156148495150099</v>
      </c>
      <c r="AF195" s="21">
        <f t="shared" si="24"/>
        <v>-56.974987266047741</v>
      </c>
      <c r="AG195" s="21">
        <f t="shared" si="24"/>
        <v>-56.790416040980951</v>
      </c>
      <c r="AH195" s="21">
        <f t="shared" si="24"/>
        <v>-56.602998991579732</v>
      </c>
      <c r="AI195" s="21">
        <f t="shared" si="24"/>
        <v>-56.415513287992404</v>
      </c>
      <c r="AJ195" s="21">
        <f t="shared" si="24"/>
        <v>-56.50018367850101</v>
      </c>
      <c r="AK195" s="21">
        <f t="shared" si="24"/>
        <v>-56.583649015547451</v>
      </c>
      <c r="AL195" s="21">
        <f t="shared" si="24"/>
        <v>-56.666394405661606</v>
      </c>
      <c r="AM195" s="21">
        <f t="shared" si="24"/>
        <v>-56.748982816927054</v>
      </c>
      <c r="AN195" s="21">
        <f t="shared" si="24"/>
        <v>-56.831825931743829</v>
      </c>
      <c r="AO195" s="21">
        <f t="shared" si="24"/>
        <v>-56.915143229088706</v>
      </c>
      <c r="AP195" s="21">
        <f t="shared" si="24"/>
        <v>-56.999311198488961</v>
      </c>
      <c r="AQ195" s="21">
        <f t="shared" si="24"/>
        <v>-57.084719918707954</v>
      </c>
      <c r="AR195" s="21">
        <f t="shared" si="24"/>
        <v>-57.171726889999377</v>
      </c>
      <c r="AS195" s="21">
        <f t="shared" si="24"/>
        <v>-57.260665334191209</v>
      </c>
      <c r="AT195" s="21">
        <f t="shared" si="24"/>
        <v>-57.351870080633532</v>
      </c>
      <c r="AU195" s="21">
        <f t="shared" si="24"/>
        <v>-57.445687591270101</v>
      </c>
      <c r="AV195" s="21">
        <f t="shared" si="24"/>
        <v>-57.542455729012744</v>
      </c>
      <c r="AW195" s="21">
        <f t="shared" si="24"/>
        <v>-57.642504968093924</v>
      </c>
      <c r="AX195" s="21">
        <f t="shared" si="24"/>
        <v>-57.746163626549844</v>
      </c>
      <c r="AY195" s="21">
        <f t="shared" si="24"/>
        <v>-57.853759231935342</v>
      </c>
      <c r="AZ195" s="21">
        <f t="shared" si="24"/>
        <v>-57.965617341301133</v>
      </c>
      <c r="BA195" s="21">
        <f t="shared" si="24"/>
        <v>-58.082060398896203</v>
      </c>
      <c r="BB195" s="21">
        <f t="shared" si="24"/>
        <v>-58.192141346708915</v>
      </c>
    </row>
    <row r="196" spans="1:54" outlineLevel="2">
      <c r="A196" s="426"/>
      <c r="B196" s="150" t="s">
        <v>291</v>
      </c>
      <c r="C196" s="19"/>
      <c r="D196" s="135" t="s">
        <v>389</v>
      </c>
      <c r="E196" s="21">
        <f t="shared" ref="E196:AJ196" si="25">SUMIF($B$143:$B$154,"Safety",E$143:E$154)*E187</f>
        <v>-5.8734393310600801</v>
      </c>
      <c r="F196" s="21">
        <f t="shared" si="25"/>
        <v>-5.9873008394675047</v>
      </c>
      <c r="G196" s="21">
        <f t="shared" si="25"/>
        <v>-6.1040520272090735</v>
      </c>
      <c r="H196" s="21">
        <f t="shared" si="25"/>
        <v>-6.2237779676589673</v>
      </c>
      <c r="I196" s="21">
        <f t="shared" si="25"/>
        <v>-6.3465663545083935</v>
      </c>
      <c r="J196" s="21">
        <f t="shared" si="25"/>
        <v>-6.4725075493351465</v>
      </c>
      <c r="K196" s="21">
        <f t="shared" si="25"/>
        <v>-6.606135873197112</v>
      </c>
      <c r="L196" s="21">
        <f t="shared" si="25"/>
        <v>-6.7433821915030014</v>
      </c>
      <c r="M196" s="21">
        <f t="shared" si="25"/>
        <v>-6.8843600359144883</v>
      </c>
      <c r="N196" s="21">
        <f t="shared" si="25"/>
        <v>-7.0291869388934254</v>
      </c>
      <c r="O196" s="21">
        <f t="shared" si="25"/>
        <v>-7.1779842044859503</v>
      </c>
      <c r="P196" s="21">
        <f t="shared" si="25"/>
        <v>-7.3308773258243711</v>
      </c>
      <c r="Q196" s="21">
        <f t="shared" si="25"/>
        <v>-7.4879961229128202</v>
      </c>
      <c r="R196" s="21">
        <f t="shared" si="25"/>
        <v>-7.6494746801121014</v>
      </c>
      <c r="S196" s="21">
        <f t="shared" si="25"/>
        <v>-7.8154515974374945</v>
      </c>
      <c r="T196" s="21">
        <f t="shared" si="25"/>
        <v>-7.9860703282418113</v>
      </c>
      <c r="U196" s="21">
        <f t="shared" si="25"/>
        <v>-8.1614790528676107</v>
      </c>
      <c r="V196" s="21">
        <f t="shared" si="25"/>
        <v>-8.3418310358198138</v>
      </c>
      <c r="W196" s="21">
        <f t="shared" si="25"/>
        <v>-8.5272847683104889</v>
      </c>
      <c r="X196" s="21">
        <f t="shared" si="25"/>
        <v>-8.7180040622174211</v>
      </c>
      <c r="Y196" s="21">
        <f t="shared" si="25"/>
        <v>-8.9141584816533985</v>
      </c>
      <c r="Z196" s="21">
        <f t="shared" si="25"/>
        <v>-9.1159230784056682</v>
      </c>
      <c r="AA196" s="21">
        <f t="shared" si="25"/>
        <v>-9.3234791236791441</v>
      </c>
      <c r="AB196" s="21">
        <f t="shared" si="25"/>
        <v>-9.5370139231189519</v>
      </c>
      <c r="AC196" s="21">
        <f t="shared" si="25"/>
        <v>-9.7567213446655146</v>
      </c>
      <c r="AD196" s="21">
        <f t="shared" si="25"/>
        <v>-9.9828017240283984</v>
      </c>
      <c r="AE196" s="21">
        <f t="shared" si="25"/>
        <v>-10.215462253156108</v>
      </c>
      <c r="AF196" s="21">
        <f t="shared" si="25"/>
        <v>-10.454917306899427</v>
      </c>
      <c r="AG196" s="21">
        <f t="shared" si="25"/>
        <v>-10.701388563885011</v>
      </c>
      <c r="AH196" s="21">
        <f t="shared" si="25"/>
        <v>-10.9551052932897</v>
      </c>
      <c r="AI196" s="21">
        <f t="shared" si="25"/>
        <v>-11.21630462194863</v>
      </c>
      <c r="AJ196" s="21">
        <f t="shared" si="25"/>
        <v>-11.509498149916094</v>
      </c>
      <c r="AK196" s="21">
        <f t="shared" ref="AK196:BB196" si="26">SUMIF($B$143:$B$154,"Safety",AK$143:AK$154)*AK187</f>
        <v>-11.811895852262854</v>
      </c>
      <c r="AL196" s="21">
        <f t="shared" si="26"/>
        <v>-12.123816349078956</v>
      </c>
      <c r="AM196" s="21">
        <f t="shared" si="26"/>
        <v>-12.445589770830708</v>
      </c>
      <c r="AN196" s="21">
        <f t="shared" si="26"/>
        <v>-12.777558311251322</v>
      </c>
      <c r="AO196" s="21">
        <f t="shared" si="26"/>
        <v>-13.120076469663585</v>
      </c>
      <c r="AP196" s="21">
        <f t="shared" si="26"/>
        <v>-13.473511736624225</v>
      </c>
      <c r="AQ196" s="21">
        <f t="shared" si="26"/>
        <v>-13.838244925163357</v>
      </c>
      <c r="AR196" s="21">
        <f t="shared" si="26"/>
        <v>-14.214670701735951</v>
      </c>
      <c r="AS196" s="21">
        <f t="shared" si="26"/>
        <v>-14.603198152927073</v>
      </c>
      <c r="AT196" s="21">
        <f t="shared" si="26"/>
        <v>-15.004251276094688</v>
      </c>
      <c r="AU196" s="21">
        <f t="shared" si="26"/>
        <v>-15.418269480381062</v>
      </c>
      <c r="AV196" s="21">
        <f t="shared" si="26"/>
        <v>-15.84570824169235</v>
      </c>
      <c r="AW196" s="21">
        <f t="shared" si="26"/>
        <v>-16.287039658770752</v>
      </c>
      <c r="AX196" s="21">
        <f t="shared" si="26"/>
        <v>-16.74275314325196</v>
      </c>
      <c r="AY196" s="21">
        <f t="shared" si="26"/>
        <v>-17.213355899728644</v>
      </c>
      <c r="AZ196" s="21">
        <f t="shared" si="26"/>
        <v>-17.6993737632828</v>
      </c>
      <c r="BA196" s="21">
        <f t="shared" si="26"/>
        <v>-18.201351824792106</v>
      </c>
      <c r="BB196" s="21">
        <f t="shared" si="26"/>
        <v>-18.71756665943877</v>
      </c>
    </row>
    <row r="197" spans="1:54" outlineLevel="2">
      <c r="A197" s="426"/>
      <c r="B197" s="150" t="s">
        <v>294</v>
      </c>
      <c r="C197" s="19"/>
      <c r="D197" s="135" t="s">
        <v>389</v>
      </c>
      <c r="E197" s="21">
        <f>SUMIF($B$143:$B$154,"Financial",E$143:E$154)*E186</f>
        <v>-50.0372419865</v>
      </c>
      <c r="F197" s="21">
        <f t="shared" ref="F197:BB197" si="27">SUMIF($B$143:$B$154,"Financial",F$143:F$154)*F186</f>
        <v>-49.593905055571035</v>
      </c>
      <c r="G197" s="21">
        <f t="shared" si="27"/>
        <v>-49.155894430544443</v>
      </c>
      <c r="H197" s="21">
        <f t="shared" si="27"/>
        <v>-48.723157322307983</v>
      </c>
      <c r="I197" s="21">
        <f t="shared" si="27"/>
        <v>-48.295641591650238</v>
      </c>
      <c r="J197" s="21">
        <f t="shared" si="27"/>
        <v>-47.873295618603592</v>
      </c>
      <c r="K197" s="21">
        <f t="shared" si="27"/>
        <v>-47.669849984946929</v>
      </c>
      <c r="L197" s="21">
        <f t="shared" si="27"/>
        <v>-47.470252684202421</v>
      </c>
      <c r="M197" s="21">
        <f t="shared" si="27"/>
        <v>-47.274496924499843</v>
      </c>
      <c r="N197" s="21">
        <f t="shared" si="27"/>
        <v>-47.082576595960283</v>
      </c>
      <c r="O197" s="21">
        <f t="shared" si="27"/>
        <v>-46.894486268024799</v>
      </c>
      <c r="P197" s="21">
        <f t="shared" si="27"/>
        <v>-46.710221292826951</v>
      </c>
      <c r="Q197" s="21">
        <f t="shared" si="27"/>
        <v>-46.52977773565447</v>
      </c>
      <c r="R197" s="21">
        <f t="shared" si="27"/>
        <v>-46.353152283993829</v>
      </c>
      <c r="S197" s="21">
        <f t="shared" si="27"/>
        <v>-46.18034244050321</v>
      </c>
      <c r="T197" s="21">
        <f t="shared" si="27"/>
        <v>-46.011346349662666</v>
      </c>
      <c r="U197" s="21">
        <f t="shared" si="27"/>
        <v>-45.846162910621423</v>
      </c>
      <c r="V197" s="21">
        <f t="shared" si="27"/>
        <v>-45.684791685244285</v>
      </c>
      <c r="W197" s="21">
        <f t="shared" si="27"/>
        <v>-45.527232960480966</v>
      </c>
      <c r="X197" s="21">
        <f t="shared" si="27"/>
        <v>-45.373487742303894</v>
      </c>
      <c r="Y197" s="21">
        <f t="shared" si="27"/>
        <v>-45.223557724824254</v>
      </c>
      <c r="Z197" s="21">
        <f t="shared" si="27"/>
        <v>-45.077445339355144</v>
      </c>
      <c r="AA197" s="21">
        <f t="shared" si="27"/>
        <v>-44.935153650178222</v>
      </c>
      <c r="AB197" s="21">
        <f t="shared" si="27"/>
        <v>-44.796686517890166</v>
      </c>
      <c r="AC197" s="21">
        <f t="shared" si="27"/>
        <v>-44.662048465030438</v>
      </c>
      <c r="AD197" s="21">
        <f t="shared" si="27"/>
        <v>-44.531244751216363</v>
      </c>
      <c r="AE197" s="21">
        <f t="shared" si="27"/>
        <v>-44.404281297160637</v>
      </c>
      <c r="AF197" s="21">
        <f t="shared" si="27"/>
        <v>-44.281164801837626</v>
      </c>
      <c r="AG197" s="21">
        <f t="shared" si="27"/>
        <v>-44.161902613992389</v>
      </c>
      <c r="AH197" s="21">
        <f t="shared" si="27"/>
        <v>-44.046502871818149</v>
      </c>
      <c r="AI197" s="21">
        <f t="shared" si="27"/>
        <v>-43.934974352860408</v>
      </c>
      <c r="AJ197" s="21">
        <f t="shared" si="27"/>
        <v>-44.0400806233841</v>
      </c>
      <c r="AK197" s="21">
        <f t="shared" si="27"/>
        <v>-44.149100966422424</v>
      </c>
      <c r="AL197" s="21">
        <f t="shared" si="27"/>
        <v>-44.262101015546534</v>
      </c>
      <c r="AM197" s="21">
        <f t="shared" si="27"/>
        <v>-44.379148168399105</v>
      </c>
      <c r="AN197" s="21">
        <f t="shared" si="27"/>
        <v>-44.50031106373963</v>
      </c>
      <c r="AO197" s="21">
        <f t="shared" si="27"/>
        <v>-44.625660005690122</v>
      </c>
      <c r="AP197" s="21">
        <f t="shared" si="27"/>
        <v>-44.755266946488412</v>
      </c>
      <c r="AQ197" s="21">
        <f t="shared" si="27"/>
        <v>-44.889205297571628</v>
      </c>
      <c r="AR197" s="21">
        <f t="shared" si="27"/>
        <v>-45.027550168911432</v>
      </c>
      <c r="AS197" s="21">
        <f t="shared" si="27"/>
        <v>-45.170378450072</v>
      </c>
      <c r="AT197" s="21">
        <f t="shared" si="27"/>
        <v>-45.317768628840575</v>
      </c>
      <c r="AU197" s="21">
        <f t="shared" si="27"/>
        <v>-45.469800833361532</v>
      </c>
      <c r="AV197" s="21">
        <f t="shared" si="27"/>
        <v>-45.626557205593144</v>
      </c>
      <c r="AW197" s="21">
        <f t="shared" si="27"/>
        <v>-45.788121480565422</v>
      </c>
      <c r="AX197" s="21">
        <f t="shared" si="27"/>
        <v>-45.954579234339832</v>
      </c>
      <c r="AY197" s="21">
        <f t="shared" si="27"/>
        <v>-46.126018051792158</v>
      </c>
      <c r="AZ197" s="21">
        <f t="shared" si="27"/>
        <v>-46.302527409266219</v>
      </c>
      <c r="BA197" s="21">
        <f t="shared" si="27"/>
        <v>-46.484198544676715</v>
      </c>
      <c r="BB197" s="21">
        <f t="shared" si="27"/>
        <v>-46.6666476499841</v>
      </c>
    </row>
    <row r="198" spans="1:54" outlineLevel="2">
      <c r="A198" s="427"/>
      <c r="B198" s="150" t="s">
        <v>476</v>
      </c>
      <c r="C198" s="19"/>
      <c r="D198" s="135" t="s">
        <v>389</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-105.36860008058778</v>
      </c>
      <c r="F200" s="21">
        <f t="shared" ref="F200:BB200" si="29">SUM(F190:F193,F196:F198)</f>
        <v>-104.86665802082254</v>
      </c>
      <c r="G200" s="21">
        <f t="shared" si="29"/>
        <v>-104.21005349785662</v>
      </c>
      <c r="H200" s="21">
        <f t="shared" si="29"/>
        <v>-103.55113294535361</v>
      </c>
      <c r="I200" s="21">
        <f t="shared" si="29"/>
        <v>-103.02699484341697</v>
      </c>
      <c r="J200" s="21">
        <f t="shared" si="29"/>
        <v>-102.44263095577901</v>
      </c>
      <c r="K200" s="21">
        <f t="shared" si="29"/>
        <v>-101.85632068347796</v>
      </c>
      <c r="L200" s="21">
        <f t="shared" si="29"/>
        <v>-101.41637751578641</v>
      </c>
      <c r="M200" s="21">
        <f t="shared" si="29"/>
        <v>-100.99014713885843</v>
      </c>
      <c r="N200" s="21">
        <f t="shared" si="29"/>
        <v>-100.45483558976858</v>
      </c>
      <c r="O200" s="21">
        <f t="shared" si="29"/>
        <v>-100.05824610046305</v>
      </c>
      <c r="P200" s="21">
        <f t="shared" si="29"/>
        <v>-99.675249440630921</v>
      </c>
      <c r="Q200" s="21">
        <f t="shared" si="29"/>
        <v>-99.305859225508527</v>
      </c>
      <c r="R200" s="21">
        <f t="shared" si="29"/>
        <v>-99.06393144886917</v>
      </c>
      <c r="S200" s="21">
        <f t="shared" si="29"/>
        <v>-98.719759009603493</v>
      </c>
      <c r="T200" s="21">
        <f t="shared" si="29"/>
        <v>-98.389377910355478</v>
      </c>
      <c r="U200" s="21">
        <f t="shared" si="29"/>
        <v>-98.072861165202369</v>
      </c>
      <c r="V200" s="21">
        <f t="shared" si="29"/>
        <v>-97.876026015425964</v>
      </c>
      <c r="W200" s="21">
        <f t="shared" si="29"/>
        <v>-97.585609519274129</v>
      </c>
      <c r="X200" s="21">
        <f t="shared" si="29"/>
        <v>-97.41137663688778</v>
      </c>
      <c r="Y200" s="21">
        <f t="shared" si="29"/>
        <v>-97.14769913054775</v>
      </c>
      <c r="Z200" s="21">
        <f t="shared" si="29"/>
        <v>-96.996936416008396</v>
      </c>
      <c r="AA200" s="21">
        <f t="shared" si="29"/>
        <v>-96.857397997921595</v>
      </c>
      <c r="AB200" s="21">
        <f t="shared" si="29"/>
        <v>-96.729373422274506</v>
      </c>
      <c r="AC200" s="21">
        <f t="shared" si="29"/>
        <v>-96.591823803502379</v>
      </c>
      <c r="AD200" s="21">
        <f t="shared" si="29"/>
        <v>-96.499024300542573</v>
      </c>
      <c r="AE200" s="21">
        <f t="shared" si="29"/>
        <v>-96.425200776568531</v>
      </c>
      <c r="AF200" s="21">
        <f t="shared" si="29"/>
        <v>-96.358806081838367</v>
      </c>
      <c r="AG200" s="21">
        <f t="shared" si="29"/>
        <v>-96.301523544470186</v>
      </c>
      <c r="AH200" s="21">
        <f t="shared" si="29"/>
        <v>-96.255242971478481</v>
      </c>
      <c r="AI200" s="21">
        <f t="shared" si="29"/>
        <v>-96.222324797931208</v>
      </c>
      <c r="AJ200" s="21">
        <f t="shared" si="29"/>
        <v>-96.637566272804946</v>
      </c>
      <c r="AK200" s="21">
        <f t="shared" si="29"/>
        <v>-97.065651468803637</v>
      </c>
      <c r="AL200" s="21">
        <f t="shared" si="29"/>
        <v>-97.507735715231419</v>
      </c>
      <c r="AM200" s="21">
        <f t="shared" si="29"/>
        <v>-97.964647351789779</v>
      </c>
      <c r="AN200" s="21">
        <f t="shared" si="29"/>
        <v>-98.436976014989995</v>
      </c>
      <c r="AO200" s="21">
        <f t="shared" si="29"/>
        <v>-98.925216943658569</v>
      </c>
      <c r="AP200" s="21">
        <f t="shared" si="29"/>
        <v>-99.430063907111432</v>
      </c>
      <c r="AQ200" s="21">
        <f t="shared" si="29"/>
        <v>-99.952264117188065</v>
      </c>
      <c r="AR200" s="21">
        <f t="shared" si="29"/>
        <v>-100.49249936542007</v>
      </c>
      <c r="AS200" s="21">
        <f t="shared" si="29"/>
        <v>-101.05145331850827</v>
      </c>
      <c r="AT200" s="21">
        <f t="shared" si="29"/>
        <v>-101.62984162801101</v>
      </c>
      <c r="AU200" s="21">
        <f t="shared" si="29"/>
        <v>-102.22840952325548</v>
      </c>
      <c r="AV200" s="21">
        <f t="shared" si="29"/>
        <v>-102.84791018589873</v>
      </c>
      <c r="AW200" s="21">
        <f t="shared" si="29"/>
        <v>-103.48910623563965</v>
      </c>
      <c r="AX200" s="21">
        <f t="shared" si="29"/>
        <v>-104.15278131913141</v>
      </c>
      <c r="AY200" s="21">
        <f t="shared" si="29"/>
        <v>-104.83973969218324</v>
      </c>
      <c r="AZ200" s="21">
        <f t="shared" si="29"/>
        <v>-105.55080455752861</v>
      </c>
      <c r="BA200" s="21">
        <f t="shared" si="29"/>
        <v>-106.28681769808688</v>
      </c>
      <c r="BB200" s="21">
        <f t="shared" si="29"/>
        <v>-107.03381803797977</v>
      </c>
    </row>
    <row r="201" spans="1:54" outlineLevel="2">
      <c r="A201" s="426"/>
      <c r="B201" s="150" t="s">
        <v>499</v>
      </c>
      <c r="C201" s="19"/>
      <c r="D201" s="135" t="s">
        <v>389</v>
      </c>
      <c r="E201" s="21">
        <f>SUM(E190:E192,E194,E196:E198)</f>
        <v>-84.246628255792103</v>
      </c>
      <c r="F201" s="21">
        <f t="shared" ref="F201:BB201" si="30">SUM(F190:F192,F194,F196:F198)</f>
        <v>-83.933818391071384</v>
      </c>
      <c r="G201" s="21">
        <f t="shared" si="30"/>
        <v>-83.620008124993859</v>
      </c>
      <c r="H201" s="21">
        <f t="shared" si="30"/>
        <v>-83.30655245961816</v>
      </c>
      <c r="I201" s="21">
        <f t="shared" si="30"/>
        <v>-82.994157460258066</v>
      </c>
      <c r="J201" s="21">
        <f t="shared" si="30"/>
        <v>-82.630236613100038</v>
      </c>
      <c r="K201" s="21">
        <f t="shared" si="30"/>
        <v>-82.211053419641871</v>
      </c>
      <c r="L201" s="21">
        <f t="shared" si="30"/>
        <v>-81.814310129480091</v>
      </c>
      <c r="M201" s="21">
        <f t="shared" si="30"/>
        <v>-81.439491187598577</v>
      </c>
      <c r="N201" s="21">
        <f t="shared" si="30"/>
        <v>-81.086117441273018</v>
      </c>
      <c r="O201" s="21">
        <f t="shared" si="30"/>
        <v>-80.753744620604635</v>
      </c>
      <c r="P201" s="21">
        <f t="shared" si="30"/>
        <v>-80.441962415916237</v>
      </c>
      <c r="Q201" s="21">
        <f t="shared" si="30"/>
        <v>-80.150393248748358</v>
      </c>
      <c r="R201" s="21">
        <f t="shared" si="30"/>
        <v>-79.878690896729125</v>
      </c>
      <c r="S201" s="21">
        <f t="shared" si="30"/>
        <v>-79.622087448374359</v>
      </c>
      <c r="T201" s="21">
        <f t="shared" si="30"/>
        <v>-79.384780281342302</v>
      </c>
      <c r="U201" s="21">
        <f t="shared" si="30"/>
        <v>-79.16651025824099</v>
      </c>
      <c r="V201" s="21">
        <f t="shared" si="30"/>
        <v>-78.967046011481727</v>
      </c>
      <c r="W201" s="21">
        <f t="shared" si="30"/>
        <v>-78.78618309506821</v>
      </c>
      <c r="X201" s="21">
        <f t="shared" si="30"/>
        <v>-78.623743296327902</v>
      </c>
      <c r="Y201" s="21">
        <f t="shared" si="30"/>
        <v>-78.479573943180782</v>
      </c>
      <c r="Z201" s="21">
        <f t="shared" si="30"/>
        <v>-78.353546990778582</v>
      </c>
      <c r="AA201" s="21">
        <f t="shared" si="30"/>
        <v>-78.245558768501411</v>
      </c>
      <c r="AB201" s="21">
        <f t="shared" si="30"/>
        <v>-78.155529239926267</v>
      </c>
      <c r="AC201" s="21">
        <f t="shared" si="30"/>
        <v>-78.071065525372035</v>
      </c>
      <c r="AD201" s="21">
        <f t="shared" si="30"/>
        <v>-78.030010139749351</v>
      </c>
      <c r="AE201" s="21">
        <f t="shared" si="30"/>
        <v>-78.00125582175383</v>
      </c>
      <c r="AF201" s="21">
        <f t="shared" si="30"/>
        <v>-77.984210272315579</v>
      </c>
      <c r="AG201" s="21">
        <f t="shared" si="30"/>
        <v>-77.978713881155826</v>
      </c>
      <c r="AH201" s="21">
        <f t="shared" si="30"/>
        <v>-77.985152028130528</v>
      </c>
      <c r="AI201" s="21">
        <f t="shared" si="30"/>
        <v>-78.004657262936661</v>
      </c>
      <c r="AJ201" s="21">
        <f t="shared" si="30"/>
        <v>-78.384539466706428</v>
      </c>
      <c r="AK201" s="21">
        <f t="shared" si="30"/>
        <v>-78.77826707147247</v>
      </c>
      <c r="AL201" s="21">
        <f t="shared" si="30"/>
        <v>-79.186369490001624</v>
      </c>
      <c r="AM201" s="21">
        <f t="shared" si="30"/>
        <v>-79.609415783531347</v>
      </c>
      <c r="AN201" s="21">
        <f t="shared" si="30"/>
        <v>-80.047938305730014</v>
      </c>
      <c r="AO201" s="21">
        <f t="shared" si="30"/>
        <v>-80.502419729862595</v>
      </c>
      <c r="AP201" s="21">
        <f t="shared" si="30"/>
        <v>-80.97341011147698</v>
      </c>
      <c r="AQ201" s="21">
        <f t="shared" si="30"/>
        <v>-81.461479215152593</v>
      </c>
      <c r="AR201" s="21">
        <f t="shared" si="30"/>
        <v>-81.967201894640198</v>
      </c>
      <c r="AS201" s="21">
        <f t="shared" si="30"/>
        <v>-82.491161504305751</v>
      </c>
      <c r="AT201" s="21">
        <f t="shared" si="30"/>
        <v>-83.033958824306637</v>
      </c>
      <c r="AU201" s="21">
        <f t="shared" si="30"/>
        <v>-83.596215945321376</v>
      </c>
      <c r="AV201" s="21">
        <f t="shared" si="30"/>
        <v>-84.178570550180282</v>
      </c>
      <c r="AW201" s="21">
        <f t="shared" si="30"/>
        <v>-84.781676438294312</v>
      </c>
      <c r="AX201" s="21">
        <f t="shared" si="30"/>
        <v>-85.406206220178603</v>
      </c>
      <c r="AY201" s="21">
        <f t="shared" si="30"/>
        <v>-86.052852397334334</v>
      </c>
      <c r="AZ201" s="21">
        <f t="shared" si="30"/>
        <v>-86.722327698568208</v>
      </c>
      <c r="BA201" s="21">
        <f t="shared" si="30"/>
        <v>-87.41536518458274</v>
      </c>
      <c r="BB201" s="21">
        <f t="shared" si="30"/>
        <v>-88.121551493195838</v>
      </c>
    </row>
    <row r="202" spans="1:54" outlineLevel="2">
      <c r="A202" s="427"/>
      <c r="B202" s="150" t="s">
        <v>500</v>
      </c>
      <c r="C202" s="19"/>
      <c r="D202" s="135" t="s">
        <v>389</v>
      </c>
      <c r="E202" s="21">
        <f>SUM(E190:E192,E195:E198)</f>
        <v>-126.62449738270254</v>
      </c>
      <c r="F202" s="21">
        <f t="shared" ref="F202:BB202" si="31">SUM(F190:F192,F195:F198)</f>
        <v>-126.02423939774823</v>
      </c>
      <c r="G202" s="21">
        <f t="shared" si="31"/>
        <v>-125.42835116645705</v>
      </c>
      <c r="H202" s="21">
        <f t="shared" si="31"/>
        <v>-124.8381737846933</v>
      </c>
      <c r="I202" s="21">
        <f t="shared" si="31"/>
        <v>-124.25440066800562</v>
      </c>
      <c r="J202" s="21">
        <f t="shared" si="31"/>
        <v>-123.62443388984671</v>
      </c>
      <c r="K202" s="21">
        <f t="shared" si="31"/>
        <v>-123.02894998443776</v>
      </c>
      <c r="L202" s="21">
        <f t="shared" si="31"/>
        <v>-122.46052436593709</v>
      </c>
      <c r="M202" s="21">
        <f t="shared" si="31"/>
        <v>-121.91866378892453</v>
      </c>
      <c r="N202" s="21">
        <f t="shared" si="31"/>
        <v>-121.40291282640985</v>
      </c>
      <c r="O202" s="21">
        <f t="shared" si="31"/>
        <v>-120.91285257128436</v>
      </c>
      <c r="P202" s="21">
        <f t="shared" si="31"/>
        <v>-120.44809965928977</v>
      </c>
      <c r="Q202" s="21">
        <f t="shared" si="31"/>
        <v>-120.00830508943605</v>
      </c>
      <c r="R202" s="21">
        <f t="shared" si="31"/>
        <v>-119.59315299881334</v>
      </c>
      <c r="S202" s="21">
        <f t="shared" si="31"/>
        <v>-119.18900295542119</v>
      </c>
      <c r="T202" s="21">
        <f t="shared" si="31"/>
        <v>-118.80905297404533</v>
      </c>
      <c r="U202" s="21">
        <f t="shared" si="31"/>
        <v>-118.45307627927633</v>
      </c>
      <c r="V202" s="21">
        <f t="shared" si="31"/>
        <v>-118.1208756721075</v>
      </c>
      <c r="W202" s="21">
        <f t="shared" si="31"/>
        <v>-117.81228280318444</v>
      </c>
      <c r="X202" s="21">
        <f t="shared" si="31"/>
        <v>-117.52715755652513</v>
      </c>
      <c r="Y202" s="21">
        <f t="shared" si="31"/>
        <v>-117.2653872317124</v>
      </c>
      <c r="Z202" s="21">
        <f t="shared" si="31"/>
        <v>-117.02688585125335</v>
      </c>
      <c r="AA202" s="21">
        <f t="shared" si="31"/>
        <v>-116.81159391039171</v>
      </c>
      <c r="AB202" s="21">
        <f t="shared" si="31"/>
        <v>-116.61947762936254</v>
      </c>
      <c r="AC202" s="21">
        <f t="shared" si="31"/>
        <v>-116.41352044885546</v>
      </c>
      <c r="AD202" s="21">
        <f t="shared" si="31"/>
        <v>-116.25330501874065</v>
      </c>
      <c r="AE202" s="21">
        <f t="shared" si="31"/>
        <v>-116.10535481913908</v>
      </c>
      <c r="AF202" s="21">
        <f t="shared" si="31"/>
        <v>-115.96753511725092</v>
      </c>
      <c r="AG202" s="21">
        <f t="shared" si="31"/>
        <v>-115.838991242459</v>
      </c>
      <c r="AH202" s="21">
        <f t="shared" si="31"/>
        <v>-115.72048468998055</v>
      </c>
      <c r="AI202" s="21">
        <f t="shared" si="31"/>
        <v>-115.61499945583576</v>
      </c>
      <c r="AJ202" s="21">
        <f t="shared" si="31"/>
        <v>-116.05132858668989</v>
      </c>
      <c r="AK202" s="21">
        <f t="shared" si="31"/>
        <v>-116.50069974954187</v>
      </c>
      <c r="AL202" s="21">
        <f t="shared" si="31"/>
        <v>-116.96396576153046</v>
      </c>
      <c r="AM202" s="21">
        <f t="shared" si="31"/>
        <v>-117.44207099598495</v>
      </c>
      <c r="AN202" s="21">
        <f t="shared" si="31"/>
        <v>-117.93582226146118</v>
      </c>
      <c r="AO202" s="21">
        <f t="shared" si="31"/>
        <v>-118.44584855055091</v>
      </c>
      <c r="AP202" s="21">
        <f t="shared" si="31"/>
        <v>-118.97295091182551</v>
      </c>
      <c r="AQ202" s="21">
        <f t="shared" si="31"/>
        <v>-119.51795916237504</v>
      </c>
      <c r="AR202" s="21">
        <f t="shared" si="31"/>
        <v>-120.08168648945126</v>
      </c>
      <c r="AS202" s="21">
        <f t="shared" si="31"/>
        <v>-120.66493839530264</v>
      </c>
      <c r="AT202" s="21">
        <f t="shared" si="31"/>
        <v>-121.26853887965541</v>
      </c>
      <c r="AU202" s="21">
        <f t="shared" si="31"/>
        <v>-121.89334100781764</v>
      </c>
      <c r="AV202" s="21">
        <f t="shared" si="31"/>
        <v>-122.5402077045606</v>
      </c>
      <c r="AW202" s="21">
        <f t="shared" si="31"/>
        <v>-123.21001308544999</v>
      </c>
      <c r="AX202" s="21">
        <f t="shared" si="31"/>
        <v>-123.90364863969181</v>
      </c>
      <c r="AY202" s="21">
        <f t="shared" si="31"/>
        <v>-124.6220252204908</v>
      </c>
      <c r="AZ202" s="21">
        <f t="shared" si="31"/>
        <v>-125.36607259468738</v>
      </c>
      <c r="BA202" s="21">
        <f t="shared" si="31"/>
        <v>-126.13673878581677</v>
      </c>
      <c r="BB202" s="21">
        <f t="shared" si="31"/>
        <v>-126.9163123930221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-105.36860008058778</v>
      </c>
      <c r="F204" s="21">
        <f>F200+E204</f>
        <v>-210.23525810141032</v>
      </c>
      <c r="G204" s="21">
        <f t="shared" ref="G204:BB206" si="32">G200+F204</f>
        <v>-314.44531159926692</v>
      </c>
      <c r="H204" s="21">
        <f t="shared" si="32"/>
        <v>-417.99644454462054</v>
      </c>
      <c r="I204" s="21">
        <f t="shared" si="32"/>
        <v>-521.02343938803756</v>
      </c>
      <c r="J204" s="21">
        <f t="shared" si="32"/>
        <v>-623.46607034381657</v>
      </c>
      <c r="K204" s="21">
        <f t="shared" si="32"/>
        <v>-725.32239102729454</v>
      </c>
      <c r="L204" s="21">
        <f t="shared" si="32"/>
        <v>-826.73876854308094</v>
      </c>
      <c r="M204" s="21">
        <f t="shared" si="32"/>
        <v>-927.72891568193938</v>
      </c>
      <c r="N204" s="21">
        <f t="shared" si="32"/>
        <v>-1028.1837512717079</v>
      </c>
      <c r="O204" s="21">
        <f t="shared" si="32"/>
        <v>-1128.241997372171</v>
      </c>
      <c r="P204" s="21">
        <f t="shared" si="32"/>
        <v>-1227.917246812802</v>
      </c>
      <c r="Q204" s="21">
        <f t="shared" si="32"/>
        <v>-1327.2231060383106</v>
      </c>
      <c r="R204" s="21">
        <f t="shared" si="32"/>
        <v>-1426.2870374871798</v>
      </c>
      <c r="S204" s="21">
        <f t="shared" si="32"/>
        <v>-1525.0067964967832</v>
      </c>
      <c r="T204" s="21">
        <f t="shared" si="32"/>
        <v>-1623.3961744071387</v>
      </c>
      <c r="U204" s="21">
        <f t="shared" si="32"/>
        <v>-1721.469035572341</v>
      </c>
      <c r="V204" s="21">
        <f t="shared" si="32"/>
        <v>-1819.3450615877668</v>
      </c>
      <c r="W204" s="21">
        <f t="shared" si="32"/>
        <v>-1916.930671107041</v>
      </c>
      <c r="X204" s="21">
        <f t="shared" si="32"/>
        <v>-2014.3420477439288</v>
      </c>
      <c r="Y204" s="21">
        <f t="shared" si="32"/>
        <v>-2111.4897468744766</v>
      </c>
      <c r="Z204" s="21">
        <f t="shared" si="32"/>
        <v>-2208.486683290485</v>
      </c>
      <c r="AA204" s="21">
        <f t="shared" si="32"/>
        <v>-2305.3440812884064</v>
      </c>
      <c r="AB204" s="21">
        <f t="shared" si="32"/>
        <v>-2402.0734547106808</v>
      </c>
      <c r="AC204" s="21">
        <f t="shared" si="32"/>
        <v>-2498.6652785141832</v>
      </c>
      <c r="AD204" s="21">
        <f t="shared" si="32"/>
        <v>-2595.1643028147259</v>
      </c>
      <c r="AE204" s="21">
        <f t="shared" si="32"/>
        <v>-2691.5895035912945</v>
      </c>
      <c r="AF204" s="21">
        <f t="shared" si="32"/>
        <v>-2787.9483096731328</v>
      </c>
      <c r="AG204" s="21">
        <f t="shared" si="32"/>
        <v>-2884.2498332176028</v>
      </c>
      <c r="AH204" s="21">
        <f t="shared" si="32"/>
        <v>-2980.5050761890811</v>
      </c>
      <c r="AI204" s="21">
        <f t="shared" si="32"/>
        <v>-3076.7274009870125</v>
      </c>
      <c r="AJ204" s="21">
        <f t="shared" si="32"/>
        <v>-3173.3649672598176</v>
      </c>
      <c r="AK204" s="21">
        <f t="shared" si="32"/>
        <v>-3270.4306187286211</v>
      </c>
      <c r="AL204" s="21">
        <f t="shared" si="32"/>
        <v>-3367.9383544438524</v>
      </c>
      <c r="AM204" s="21">
        <f t="shared" si="32"/>
        <v>-3465.903001795642</v>
      </c>
      <c r="AN204" s="21">
        <f t="shared" si="32"/>
        <v>-3564.3399778106318</v>
      </c>
      <c r="AO204" s="21">
        <f t="shared" si="32"/>
        <v>-3663.2651947542904</v>
      </c>
      <c r="AP204" s="21">
        <f t="shared" si="32"/>
        <v>-3762.695258661402</v>
      </c>
      <c r="AQ204" s="21">
        <f t="shared" si="32"/>
        <v>-3862.64752277859</v>
      </c>
      <c r="AR204" s="21">
        <f t="shared" si="32"/>
        <v>-3963.1400221440099</v>
      </c>
      <c r="AS204" s="21">
        <f t="shared" si="32"/>
        <v>-4064.1914754625182</v>
      </c>
      <c r="AT204" s="21">
        <f t="shared" si="32"/>
        <v>-4165.8213170905292</v>
      </c>
      <c r="AU204" s="21">
        <f t="shared" si="32"/>
        <v>-4268.0497266137845</v>
      </c>
      <c r="AV204" s="21">
        <f t="shared" si="32"/>
        <v>-4370.8976367996829</v>
      </c>
      <c r="AW204" s="21">
        <f t="shared" si="32"/>
        <v>-4474.386743035323</v>
      </c>
      <c r="AX204" s="21">
        <f t="shared" si="32"/>
        <v>-4578.5395243544544</v>
      </c>
      <c r="AY204" s="21">
        <f t="shared" si="32"/>
        <v>-4683.3792640466381</v>
      </c>
      <c r="AZ204" s="21">
        <f t="shared" si="32"/>
        <v>-4788.930068604167</v>
      </c>
      <c r="BA204" s="21">
        <f t="shared" si="32"/>
        <v>-4895.2168863022534</v>
      </c>
      <c r="BB204" s="21">
        <f t="shared" si="32"/>
        <v>-5002.2507043402329</v>
      </c>
    </row>
    <row r="205" spans="1:54" outlineLevel="2">
      <c r="A205" s="426"/>
      <c r="B205" s="150" t="s">
        <v>503</v>
      </c>
      <c r="C205" s="19"/>
      <c r="D205" s="135" t="s">
        <v>389</v>
      </c>
      <c r="E205" s="21">
        <f>E201</f>
        <v>-84.246628255792103</v>
      </c>
      <c r="F205" s="21">
        <f t="shared" ref="F205:U206" si="33">F201+E205</f>
        <v>-168.18044664686349</v>
      </c>
      <c r="G205" s="21">
        <f t="shared" si="33"/>
        <v>-251.80045477185735</v>
      </c>
      <c r="H205" s="21">
        <f t="shared" si="33"/>
        <v>-335.10700723147551</v>
      </c>
      <c r="I205" s="21">
        <f t="shared" si="33"/>
        <v>-418.10116469173357</v>
      </c>
      <c r="J205" s="21">
        <f t="shared" si="33"/>
        <v>-500.73140130483364</v>
      </c>
      <c r="K205" s="21">
        <f t="shared" si="33"/>
        <v>-582.94245472447551</v>
      </c>
      <c r="L205" s="21">
        <f t="shared" si="33"/>
        <v>-664.75676485395559</v>
      </c>
      <c r="M205" s="21">
        <f t="shared" si="33"/>
        <v>-746.19625604155419</v>
      </c>
      <c r="N205" s="21">
        <f t="shared" si="33"/>
        <v>-827.28237348282721</v>
      </c>
      <c r="O205" s="21">
        <f t="shared" si="33"/>
        <v>-908.03611810343182</v>
      </c>
      <c r="P205" s="21">
        <f t="shared" si="33"/>
        <v>-988.47808051934805</v>
      </c>
      <c r="Q205" s="21">
        <f t="shared" si="33"/>
        <v>-1068.6284737680965</v>
      </c>
      <c r="R205" s="21">
        <f t="shared" si="33"/>
        <v>-1148.5071646648255</v>
      </c>
      <c r="S205" s="21">
        <f t="shared" si="33"/>
        <v>-1228.1292521131998</v>
      </c>
      <c r="T205" s="21">
        <f t="shared" si="33"/>
        <v>-1307.514032394542</v>
      </c>
      <c r="U205" s="21">
        <f t="shared" si="33"/>
        <v>-1386.6805426527831</v>
      </c>
      <c r="V205" s="21">
        <f t="shared" si="32"/>
        <v>-1465.6475886642647</v>
      </c>
      <c r="W205" s="21">
        <f t="shared" si="32"/>
        <v>-1544.433771759333</v>
      </c>
      <c r="X205" s="21">
        <f t="shared" si="32"/>
        <v>-1623.0575150556608</v>
      </c>
      <c r="Y205" s="21">
        <f t="shared" si="32"/>
        <v>-1701.5370889988417</v>
      </c>
      <c r="Z205" s="21">
        <f t="shared" si="32"/>
        <v>-1779.8906359896203</v>
      </c>
      <c r="AA205" s="21">
        <f t="shared" si="32"/>
        <v>-1858.1361947581217</v>
      </c>
      <c r="AB205" s="21">
        <f t="shared" si="32"/>
        <v>-1936.2917239980479</v>
      </c>
      <c r="AC205" s="21">
        <f t="shared" si="32"/>
        <v>-2014.3627895234199</v>
      </c>
      <c r="AD205" s="21">
        <f t="shared" si="32"/>
        <v>-2092.3927996631692</v>
      </c>
      <c r="AE205" s="21">
        <f t="shared" si="32"/>
        <v>-2170.3940554849232</v>
      </c>
      <c r="AF205" s="21">
        <f t="shared" si="32"/>
        <v>-2248.3782657572388</v>
      </c>
      <c r="AG205" s="21">
        <f t="shared" si="32"/>
        <v>-2326.3569796383945</v>
      </c>
      <c r="AH205" s="21">
        <f t="shared" si="32"/>
        <v>-2404.3421316665249</v>
      </c>
      <c r="AI205" s="21">
        <f t="shared" si="32"/>
        <v>-2482.3467889294616</v>
      </c>
      <c r="AJ205" s="21">
        <f t="shared" si="32"/>
        <v>-2560.731328396168</v>
      </c>
      <c r="AK205" s="21">
        <f t="shared" si="32"/>
        <v>-2639.5095954676403</v>
      </c>
      <c r="AL205" s="21">
        <f t="shared" si="32"/>
        <v>-2718.695964957642</v>
      </c>
      <c r="AM205" s="21">
        <f t="shared" si="32"/>
        <v>-2798.3053807411734</v>
      </c>
      <c r="AN205" s="21">
        <f t="shared" si="32"/>
        <v>-2878.3533190469034</v>
      </c>
      <c r="AO205" s="21">
        <f t="shared" si="32"/>
        <v>-2958.855738776766</v>
      </c>
      <c r="AP205" s="21">
        <f t="shared" si="32"/>
        <v>-3039.8291488882428</v>
      </c>
      <c r="AQ205" s="21">
        <f t="shared" si="32"/>
        <v>-3121.2906281033952</v>
      </c>
      <c r="AR205" s="21">
        <f t="shared" si="32"/>
        <v>-3203.2578299980355</v>
      </c>
      <c r="AS205" s="21">
        <f t="shared" si="32"/>
        <v>-3285.7489915023411</v>
      </c>
      <c r="AT205" s="21">
        <f t="shared" si="32"/>
        <v>-3368.7829503266476</v>
      </c>
      <c r="AU205" s="21">
        <f t="shared" si="32"/>
        <v>-3452.3791662719691</v>
      </c>
      <c r="AV205" s="21">
        <f t="shared" si="32"/>
        <v>-3536.5577368221493</v>
      </c>
      <c r="AW205" s="21">
        <f t="shared" si="32"/>
        <v>-3621.3394132604435</v>
      </c>
      <c r="AX205" s="21">
        <f t="shared" si="32"/>
        <v>-3706.7456194806223</v>
      </c>
      <c r="AY205" s="21">
        <f t="shared" si="32"/>
        <v>-3792.7984718779567</v>
      </c>
      <c r="AZ205" s="21">
        <f t="shared" si="32"/>
        <v>-3879.520799576525</v>
      </c>
      <c r="BA205" s="21">
        <f t="shared" si="32"/>
        <v>-3966.9361647611076</v>
      </c>
      <c r="BB205" s="21">
        <f t="shared" si="32"/>
        <v>-4055.0577162543036</v>
      </c>
    </row>
    <row r="206" spans="1:54" outlineLevel="2">
      <c r="A206" s="427"/>
      <c r="B206" s="150" t="s">
        <v>504</v>
      </c>
      <c r="C206" s="19"/>
      <c r="D206" s="135" t="s">
        <v>389</v>
      </c>
      <c r="E206" s="21">
        <f>E202</f>
        <v>-126.62449738270254</v>
      </c>
      <c r="F206" s="21">
        <f t="shared" si="33"/>
        <v>-252.64873678045078</v>
      </c>
      <c r="G206" s="21">
        <f t="shared" si="32"/>
        <v>-378.0770879469078</v>
      </c>
      <c r="H206" s="21">
        <f t="shared" si="32"/>
        <v>-502.91526173160111</v>
      </c>
      <c r="I206" s="21">
        <f t="shared" si="32"/>
        <v>-627.16966239960675</v>
      </c>
      <c r="J206" s="21">
        <f t="shared" si="32"/>
        <v>-750.79409628945348</v>
      </c>
      <c r="K206" s="21">
        <f t="shared" si="32"/>
        <v>-873.82304627389124</v>
      </c>
      <c r="L206" s="21">
        <f t="shared" si="32"/>
        <v>-996.28357063982833</v>
      </c>
      <c r="M206" s="21">
        <f t="shared" si="32"/>
        <v>-1118.2022344287529</v>
      </c>
      <c r="N206" s="21">
        <f t="shared" si="32"/>
        <v>-1239.6051472551628</v>
      </c>
      <c r="O206" s="21">
        <f t="shared" si="32"/>
        <v>-1360.5179998264471</v>
      </c>
      <c r="P206" s="21">
        <f t="shared" si="32"/>
        <v>-1480.9660994857368</v>
      </c>
      <c r="Q206" s="21">
        <f t="shared" si="32"/>
        <v>-1600.9744045751729</v>
      </c>
      <c r="R206" s="21">
        <f t="shared" si="32"/>
        <v>-1720.5675575739863</v>
      </c>
      <c r="S206" s="21">
        <f t="shared" si="32"/>
        <v>-1839.7565605294076</v>
      </c>
      <c r="T206" s="21">
        <f t="shared" si="32"/>
        <v>-1958.5656135034528</v>
      </c>
      <c r="U206" s="21">
        <f t="shared" si="32"/>
        <v>-2077.0186897827293</v>
      </c>
      <c r="V206" s="21">
        <f t="shared" si="32"/>
        <v>-2195.1395654548369</v>
      </c>
      <c r="W206" s="21">
        <f t="shared" si="32"/>
        <v>-2312.9518482580215</v>
      </c>
      <c r="X206" s="21">
        <f t="shared" si="32"/>
        <v>-2430.4790058145468</v>
      </c>
      <c r="Y206" s="21">
        <f t="shared" si="32"/>
        <v>-2547.7443930462591</v>
      </c>
      <c r="Z206" s="21">
        <f t="shared" si="32"/>
        <v>-2664.7712788975123</v>
      </c>
      <c r="AA206" s="21">
        <f t="shared" si="32"/>
        <v>-2781.5828728079041</v>
      </c>
      <c r="AB206" s="21">
        <f t="shared" si="32"/>
        <v>-2898.2023504372664</v>
      </c>
      <c r="AC206" s="21">
        <f t="shared" si="32"/>
        <v>-3014.6158708861217</v>
      </c>
      <c r="AD206" s="21">
        <f t="shared" si="32"/>
        <v>-3130.8691759048625</v>
      </c>
      <c r="AE206" s="21">
        <f t="shared" si="32"/>
        <v>-3246.9745307240014</v>
      </c>
      <c r="AF206" s="21">
        <f t="shared" si="32"/>
        <v>-3362.9420658412523</v>
      </c>
      <c r="AG206" s="21">
        <f t="shared" si="32"/>
        <v>-3478.7810570837114</v>
      </c>
      <c r="AH206" s="21">
        <f t="shared" si="32"/>
        <v>-3594.5015417736918</v>
      </c>
      <c r="AI206" s="21">
        <f t="shared" si="32"/>
        <v>-3710.1165412295277</v>
      </c>
      <c r="AJ206" s="21">
        <f t="shared" si="32"/>
        <v>-3826.1678698162177</v>
      </c>
      <c r="AK206" s="21">
        <f t="shared" si="32"/>
        <v>-3942.6685695657598</v>
      </c>
      <c r="AL206" s="21">
        <f t="shared" si="32"/>
        <v>-4059.63253532729</v>
      </c>
      <c r="AM206" s="21">
        <f t="shared" si="32"/>
        <v>-4177.0746063232746</v>
      </c>
      <c r="AN206" s="21">
        <f t="shared" si="32"/>
        <v>-4295.0104285847356</v>
      </c>
      <c r="AO206" s="21">
        <f t="shared" si="32"/>
        <v>-4413.4562771352867</v>
      </c>
      <c r="AP206" s="21">
        <f t="shared" si="32"/>
        <v>-4532.4292280471118</v>
      </c>
      <c r="AQ206" s="21">
        <f t="shared" si="32"/>
        <v>-4651.9471872094864</v>
      </c>
      <c r="AR206" s="21">
        <f t="shared" si="32"/>
        <v>-4772.0288736989378</v>
      </c>
      <c r="AS206" s="21">
        <f t="shared" si="32"/>
        <v>-4892.6938120942405</v>
      </c>
      <c r="AT206" s="21">
        <f t="shared" si="32"/>
        <v>-5013.9623509738958</v>
      </c>
      <c r="AU206" s="21">
        <f t="shared" si="32"/>
        <v>-5135.8556919817138</v>
      </c>
      <c r="AV206" s="21">
        <f t="shared" si="32"/>
        <v>-5258.3958996862748</v>
      </c>
      <c r="AW206" s="21">
        <f t="shared" si="32"/>
        <v>-5381.6059127717244</v>
      </c>
      <c r="AX206" s="21">
        <f t="shared" si="32"/>
        <v>-5505.5095614114161</v>
      </c>
      <c r="AY206" s="21">
        <f t="shared" si="32"/>
        <v>-5630.1315866319073</v>
      </c>
      <c r="AZ206" s="21">
        <f t="shared" si="32"/>
        <v>-5755.4976592265948</v>
      </c>
      <c r="BA206" s="21">
        <f t="shared" si="32"/>
        <v>-5881.634398012412</v>
      </c>
      <c r="BB206" s="21">
        <f t="shared" si="32"/>
        <v>-6008.5507104054341</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-5.0959182706782256E-2</v>
      </c>
      <c r="F210" s="21">
        <f>F190-Baseline!F190</f>
        <v>-0.36519997977967589</v>
      </c>
      <c r="G210" s="21">
        <f>G190-Baseline!G190</f>
        <v>-0.66364795527264142</v>
      </c>
      <c r="H210" s="21">
        <f>H190-Baseline!H190</f>
        <v>-0.94773019872520869</v>
      </c>
      <c r="I210" s="21">
        <f>I190-Baseline!I190</f>
        <v>-1.2182184818145982</v>
      </c>
      <c r="J210" s="21">
        <f>J190-Baseline!J190</f>
        <v>-1.422585738992705</v>
      </c>
      <c r="K210" s="21">
        <f>K190-Baseline!K190</f>
        <v>-1.2838032748057471</v>
      </c>
      <c r="L210" s="21">
        <f>L190-Baseline!L190</f>
        <v>-1.1547485640410939</v>
      </c>
      <c r="M210" s="21">
        <f>M190-Baseline!M190</f>
        <v>-1.0348558349576735</v>
      </c>
      <c r="N210" s="21">
        <f>N190-Baseline!N190</f>
        <v>-0.92358870724056141</v>
      </c>
      <c r="O210" s="21">
        <f>O190-Baseline!O190</f>
        <v>-0.82043877504800566</v>
      </c>
      <c r="P210" s="21">
        <f>P190-Baseline!P190</f>
        <v>-0.72492425485440148</v>
      </c>
      <c r="Q210" s="21">
        <f>Q190-Baseline!Q190</f>
        <v>-0.63658869524018691</v>
      </c>
      <c r="R210" s="21">
        <f>R190-Baseline!R190</f>
        <v>-0.5549997459011804</v>
      </c>
      <c r="S210" s="21">
        <f>S190-Baseline!S190</f>
        <v>-0.4797479832663441</v>
      </c>
      <c r="T210" s="21">
        <f>T190-Baseline!T190</f>
        <v>-0.41044579022457878</v>
      </c>
      <c r="U210" s="21">
        <f>U190-Baseline!U190</f>
        <v>-0.34672628756811097</v>
      </c>
      <c r="V210" s="21">
        <f>V190-Baseline!V190</f>
        <v>-0.28824231486253971</v>
      </c>
      <c r="W210" s="21">
        <f>W190-Baseline!W190</f>
        <v>-0.23466545855181303</v>
      </c>
      <c r="X210" s="21">
        <f>X190-Baseline!X190</f>
        <v>-0.18568512520051395</v>
      </c>
      <c r="Y210" s="21">
        <f>Y190-Baseline!Y190</f>
        <v>-0.14100765786600286</v>
      </c>
      <c r="Z210" s="21">
        <f>Z190-Baseline!Z190</f>
        <v>-0.10035549367934946</v>
      </c>
      <c r="AA210" s="21">
        <f>AA190-Baseline!AA190</f>
        <v>-6.346636079675215E-2</v>
      </c>
      <c r="AB210" s="21">
        <f>AB190-Baseline!AB190</f>
        <v>-3.0092512962439068E-2</v>
      </c>
      <c r="AC210" s="21">
        <f>AC190-Baseline!AC190</f>
        <v>-3.7635221775343218E-17</v>
      </c>
      <c r="AD210" s="21">
        <f>AD190-Baseline!AD190</f>
        <v>-3.636253311627364E-17</v>
      </c>
      <c r="AE210" s="21">
        <f>AE190-Baseline!AE190</f>
        <v>-3.5132882237945549E-17</v>
      </c>
      <c r="AF210" s="21">
        <f>AF190-Baseline!AF190</f>
        <v>-3.3944813756469127E-17</v>
      </c>
      <c r="AG210" s="21">
        <f>AG190-Baseline!AG190</f>
        <v>-3.2796921503834908E-17</v>
      </c>
      <c r="AH210" s="21">
        <f>AH190-Baseline!AH190</f>
        <v>-3.1687846863608611E-17</v>
      </c>
      <c r="AI210" s="21">
        <f>AI190-Baseline!AI190</f>
        <v>-3.061627716290687E-17</v>
      </c>
      <c r="AJ210" s="21">
        <f>AJ190-Baseline!AJ190</f>
        <v>-2.972454093486104E-17</v>
      </c>
      <c r="AK210" s="21">
        <f>AK190-Baseline!AK190</f>
        <v>-2.8858777606661205E-17</v>
      </c>
      <c r="AL210" s="21">
        <f>AL190-Baseline!AL190</f>
        <v>-2.8018230686078833E-17</v>
      </c>
      <c r="AM210" s="21">
        <f>AM190-Baseline!AM190</f>
        <v>-2.7202165714639647E-17</v>
      </c>
      <c r="AN210" s="21">
        <f>AN190-Baseline!AN190</f>
        <v>-2.6409869625863733E-17</v>
      </c>
      <c r="AO210" s="21">
        <f>AO190-Baseline!AO190</f>
        <v>-2.5640650122197798E-17</v>
      </c>
      <c r="AP210" s="21">
        <f>AP190-Baseline!AP190</f>
        <v>-2.489383507009495E-17</v>
      </c>
      <c r="AQ210" s="21">
        <f>AQ190-Baseline!AQ190</f>
        <v>-2.4168771912713544E-17</v>
      </c>
      <c r="AR210" s="21">
        <f>AR190-Baseline!AR190</f>
        <v>-2.3464827099721888E-17</v>
      </c>
      <c r="AS210" s="21">
        <f>AS190-Baseline!AS190</f>
        <v>-2.278138553371057E-17</v>
      </c>
      <c r="AT210" s="21">
        <f>AT190-Baseline!AT190</f>
        <v>-2.2117850032728712E-17</v>
      </c>
      <c r="AU210" s="21">
        <f>AU190-Baseline!AU190</f>
        <v>-2.1473640808474476E-17</v>
      </c>
      <c r="AV210" s="21">
        <f>AV190-Baseline!AV190</f>
        <v>-2.0848194959683958E-17</v>
      </c>
      <c r="AW210" s="21">
        <f>AW190-Baseline!AW190</f>
        <v>-2.0240965980275686E-17</v>
      </c>
      <c r="AX210" s="21">
        <f>AX190-Baseline!AX190</f>
        <v>-1.9651423281821054E-17</v>
      </c>
      <c r="AY210" s="21">
        <f>AY190-Baseline!AY190</f>
        <v>-1.9079051729923353E-17</v>
      </c>
      <c r="AZ210" s="21">
        <f>AZ190-Baseline!AZ190</f>
        <v>-1.8523351194100343E-17</v>
      </c>
      <c r="BA210" s="21">
        <f>BA190-Baseline!BA190</f>
        <v>-1.7983836110777031E-17</v>
      </c>
      <c r="BB210" s="21">
        <f>BB190-Baseline!BB190</f>
        <v>-1.7460035059006824E-17</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0</v>
      </c>
      <c r="F212" s="21">
        <f>F77*F186-Baseline!F77*Baseline!F186</f>
        <v>1.4235107481957776E-2</v>
      </c>
      <c r="G212" s="21">
        <f>G77*G186-Baseline!G77*Baseline!G186</f>
        <v>2.791440157424141E-2</v>
      </c>
      <c r="H212" s="21">
        <f>H77*H186-Baseline!H77*Baseline!H186</f>
        <v>4.1057941472113058E-2</v>
      </c>
      <c r="I212" s="21">
        <f>I77*I186-Baseline!I77*Baseline!I186</f>
        <v>5.368516461541617E-2</v>
      </c>
      <c r="J212" s="21">
        <f>J77*J186-Baseline!J77*Baseline!J186</f>
        <v>6.5814909592162074E-2</v>
      </c>
      <c r="K212" s="21">
        <f>K77*K186-Baseline!K77*Baseline!K186</f>
        <v>6.4554518336385591E-2</v>
      </c>
      <c r="L212" s="21">
        <f>L77*L186-Baseline!L77*Baseline!L186</f>
        <v>6.3324574952790869E-2</v>
      </c>
      <c r="M212" s="21">
        <f>M77*M186-Baseline!M77*Baseline!M186</f>
        <v>6.2124368432654897E-2</v>
      </c>
      <c r="N212" s="21">
        <f>N77*N186-Baseline!N77*Baseline!N186</f>
        <v>6.0953216999122262E-2</v>
      </c>
      <c r="O212" s="21">
        <f>O77*O186-Baseline!O77*Baseline!O186</f>
        <v>5.9810454199650032E-2</v>
      </c>
      <c r="P212" s="21">
        <f>P77*P186-Baseline!P77*Baseline!P186</f>
        <v>5.8695422653376461E-2</v>
      </c>
      <c r="Q212" s="21">
        <f>Q77*Q186-Baseline!Q77*Baseline!Q186</f>
        <v>5.7607498809119306E-2</v>
      </c>
      <c r="R212" s="21">
        <f>R77*R186-Baseline!R77*Baseline!R186</f>
        <v>5.6546055049116362E-2</v>
      </c>
      <c r="S212" s="21">
        <f>S77*S186-Baseline!S77*Baseline!S186</f>
        <v>5.5510484766219115E-2</v>
      </c>
      <c r="T212" s="21">
        <f>T77*T186-Baseline!T77*Baseline!T186</f>
        <v>5.4500204635782978E-2</v>
      </c>
      <c r="U212" s="21">
        <f>U77*U186-Baseline!U77*Baseline!U186</f>
        <v>5.3514630230256266E-2</v>
      </c>
      <c r="V212" s="21">
        <f>V77*V186-Baseline!V77*Baseline!V186</f>
        <v>5.2553210752839696E-2</v>
      </c>
      <c r="W212" s="21">
        <f>W77*W186-Baseline!W77*Baseline!W186</f>
        <v>5.1615392168185892E-2</v>
      </c>
      <c r="X212" s="21">
        <f>X77*X186-Baseline!X77*Baseline!X186</f>
        <v>5.0700642092658121E-2</v>
      </c>
      <c r="Y212" s="21">
        <f>Y77*Y186-Baseline!Y77*Baseline!Y186</f>
        <v>4.9808443386615053E-2</v>
      </c>
      <c r="Z212" s="21">
        <f>Z77*Z186-Baseline!Z77*Baseline!Z186</f>
        <v>4.8938281514101512E-2</v>
      </c>
      <c r="AA212" s="21">
        <f>AA77*AA186-Baseline!AA77*Baseline!AA186</f>
        <v>4.8089666051365221E-2</v>
      </c>
      <c r="AB212" s="21">
        <f>AB77*AB186-Baseline!AB77*Baseline!AB186</f>
        <v>4.7262117255345792E-2</v>
      </c>
      <c r="AC212" s="21">
        <f>AC77*AC186-Baseline!AC77*Baseline!AC186</f>
        <v>4.6455161645512888E-2</v>
      </c>
      <c r="AD212" s="21">
        <f>AD77*AD186-Baseline!AD77*Baseline!AD186</f>
        <v>4.5668337943904902E-2</v>
      </c>
      <c r="AE212" s="21">
        <f>AE77*AE186-Baseline!AE77*Baseline!AE186</f>
        <v>4.4901198735812109E-2</v>
      </c>
      <c r="AF212" s="21">
        <f>AF77*AF186-Baseline!AF77*Baseline!AF186</f>
        <v>4.4153311689123953E-2</v>
      </c>
      <c r="AG212" s="21">
        <f>AG77*AG186-Baseline!AG77*Baseline!AG186</f>
        <v>4.3424248919800235E-2</v>
      </c>
      <c r="AH212" s="21">
        <f>AH77*AH186-Baseline!AH77*Baseline!AH186</f>
        <v>4.2713594972885183E-2</v>
      </c>
      <c r="AI212" s="21">
        <f>AI77*AI186-Baseline!AI77*Baseline!AI186</f>
        <v>4.2020945165508472E-2</v>
      </c>
      <c r="AJ212" s="21">
        <f>AJ77*AJ186-Baseline!AJ77*Baseline!AJ186</f>
        <v>4.1546617611334824E-2</v>
      </c>
      <c r="AK212" s="21">
        <f>AK77*AK186-Baseline!AK77*Baseline!AK186</f>
        <v>4.108409103670807E-2</v>
      </c>
      <c r="AL212" s="21">
        <f>AL77*AL186-Baseline!AL77*Baseline!AL186</f>
        <v>4.0633191480575981E-2</v>
      </c>
      <c r="AM212" s="21">
        <f>AM77*AM186-Baseline!AM77*Baseline!AM186</f>
        <v>4.0193752737065935E-2</v>
      </c>
      <c r="AN212" s="21">
        <f>AN77*AN186-Baseline!AN77*Baseline!AN186</f>
        <v>3.9765621538668139E-2</v>
      </c>
      <c r="AO212" s="21">
        <f>AO77*AO186-Baseline!AO77*Baseline!AO186</f>
        <v>3.9348634827715667E-2</v>
      </c>
      <c r="AP212" s="21">
        <f>AP77*AP186-Baseline!AP77*Baseline!AP186</f>
        <v>3.8942642175438191E-2</v>
      </c>
      <c r="AQ212" s="21">
        <f>AQ77*AQ186-Baseline!AQ77*Baseline!AQ186</f>
        <v>3.8547494809779259E-2</v>
      </c>
      <c r="AR212" s="21">
        <f>AR77*AR186-Baseline!AR77*Baseline!AR186</f>
        <v>3.8163050748934779E-2</v>
      </c>
      <c r="AS212" s="21">
        <f>AS77*AS186-Baseline!AS77*Baseline!AS186</f>
        <v>3.7789169041646975E-2</v>
      </c>
      <c r="AT212" s="21">
        <f>AT77*AT186-Baseline!AT77*Baseline!AT186</f>
        <v>3.742571071163292E-2</v>
      </c>
      <c r="AU212" s="21">
        <f>AU77*AU186-Baseline!AU77*Baseline!AU186</f>
        <v>3.7072548890736634E-2</v>
      </c>
      <c r="AV212" s="21">
        <f>AV77*AV186-Baseline!AV77*Baseline!AV186</f>
        <v>3.6729549796113314E-2</v>
      </c>
      <c r="AW212" s="21">
        <f>AW77*AW186-Baseline!AW77*Baseline!AW186</f>
        <v>3.6396595787953512E-2</v>
      </c>
      <c r="AX212" s="21">
        <f>AX77*AX186-Baseline!AX77*Baseline!AX186</f>
        <v>3.6073561508612961E-2</v>
      </c>
      <c r="AY212" s="21">
        <f>AY77*AY186-Baseline!AY77*Baseline!AY186</f>
        <v>3.5760333995766391E-2</v>
      </c>
      <c r="AZ212" s="21">
        <f>AZ77*AZ186-Baseline!AZ77*Baseline!AZ186</f>
        <v>3.5456800199334282E-2</v>
      </c>
      <c r="BA212" s="21">
        <f>BA77*BA186-Baseline!BA77*Baseline!BA186</f>
        <v>3.5162850646453414E-2</v>
      </c>
      <c r="BB212" s="21">
        <f>BB77*BB186-Baseline!BB77*Baseline!BB186</f>
        <v>3.4871333287091577E-2</v>
      </c>
    </row>
    <row r="213" spans="1:54" outlineLevel="2">
      <c r="A213" s="476"/>
      <c r="B213" s="150" t="s">
        <v>494</v>
      </c>
      <c r="C213" s="19"/>
      <c r="D213" s="135" t="s">
        <v>389</v>
      </c>
      <c r="E213" s="21">
        <f>E193-Baseline!E193</f>
        <v>0</v>
      </c>
      <c r="F213" s="21">
        <f>F193-Baseline!F193</f>
        <v>0.23843225877968166</v>
      </c>
      <c r="G213" s="21">
        <f>G193-Baseline!G193</f>
        <v>0.4740940983574049</v>
      </c>
      <c r="H213" s="21">
        <f>H193-Baseline!H193</f>
        <v>0.70694028562127187</v>
      </c>
      <c r="I213" s="21">
        <f>I193-Baseline!I193</f>
        <v>0.94007760488059233</v>
      </c>
      <c r="J213" s="21">
        <f>J193-Baseline!J193</f>
        <v>1.1717530752162446</v>
      </c>
      <c r="K213" s="21">
        <f>K193-Baseline!K193</f>
        <v>1.1644359118813767</v>
      </c>
      <c r="L213" s="21">
        <f>L193-Baseline!L193</f>
        <v>1.1607931865045842</v>
      </c>
      <c r="M213" s="21">
        <f>M193-Baseline!M193</f>
        <v>1.1569839542856855</v>
      </c>
      <c r="N213" s="21">
        <f>N193-Baseline!N193</f>
        <v>1.1494517156649025</v>
      </c>
      <c r="O213" s="21">
        <f>O193-Baseline!O193</f>
        <v>1.1454155702776276</v>
      </c>
      <c r="P213" s="21">
        <f>P193-Baseline!P193</f>
        <v>1.1412493606724681</v>
      </c>
      <c r="Q213" s="21">
        <f>Q193-Baseline!Q193</f>
        <v>1.1369651414056108</v>
      </c>
      <c r="R213" s="21">
        <f>R193-Baseline!R193</f>
        <v>1.1358857755541436</v>
      </c>
      <c r="S213" s="21">
        <f>S193-Baseline!S193</f>
        <v>1.1313383088494291</v>
      </c>
      <c r="T213" s="21">
        <f>T193-Baseline!T193</f>
        <v>1.1267071949688088</v>
      </c>
      <c r="U213" s="21">
        <f>U193-Baseline!U193</f>
        <v>1.1220023974149385</v>
      </c>
      <c r="V213" s="21">
        <f>V193-Baseline!V193</f>
        <v>1.1203116894765657</v>
      </c>
      <c r="W213" s="21">
        <f>W193-Baseline!W193</f>
        <v>1.1154338680413005</v>
      </c>
      <c r="X213" s="21">
        <f>X193-Baseline!X193</f>
        <v>1.1134813735130749</v>
      </c>
      <c r="Y213" s="21">
        <f>Y193-Baseline!Y193</f>
        <v>1.1084721735481793</v>
      </c>
      <c r="Z213" s="21">
        <f>Z193-Baseline!Z193</f>
        <v>1.1063034044572149</v>
      </c>
      <c r="AA213" s="21">
        <f>AA193-Baseline!AA193</f>
        <v>1.1040177542550609</v>
      </c>
      <c r="AB213" s="21">
        <f>AB193-Baseline!AB193</f>
        <v>1.1016267542540064</v>
      </c>
      <c r="AC213" s="21">
        <f>AC193-Baseline!AC193</f>
        <v>1.0985195474480847</v>
      </c>
      <c r="AD213" s="21">
        <f>AD193-Baseline!AD193</f>
        <v>1.0954916097796783</v>
      </c>
      <c r="AE213" s="21">
        <f>AE193-Baseline!AE193</f>
        <v>1.0926639998481917</v>
      </c>
      <c r="AF213" s="21">
        <f>AF193-Baseline!AF193</f>
        <v>1.0896950340377316</v>
      </c>
      <c r="AG213" s="21">
        <f>AG193-Baseline!AG193</f>
        <v>1.086628232049307</v>
      </c>
      <c r="AH213" s="21">
        <f>AH193-Baseline!AH193</f>
        <v>1.0835129352461905</v>
      </c>
      <c r="AI213" s="21">
        <f>AI193-Baseline!AI193</f>
        <v>1.0804119867975075</v>
      </c>
      <c r="AJ213" s="21">
        <f>AJ193-Baseline!AJ193</f>
        <v>1.0825279214359043</v>
      </c>
      <c r="AK213" s="21">
        <f>AK193-Baseline!AK193</f>
        <v>1.084612025825578</v>
      </c>
      <c r="AL213" s="21">
        <f>AL193-Baseline!AL193</f>
        <v>1.0866873100873491</v>
      </c>
      <c r="AM213" s="21">
        <f>AM193-Baseline!AM193</f>
        <v>1.0887669385199388</v>
      </c>
      <c r="AN213" s="21">
        <f>AN193-Baseline!AN193</f>
        <v>1.0908569482335579</v>
      </c>
      <c r="AO213" s="21">
        <f>AO193-Baseline!AO193</f>
        <v>1.0929598097364206</v>
      </c>
      <c r="AP213" s="21">
        <f>AP193-Baseline!AP193</f>
        <v>1.0950835877988752</v>
      </c>
      <c r="AQ213" s="21">
        <f>AQ193-Baseline!AQ193</f>
        <v>1.0972374013008377</v>
      </c>
      <c r="AR213" s="21">
        <f>AR193-Baseline!AR193</f>
        <v>1.0994280720252334</v>
      </c>
      <c r="AS213" s="21">
        <f>AS193-Baseline!AS193</f>
        <v>1.1016619061948703</v>
      </c>
      <c r="AT213" s="21">
        <f>AT193-Baseline!AT193</f>
        <v>1.1039455935708986</v>
      </c>
      <c r="AU213" s="21">
        <f>AU193-Baseline!AU193</f>
        <v>1.1062864264408319</v>
      </c>
      <c r="AV213" s="21">
        <f>AV193-Baseline!AV193</f>
        <v>1.1086910671272321</v>
      </c>
      <c r="AW213" s="21">
        <f>AW193-Baseline!AW193</f>
        <v>1.1111662902968362</v>
      </c>
      <c r="AX213" s="21">
        <f>AX193-Baseline!AX193</f>
        <v>1.113718561622683</v>
      </c>
      <c r="AY213" s="21">
        <f>AY193-Baseline!AY193</f>
        <v>1.1163546342932094</v>
      </c>
      <c r="AZ213" s="21">
        <f>AZ193-Baseline!AZ193</f>
        <v>1.1190810897229113</v>
      </c>
      <c r="BA213" s="21">
        <f>BA193-Baseline!BA193</f>
        <v>1.1219044282792083</v>
      </c>
      <c r="BB213" s="21">
        <f>BB193-Baseline!BB193</f>
        <v>1.1246038787635015</v>
      </c>
    </row>
    <row r="214" spans="1:54" outlineLevel="2">
      <c r="A214" s="476"/>
      <c r="B214" s="150" t="s">
        <v>495</v>
      </c>
      <c r="C214" s="19"/>
      <c r="D214" s="135" t="s">
        <v>389</v>
      </c>
      <c r="E214" s="21">
        <f>E194-Baseline!E194</f>
        <v>0</v>
      </c>
      <c r="F214" s="21">
        <f>F194-Baseline!F194</f>
        <v>4.3153574811110929E-2</v>
      </c>
      <c r="G214" s="21">
        <f>G194-Baseline!G194</f>
        <v>8.5910870369055203E-2</v>
      </c>
      <c r="H214" s="21">
        <f>H194-Baseline!H194</f>
        <v>0.12828643537049444</v>
      </c>
      <c r="I214" s="21">
        <f>I194-Baseline!I194</f>
        <v>0.17029489340207249</v>
      </c>
      <c r="J214" s="21">
        <f>J194-Baseline!J194</f>
        <v>0.21195096323399198</v>
      </c>
      <c r="K214" s="21">
        <f>K194-Baseline!K194</f>
        <v>0.21105785500382979</v>
      </c>
      <c r="L214" s="21">
        <f>L194-Baseline!L194</f>
        <v>0.21018945682659407</v>
      </c>
      <c r="M214" s="21">
        <f>M194-Baseline!M194</f>
        <v>0.2093458715319656</v>
      </c>
      <c r="N214" s="21">
        <f>N194-Baseline!N194</f>
        <v>0.20852724973721948</v>
      </c>
      <c r="O214" s="21">
        <f>O194-Baseline!O194</f>
        <v>0.20773374634004682</v>
      </c>
      <c r="P214" s="21">
        <f>P194-Baseline!P194</f>
        <v>0.20696549981886037</v>
      </c>
      <c r="Q214" s="21">
        <f>Q194-Baseline!Q194</f>
        <v>0.20622272035699396</v>
      </c>
      <c r="R214" s="21">
        <f>R194-Baseline!R194</f>
        <v>0.20550555850668317</v>
      </c>
      <c r="S214" s="21">
        <f>S194-Baseline!S194</f>
        <v>0.2047681109387689</v>
      </c>
      <c r="T214" s="21">
        <f>T194-Baseline!T194</f>
        <v>0.20405699132830435</v>
      </c>
      <c r="U214" s="21">
        <f>U194-Baseline!U194</f>
        <v>0.20337235472768711</v>
      </c>
      <c r="V214" s="21">
        <f>V194-Baseline!V194</f>
        <v>0.20271443957807023</v>
      </c>
      <c r="W214" s="21">
        <f>W194-Baseline!W194</f>
        <v>0.20208342976341953</v>
      </c>
      <c r="X214" s="21">
        <f>X194-Baseline!X194</f>
        <v>0.20147955102341442</v>
      </c>
      <c r="Y214" s="21">
        <f>Y194-Baseline!Y194</f>
        <v>0.20090304843175844</v>
      </c>
      <c r="Z214" s="21">
        <f>Z194-Baseline!Z194</f>
        <v>0.20035413701847204</v>
      </c>
      <c r="AA214" s="21">
        <f>AA194-Baseline!AA194</f>
        <v>0.19983308953302981</v>
      </c>
      <c r="AB214" s="21">
        <f>AB194-Baseline!AB194</f>
        <v>0.19934018513585627</v>
      </c>
      <c r="AC214" s="21">
        <f>AC194-Baseline!AC194</f>
        <v>0.19874780301093153</v>
      </c>
      <c r="AD214" s="21">
        <f>AD194-Baseline!AD194</f>
        <v>0.1981685985298185</v>
      </c>
      <c r="AE214" s="21">
        <f>AE194-Baseline!AE194</f>
        <v>0.19759030289526436</v>
      </c>
      <c r="AF214" s="21">
        <f>AF194-Baseline!AF194</f>
        <v>0.19700494285856607</v>
      </c>
      <c r="AG214" s="21">
        <f>AG194-Baseline!AG194</f>
        <v>0.19640890545953127</v>
      </c>
      <c r="AH214" s="21">
        <f>AH194-Baseline!AH194</f>
        <v>0.19580413925650575</v>
      </c>
      <c r="AI214" s="21">
        <f>AI194-Baseline!AI194</f>
        <v>0.195200251799033</v>
      </c>
      <c r="AJ214" s="21">
        <f>AJ194-Baseline!AJ194</f>
        <v>0.1955394002423283</v>
      </c>
      <c r="AK214" s="21">
        <f>AK194-Baseline!AK194</f>
        <v>0.19587597784582655</v>
      </c>
      <c r="AL214" s="21">
        <f>AL194-Baseline!AL194</f>
        <v>0.19621166727434414</v>
      </c>
      <c r="AM214" s="21">
        <f>AM194-Baseline!AM194</f>
        <v>0.19654843726387483</v>
      </c>
      <c r="AN214" s="21">
        <f>AN194-Baseline!AN194</f>
        <v>0.1968877760676655</v>
      </c>
      <c r="AO214" s="21">
        <f>AO194-Baseline!AO194</f>
        <v>0.1972304377298606</v>
      </c>
      <c r="AP214" s="21">
        <f>AP194-Baseline!AP194</f>
        <v>0.19757776164687968</v>
      </c>
      <c r="AQ214" s="21">
        <f>AQ194-Baseline!AQ194</f>
        <v>0.19793112273714542</v>
      </c>
      <c r="AR214" s="21">
        <f>AR194-Baseline!AR194</f>
        <v>0.19829179737758906</v>
      </c>
      <c r="AS214" s="21">
        <f>AS194-Baseline!AS194</f>
        <v>0.19866096276026823</v>
      </c>
      <c r="AT214" s="21">
        <f>AT194-Baseline!AT194</f>
        <v>0.19903979141153627</v>
      </c>
      <c r="AU214" s="21">
        <f>AU194-Baseline!AU194</f>
        <v>0.19942953993008672</v>
      </c>
      <c r="AV214" s="21">
        <f>AV194-Baseline!AV194</f>
        <v>0.19983137797279227</v>
      </c>
      <c r="AW214" s="21">
        <f>AW194-Baseline!AW194</f>
        <v>0.20024651679238659</v>
      </c>
      <c r="AX214" s="21">
        <f>AX194-Baseline!AX194</f>
        <v>0.2006760977218498</v>
      </c>
      <c r="AY214" s="21">
        <f>AY194-Baseline!AY194</f>
        <v>0.20112130784513482</v>
      </c>
      <c r="AZ214" s="21">
        <f>AZ194-Baseline!AZ194</f>
        <v>0.20158330703893412</v>
      </c>
      <c r="BA214" s="21">
        <f>BA194-Baseline!BA194</f>
        <v>0.20206324448124491</v>
      </c>
      <c r="BB214" s="21">
        <f>BB194-Baseline!BB194</f>
        <v>0.20252134136609712</v>
      </c>
    </row>
    <row r="215" spans="1:54" outlineLevel="2">
      <c r="A215" s="476"/>
      <c r="B215" s="150" t="s">
        <v>496</v>
      </c>
      <c r="C215" s="19"/>
      <c r="D215" s="135" t="s">
        <v>389</v>
      </c>
      <c r="E215" s="21">
        <f>E195-Baseline!E195</f>
        <v>0</v>
      </c>
      <c r="F215" s="21">
        <f>F195-Baseline!F195</f>
        <v>0.12946072440313117</v>
      </c>
      <c r="G215" s="21">
        <f>G195-Baseline!G195</f>
        <v>0.2577326111071585</v>
      </c>
      <c r="H215" s="21">
        <f>H195-Baseline!H195</f>
        <v>0.38485930611147268</v>
      </c>
      <c r="I215" s="21">
        <f>I195-Baseline!I195</f>
        <v>0.51088468020621747</v>
      </c>
      <c r="J215" s="21">
        <f>J195-Baseline!J195</f>
        <v>0.63585288956231523</v>
      </c>
      <c r="K215" s="21">
        <f>K195-Baseline!K195</f>
        <v>0.63317356501150357</v>
      </c>
      <c r="L215" s="21">
        <f>L195-Baseline!L195</f>
        <v>0.63056837047977154</v>
      </c>
      <c r="M215" s="21">
        <f>M195-Baseline!M195</f>
        <v>0.62803761446408402</v>
      </c>
      <c r="N215" s="21">
        <f>N195-Baseline!N195</f>
        <v>0.625581749082329</v>
      </c>
      <c r="O215" s="21">
        <f>O195-Baseline!O195</f>
        <v>0.62320123902013336</v>
      </c>
      <c r="P215" s="21">
        <f>P195-Baseline!P195</f>
        <v>0.62089649958112858</v>
      </c>
      <c r="Q215" s="21">
        <f>Q195-Baseline!Q195</f>
        <v>0.61866816107097833</v>
      </c>
      <c r="R215" s="21">
        <f>R195-Baseline!R195</f>
        <v>0.61651667552006018</v>
      </c>
      <c r="S215" s="21">
        <f>S195-Baseline!S195</f>
        <v>0.61430433269852358</v>
      </c>
      <c r="T215" s="21">
        <f>T195-Baseline!T195</f>
        <v>0.61217097386927577</v>
      </c>
      <c r="U215" s="21">
        <f>U195-Baseline!U195</f>
        <v>0.61011706429661672</v>
      </c>
      <c r="V215" s="21">
        <f>V195-Baseline!V195</f>
        <v>0.60814331862272297</v>
      </c>
      <c r="W215" s="21">
        <f>W195-Baseline!W195</f>
        <v>0.60625028929025859</v>
      </c>
      <c r="X215" s="21">
        <f>X195-Baseline!X195</f>
        <v>0.6044386530702468</v>
      </c>
      <c r="Y215" s="21">
        <f>Y195-Baseline!Y195</f>
        <v>0.60270914529525754</v>
      </c>
      <c r="Z215" s="21">
        <f>Z195-Baseline!Z195</f>
        <v>0.60106241095157742</v>
      </c>
      <c r="AA215" s="21">
        <f>AA195-Baseline!AA195</f>
        <v>0.59949926870113757</v>
      </c>
      <c r="AB215" s="21">
        <f>AB195-Baseline!AB195</f>
        <v>0.59802055540756527</v>
      </c>
      <c r="AC215" s="21">
        <f>AC195-Baseline!AC195</f>
        <v>0.59624340903842921</v>
      </c>
      <c r="AD215" s="21">
        <f>AD195-Baseline!AD195</f>
        <v>0.59450579560130734</v>
      </c>
      <c r="AE215" s="21">
        <f>AE195-Baseline!AE195</f>
        <v>0.59277090870504168</v>
      </c>
      <c r="AF215" s="21">
        <f>AF195-Baseline!AF195</f>
        <v>0.59101482860382504</v>
      </c>
      <c r="AG215" s="21">
        <f>AG195-Baseline!AG195</f>
        <v>0.58922671639880519</v>
      </c>
      <c r="AH215" s="21">
        <f>AH195-Baseline!AH195</f>
        <v>0.58741241779433295</v>
      </c>
      <c r="AI215" s="21">
        <f>AI195-Baseline!AI195</f>
        <v>0.58560075542524714</v>
      </c>
      <c r="AJ215" s="21">
        <f>AJ195-Baseline!AJ195</f>
        <v>0.58661820075759152</v>
      </c>
      <c r="AK215" s="21">
        <f>AK195-Baseline!AK195</f>
        <v>0.5876279335698058</v>
      </c>
      <c r="AL215" s="21">
        <f>AL195-Baseline!AL195</f>
        <v>0.58863500185691464</v>
      </c>
      <c r="AM215" s="21">
        <f>AM195-Baseline!AM195</f>
        <v>0.58964531182805757</v>
      </c>
      <c r="AN215" s="21">
        <f>AN195-Baseline!AN195</f>
        <v>0.59066332824150436</v>
      </c>
      <c r="AO215" s="21">
        <f>AO195-Baseline!AO195</f>
        <v>0.59169131322999391</v>
      </c>
      <c r="AP215" s="21">
        <f>AP195-Baseline!AP195</f>
        <v>0.59273328498293409</v>
      </c>
      <c r="AQ215" s="21">
        <f>AQ195-Baseline!AQ195</f>
        <v>0.59379336825566043</v>
      </c>
      <c r="AR215" s="21">
        <f>AR195-Baseline!AR195</f>
        <v>0.59487539217891339</v>
      </c>
      <c r="AS215" s="21">
        <f>AS195-Baseline!AS195</f>
        <v>0.59598288832877699</v>
      </c>
      <c r="AT215" s="21">
        <f>AT195-Baseline!AT195</f>
        <v>0.59711937428436812</v>
      </c>
      <c r="AU215" s="21">
        <f>AU195-Baseline!AU195</f>
        <v>0.59828861984179582</v>
      </c>
      <c r="AV215" s="21">
        <f>AV195-Baseline!AV195</f>
        <v>0.59949413397167461</v>
      </c>
      <c r="AW215" s="21">
        <f>AW195-Baseline!AW195</f>
        <v>0.60073955043217353</v>
      </c>
      <c r="AX215" s="21">
        <f>AX195-Baseline!AX195</f>
        <v>0.60202829322226137</v>
      </c>
      <c r="AY215" s="21">
        <f>AY195-Baseline!AY195</f>
        <v>0.60336392359379687</v>
      </c>
      <c r="AZ215" s="21">
        <f>AZ195-Baseline!AZ195</f>
        <v>0.60474992117684678</v>
      </c>
      <c r="BA215" s="21">
        <f>BA195-Baseline!BA195</f>
        <v>0.60618973350543115</v>
      </c>
      <c r="BB215" s="21">
        <f>BB195-Baseline!BB195</f>
        <v>0.60756402416158295</v>
      </c>
    </row>
    <row r="216" spans="1:54" outlineLevel="2">
      <c r="A216" s="476"/>
      <c r="B216" s="150" t="s">
        <v>291</v>
      </c>
      <c r="C216" s="19"/>
      <c r="D216" s="135" t="s">
        <v>389</v>
      </c>
      <c r="E216" s="21">
        <f>E196-Baseline!E196</f>
        <v>0</v>
      </c>
      <c r="F216" s="21">
        <f>F196-Baseline!F196</f>
        <v>3.6606533318170875E-3</v>
      </c>
      <c r="G216" s="21">
        <f>G196-Baseline!G196</f>
        <v>7.5459281311189841E-3</v>
      </c>
      <c r="H216" s="21">
        <f>H196-Baseline!H196</f>
        <v>1.1667412709166491E-2</v>
      </c>
      <c r="I216" s="21">
        <f>I196-Baseline!I196</f>
        <v>1.6037264713198773E-2</v>
      </c>
      <c r="J216" s="21">
        <f>J196-Baseline!J196</f>
        <v>2.0668426063069845E-2</v>
      </c>
      <c r="K216" s="21">
        <f>K196-Baseline!K196</f>
        <v>2.113326443027308E-2</v>
      </c>
      <c r="L216" s="21">
        <f>L196-Baseline!L196</f>
        <v>2.1611230921035229E-2</v>
      </c>
      <c r="M216" s="21">
        <f>M196-Baseline!M196</f>
        <v>2.2102819189744771E-2</v>
      </c>
      <c r="N216" s="21">
        <f>N196-Baseline!N196</f>
        <v>2.2608362461459919E-2</v>
      </c>
      <c r="O216" s="21">
        <f>O196-Baseline!O196</f>
        <v>2.312841776108332E-2</v>
      </c>
      <c r="P216" s="21">
        <f>P196-Baseline!P196</f>
        <v>2.3663429621942456E-2</v>
      </c>
      <c r="Q216" s="21">
        <f>Q196-Baseline!Q196</f>
        <v>2.4213793180256182E-2</v>
      </c>
      <c r="R216" s="21">
        <f>R196-Baseline!R196</f>
        <v>2.4780056272633466E-2</v>
      </c>
      <c r="S216" s="21">
        <f>S196-Baseline!S196</f>
        <v>2.5362807627290707E-2</v>
      </c>
      <c r="T216" s="21">
        <f>T196-Baseline!T196</f>
        <v>2.5962475856386114E-2</v>
      </c>
      <c r="U216" s="21">
        <f>U196-Baseline!U196</f>
        <v>2.6579676793119233E-2</v>
      </c>
      <c r="V216" s="21">
        <f>V196-Baseline!V196</f>
        <v>2.7214961899339585E-2</v>
      </c>
      <c r="W216" s="21">
        <f>W196-Baseline!W196</f>
        <v>2.786891333412278E-2</v>
      </c>
      <c r="X216" s="21">
        <f>X196-Baseline!X196</f>
        <v>2.8542186975295536E-2</v>
      </c>
      <c r="Y216" s="21">
        <f>Y196-Baseline!Y196</f>
        <v>2.9235275423680207E-2</v>
      </c>
      <c r="Z216" s="21">
        <f>Z196-Baseline!Z196</f>
        <v>2.9949015665929224E-2</v>
      </c>
      <c r="AA216" s="21">
        <f>AA196-Baseline!AA196</f>
        <v>3.0683982488330486E-2</v>
      </c>
      <c r="AB216" s="21">
        <f>AB196-Baseline!AB196</f>
        <v>3.1440944501692769E-2</v>
      </c>
      <c r="AC216" s="21">
        <f>AC196-Baseline!AC196</f>
        <v>3.2220500827142118E-2</v>
      </c>
      <c r="AD216" s="21">
        <f>AD196-Baseline!AD196</f>
        <v>3.3023475722897544E-2</v>
      </c>
      <c r="AE216" s="21">
        <f>AE196-Baseline!AE196</f>
        <v>3.3850689255965349E-2</v>
      </c>
      <c r="AF216" s="21">
        <f>AF196-Baseline!AF196</f>
        <v>3.4702872712429667E-2</v>
      </c>
      <c r="AG216" s="21">
        <f>AG196-Baseline!AG196</f>
        <v>3.5580875608889784E-2</v>
      </c>
      <c r="AH216" s="21">
        <f>AH196-Baseline!AH196</f>
        <v>3.6485534996790747E-2</v>
      </c>
      <c r="AI216" s="21">
        <f>AI196-Baseline!AI196</f>
        <v>3.7417751015974332E-2</v>
      </c>
      <c r="AJ216" s="21">
        <f>AJ196-Baseline!AJ196</f>
        <v>3.845953008300107E-2</v>
      </c>
      <c r="AK216" s="21">
        <f>AK196-Baseline!AK196</f>
        <v>3.9535114688135309E-2</v>
      </c>
      <c r="AL216" s="21">
        <f>AL196-Baseline!AL196</f>
        <v>4.0645651106354208E-2</v>
      </c>
      <c r="AM216" s="21">
        <f>AM196-Baseline!AM196</f>
        <v>4.1792412473009577E-2</v>
      </c>
      <c r="AN216" s="21">
        <f>AN196-Baseline!AN196</f>
        <v>4.2976603754777187E-2</v>
      </c>
      <c r="AO216" s="21">
        <f>AO196-Baseline!AO196</f>
        <v>4.4199618377197325E-2</v>
      </c>
      <c r="AP216" s="21">
        <f>AP196-Baseline!AP196</f>
        <v>4.5462807123964666E-2</v>
      </c>
      <c r="AQ216" s="21">
        <f>AQ196-Baseline!AQ196</f>
        <v>4.6767584804007001E-2</v>
      </c>
      <c r="AR216" s="21">
        <f>AR196-Baseline!AR196</f>
        <v>4.8115458542467238E-2</v>
      </c>
      <c r="AS216" s="21">
        <f>AS196-Baseline!AS196</f>
        <v>4.9507914914753925E-2</v>
      </c>
      <c r="AT216" s="21">
        <f>AT196-Baseline!AT196</f>
        <v>5.0946519510244315E-2</v>
      </c>
      <c r="AU216" s="21">
        <f>AU196-Baseline!AU196</f>
        <v>5.243294398301046E-2</v>
      </c>
      <c r="AV216" s="21">
        <f>AV196-Baseline!AV196</f>
        <v>5.3968887787288367E-2</v>
      </c>
      <c r="AW216" s="21">
        <f>AW196-Baseline!AW196</f>
        <v>5.5556140063462323E-2</v>
      </c>
      <c r="AX216" s="21">
        <f>AX196-Baseline!AX196</f>
        <v>5.7196470736627703E-2</v>
      </c>
      <c r="AY216" s="21">
        <f>AY196-Baseline!AY196</f>
        <v>5.8891822595349197E-2</v>
      </c>
      <c r="AZ216" s="21">
        <f>AZ196-Baseline!AZ196</f>
        <v>6.0644168226801298E-2</v>
      </c>
      <c r="BA216" s="21">
        <f>BA196-Baseline!BA196</f>
        <v>6.2455503682624425E-2</v>
      </c>
      <c r="BB216" s="21">
        <f>BB196-Baseline!BB196</f>
        <v>6.432080362720427E-2</v>
      </c>
    </row>
    <row r="217" spans="1:54" outlineLevel="2">
      <c r="A217" s="476"/>
      <c r="B217" s="150" t="s">
        <v>294</v>
      </c>
      <c r="C217" s="19"/>
      <c r="D217" s="135"/>
      <c r="E217" s="21">
        <f>E197-Baseline!E197</f>
        <v>0</v>
      </c>
      <c r="F217" s="21">
        <f>F197-Baseline!F197</f>
        <v>0.21636808239998118</v>
      </c>
      <c r="G217" s="21">
        <f>G197-Baseline!G197</f>
        <v>0.4313787156200064</v>
      </c>
      <c r="H217" s="21">
        <f>H197-Baseline!H197</f>
        <v>0.64507427042250498</v>
      </c>
      <c r="I217" s="21">
        <f>I197-Baseline!I197</f>
        <v>0.85749722759722147</v>
      </c>
      <c r="J217" s="21">
        <f>J197-Baseline!J197</f>
        <v>1.0686902943691763</v>
      </c>
      <c r="K217" s="21">
        <f>K197-Baseline!K197</f>
        <v>1.0649146860748289</v>
      </c>
      <c r="L217" s="21">
        <f>L197-Baseline!L197</f>
        <v>1.0612149746621498</v>
      </c>
      <c r="M217" s="21">
        <f>M197-Baseline!M197</f>
        <v>1.0575912207676623</v>
      </c>
      <c r="N217" s="21">
        <f>N197-Baseline!N197</f>
        <v>1.054043564181022</v>
      </c>
      <c r="O217" s="21">
        <f>O197-Baseline!O197</f>
        <v>1.050572169585287</v>
      </c>
      <c r="P217" s="21">
        <f>P197-Baseline!P197</f>
        <v>1.0471771590216505</v>
      </c>
      <c r="Q217" s="21">
        <f>Q197-Baseline!Q197</f>
        <v>1.0438586577065649</v>
      </c>
      <c r="R217" s="21">
        <f>R197-Baseline!R197</f>
        <v>1.0406169049225866</v>
      </c>
      <c r="S217" s="21">
        <f>S197-Baseline!S197</f>
        <v>1.037452029801031</v>
      </c>
      <c r="T217" s="21">
        <f>T197-Baseline!T197</f>
        <v>1.0343642440016652</v>
      </c>
      <c r="U217" s="21">
        <f>U197-Baseline!U197</f>
        <v>1.0313537353835329</v>
      </c>
      <c r="V217" s="21">
        <f>V197-Baseline!V197</f>
        <v>1.028420744096465</v>
      </c>
      <c r="W217" s="21">
        <f>W197-Baseline!W197</f>
        <v>1.0255654949699817</v>
      </c>
      <c r="X217" s="21">
        <f>X197-Baseline!X197</f>
        <v>1.0227882236158266</v>
      </c>
      <c r="Y217" s="21">
        <f>Y197-Baseline!Y197</f>
        <v>1.0200891964509964</v>
      </c>
      <c r="Z217" s="21">
        <f>Z197-Baseline!Z197</f>
        <v>1.0174686516606855</v>
      </c>
      <c r="AA217" s="21">
        <f>AA197-Baseline!AA197</f>
        <v>1.014926935599604</v>
      </c>
      <c r="AB217" s="21">
        <f>AB197-Baseline!AB197</f>
        <v>1.0124643017231421</v>
      </c>
      <c r="AC217" s="21">
        <f>AC197-Baseline!AC197</f>
        <v>1.0100810590128972</v>
      </c>
      <c r="AD217" s="21">
        <f>AD197-Baseline!AD197</f>
        <v>1.0077775280918004</v>
      </c>
      <c r="AE217" s="21">
        <f>AE197-Baseline!AE197</f>
        <v>1.0055540715500655</v>
      </c>
      <c r="AF217" s="21">
        <f>AF197-Baseline!AF197</f>
        <v>1.0034110008066932</v>
      </c>
      <c r="AG217" s="21">
        <f>AG197-Baseline!AG197</f>
        <v>1.0013487249527699</v>
      </c>
      <c r="AH217" s="21">
        <f>AH197-Baseline!AH197</f>
        <v>0.99936757036507373</v>
      </c>
      <c r="AI217" s="21">
        <f>AI197-Baseline!AI197</f>
        <v>0.99746797473191862</v>
      </c>
      <c r="AJ217" s="21">
        <f>AJ197-Baseline!AJ197</f>
        <v>1.0004835788992139</v>
      </c>
      <c r="AK217" s="21">
        <f>AK197-Baseline!AK197</f>
        <v>1.0035880669441823</v>
      </c>
      <c r="AL217" s="21">
        <f>AL197-Baseline!AL197</f>
        <v>1.0067832301519957</v>
      </c>
      <c r="AM217" s="21">
        <f>AM197-Baseline!AM197</f>
        <v>1.0100705649467017</v>
      </c>
      <c r="AN217" s="21">
        <f>AN197-Baseline!AN197</f>
        <v>1.0134518517003741</v>
      </c>
      <c r="AO217" s="21">
        <f>AO197-Baseline!AO197</f>
        <v>1.016928874847089</v>
      </c>
      <c r="AP217" s="21">
        <f>AP197-Baseline!AP197</f>
        <v>1.0205033182987222</v>
      </c>
      <c r="AQ217" s="21">
        <f>AQ197-Baseline!AQ197</f>
        <v>1.0241770984756755</v>
      </c>
      <c r="AR217" s="21">
        <f>AR197-Baseline!AR197</f>
        <v>1.0279520850756754</v>
      </c>
      <c r="AS217" s="21">
        <f>AS197-Baseline!AS197</f>
        <v>1.0318300813536538</v>
      </c>
      <c r="AT217" s="21">
        <f>AT197-Baseline!AT197</f>
        <v>1.0358130000310979</v>
      </c>
      <c r="AU217" s="21">
        <f>AU197-Baseline!AU197</f>
        <v>1.0399029634822199</v>
      </c>
      <c r="AV217" s="21">
        <f>AV197-Baseline!AV197</f>
        <v>1.0441018060951777</v>
      </c>
      <c r="AW217" s="21">
        <f>AW197-Baseline!AW197</f>
        <v>1.0484117122296155</v>
      </c>
      <c r="AX217" s="21">
        <f>AX197-Baseline!AX197</f>
        <v>1.0528348146164035</v>
      </c>
      <c r="AY217" s="21">
        <f>AY197-Baseline!AY197</f>
        <v>1.0573731861936935</v>
      </c>
      <c r="AZ217" s="21">
        <f>AZ197-Baseline!AZ197</f>
        <v>1.0620289757879959</v>
      </c>
      <c r="BA217" s="21">
        <f>BA197-Baseline!BA197</f>
        <v>1.0668045682575809</v>
      </c>
      <c r="BB217" s="21">
        <f>BB197-Baseline!BB197</f>
        <v>1.0716013558434199</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-5.0959182706776573E-2</v>
      </c>
      <c r="F220" s="21">
        <f>F200-Baseline!F200</f>
        <v>0.10749612221377447</v>
      </c>
      <c r="G220" s="21">
        <f>G200-Baseline!G200</f>
        <v>0.27728518841013283</v>
      </c>
      <c r="H220" s="21">
        <f>H200-Baseline!H200</f>
        <v>0.45700971149985037</v>
      </c>
      <c r="I220" s="21">
        <f>I200-Baseline!I200</f>
        <v>0.64907877999182517</v>
      </c>
      <c r="J220" s="21">
        <f>J200-Baseline!J200</f>
        <v>0.90434096624795757</v>
      </c>
      <c r="K220" s="21">
        <f>K200-Baseline!K200</f>
        <v>1.0312351059171192</v>
      </c>
      <c r="L220" s="21">
        <f>L200-Baseline!L200</f>
        <v>1.1521954029994532</v>
      </c>
      <c r="M220" s="21">
        <f>M200-Baseline!M200</f>
        <v>1.2639465277180619</v>
      </c>
      <c r="N220" s="21">
        <f>N200-Baseline!N200</f>
        <v>1.3634681520659342</v>
      </c>
      <c r="O220" s="21">
        <f>O200-Baseline!O200</f>
        <v>1.4584878367756318</v>
      </c>
      <c r="P220" s="21">
        <f>P200-Baseline!P200</f>
        <v>1.545861117115038</v>
      </c>
      <c r="Q220" s="21">
        <f>Q200-Baseline!Q200</f>
        <v>1.626056395861383</v>
      </c>
      <c r="R220" s="21">
        <f>R200-Baseline!R200</f>
        <v>1.7028290458973032</v>
      </c>
      <c r="S220" s="21">
        <f>S200-Baseline!S200</f>
        <v>1.7699156477776228</v>
      </c>
      <c r="T220" s="21">
        <f>T200-Baseline!T200</f>
        <v>1.8310883292380709</v>
      </c>
      <c r="U220" s="21">
        <f>U200-Baseline!U200</f>
        <v>1.8867241522537341</v>
      </c>
      <c r="V220" s="21">
        <f>V200-Baseline!V200</f>
        <v>1.9402582913626674</v>
      </c>
      <c r="W220" s="21">
        <f>W200-Baseline!W200</f>
        <v>1.985818209961792</v>
      </c>
      <c r="X220" s="21">
        <f>X200-Baseline!X200</f>
        <v>2.0298273009963452</v>
      </c>
      <c r="Y220" s="21">
        <f>Y200-Baseline!Y200</f>
        <v>2.0665974309434603</v>
      </c>
      <c r="Z220" s="21">
        <f>Z200-Baseline!Z200</f>
        <v>2.102303859618587</v>
      </c>
      <c r="AA220" s="21">
        <f>AA200-Baseline!AA200</f>
        <v>2.1342519775976143</v>
      </c>
      <c r="AB220" s="21">
        <f>AB200-Baseline!AB200</f>
        <v>2.1627016047717547</v>
      </c>
      <c r="AC220" s="21">
        <f>AC200-Baseline!AC200</f>
        <v>2.187276268933644</v>
      </c>
      <c r="AD220" s="21">
        <f>AD200-Baseline!AD200</f>
        <v>2.1819609515382865</v>
      </c>
      <c r="AE220" s="21">
        <f>AE200-Baseline!AE200</f>
        <v>2.1769699593900356</v>
      </c>
      <c r="AF220" s="21">
        <f>AF200-Baseline!AF200</f>
        <v>2.1719622192459838</v>
      </c>
      <c r="AG220" s="21">
        <f>AG200-Baseline!AG200</f>
        <v>2.1669820815307759</v>
      </c>
      <c r="AH220" s="21">
        <f>AH200-Baseline!AH200</f>
        <v>2.1620796355809375</v>
      </c>
      <c r="AI220" s="21">
        <f>AI200-Baseline!AI200</f>
        <v>2.1573186577109027</v>
      </c>
      <c r="AJ220" s="21">
        <f>AJ200-Baseline!AJ200</f>
        <v>2.1630176480294523</v>
      </c>
      <c r="AK220" s="21">
        <f>AK200-Baseline!AK200</f>
        <v>2.1688192984945971</v>
      </c>
      <c r="AL220" s="21">
        <f>AL200-Baseline!AL200</f>
        <v>2.1747493828262776</v>
      </c>
      <c r="AM220" s="21">
        <f>AM200-Baseline!AM200</f>
        <v>2.1808236686767231</v>
      </c>
      <c r="AN220" s="21">
        <f>AN200-Baseline!AN200</f>
        <v>2.1870510252273618</v>
      </c>
      <c r="AO220" s="21">
        <f>AO200-Baseline!AO200</f>
        <v>2.1934369377884195</v>
      </c>
      <c r="AP220" s="21">
        <f>AP200-Baseline!AP200</f>
        <v>2.1999923553970149</v>
      </c>
      <c r="AQ220" s="21">
        <f>AQ200-Baseline!AQ200</f>
        <v>2.2067295793902986</v>
      </c>
      <c r="AR220" s="21">
        <f>AR200-Baseline!AR200</f>
        <v>2.2136586663923055</v>
      </c>
      <c r="AS220" s="21">
        <f>AS200-Baseline!AS200</f>
        <v>2.2207890715049246</v>
      </c>
      <c r="AT220" s="21">
        <f>AT200-Baseline!AT200</f>
        <v>2.2281308238238751</v>
      </c>
      <c r="AU220" s="21">
        <f>AU200-Baseline!AU200</f>
        <v>2.2356948827967926</v>
      </c>
      <c r="AV220" s="21">
        <f>AV200-Baseline!AV200</f>
        <v>2.2434913108058225</v>
      </c>
      <c r="AW220" s="21">
        <f>AW200-Baseline!AW200</f>
        <v>2.2515307383778662</v>
      </c>
      <c r="AX220" s="21">
        <f>AX200-Baseline!AX200</f>
        <v>2.2598234084843227</v>
      </c>
      <c r="AY220" s="21">
        <f>AY200-Baseline!AY200</f>
        <v>2.2683799770780269</v>
      </c>
      <c r="AZ220" s="21">
        <f>AZ200-Baseline!AZ200</f>
        <v>2.2772110339370499</v>
      </c>
      <c r="BA220" s="21">
        <f>BA200-Baseline!BA200</f>
        <v>2.2863273508658608</v>
      </c>
      <c r="BB220" s="21">
        <f>BB200-Baseline!BB200</f>
        <v>2.2953973715212186</v>
      </c>
    </row>
    <row r="221" spans="1:54" outlineLevel="2">
      <c r="A221" s="476"/>
      <c r="B221" s="150" t="s">
        <v>499</v>
      </c>
      <c r="C221" s="19"/>
      <c r="D221" s="135" t="s">
        <v>389</v>
      </c>
      <c r="E221" s="21">
        <f>E201-Baseline!E201</f>
        <v>-5.0959182706790784E-2</v>
      </c>
      <c r="F221" s="21">
        <f>F201-Baseline!F201</f>
        <v>-8.778256175480692E-2</v>
      </c>
      <c r="G221" s="21">
        <f>G201-Baseline!G201</f>
        <v>-0.11089803957821687</v>
      </c>
      <c r="H221" s="21">
        <f>H201-Baseline!H201</f>
        <v>-0.1216441387509235</v>
      </c>
      <c r="I221" s="21">
        <f>I201-Baseline!I201</f>
        <v>-0.12070393148668757</v>
      </c>
      <c r="J221" s="21">
        <f>J201-Baseline!J201</f>
        <v>-5.5461145734298611E-2</v>
      </c>
      <c r="K221" s="21">
        <f>K201-Baseline!K201</f>
        <v>7.7857049039579351E-2</v>
      </c>
      <c r="L221" s="21">
        <f>L201-Baseline!L201</f>
        <v>0.20159167332147376</v>
      </c>
      <c r="M221" s="21">
        <f>M201-Baseline!M201</f>
        <v>0.31630844496436339</v>
      </c>
      <c r="N221" s="21">
        <f>N201-Baseline!N201</f>
        <v>0.42254368613825477</v>
      </c>
      <c r="O221" s="21">
        <f>O201-Baseline!O201</f>
        <v>0.52080601283805095</v>
      </c>
      <c r="P221" s="21">
        <f>P201-Baseline!P201</f>
        <v>0.61157725626144099</v>
      </c>
      <c r="Q221" s="21">
        <f>Q201-Baseline!Q201</f>
        <v>0.69531397481274837</v>
      </c>
      <c r="R221" s="21">
        <f>R201-Baseline!R201</f>
        <v>0.77244882884983213</v>
      </c>
      <c r="S221" s="21">
        <f>S201-Baseline!S201</f>
        <v>0.84334544986695903</v>
      </c>
      <c r="T221" s="21">
        <f>T201-Baseline!T201</f>
        <v>0.90843812559756998</v>
      </c>
      <c r="U221" s="21">
        <f>U201-Baseline!U201</f>
        <v>0.96809410956647923</v>
      </c>
      <c r="V221" s="21">
        <f>V201-Baseline!V201</f>
        <v>1.0226610414641613</v>
      </c>
      <c r="W221" s="21">
        <f>W201-Baseline!W201</f>
        <v>1.0724677716838897</v>
      </c>
      <c r="X221" s="21">
        <f>X201-Baseline!X201</f>
        <v>1.1178254785066741</v>
      </c>
      <c r="Y221" s="21">
        <f>Y201-Baseline!Y201</f>
        <v>1.1590283058270643</v>
      </c>
      <c r="Z221" s="21">
        <f>Z201-Baseline!Z201</f>
        <v>1.1963545921798442</v>
      </c>
      <c r="AA221" s="21">
        <f>AA201-Baseline!AA201</f>
        <v>1.2300673128755761</v>
      </c>
      <c r="AB221" s="21">
        <f>AB201-Baseline!AB201</f>
        <v>1.2604150356535939</v>
      </c>
      <c r="AC221" s="21">
        <f>AC201-Baseline!AC201</f>
        <v>1.2875045244964838</v>
      </c>
      <c r="AD221" s="21">
        <f>AD201-Baseline!AD201</f>
        <v>1.2846379402884338</v>
      </c>
      <c r="AE221" s="21">
        <f>AE201-Baseline!AE201</f>
        <v>1.2818962624371011</v>
      </c>
      <c r="AF221" s="21">
        <f>AF201-Baseline!AF201</f>
        <v>1.2792721280668076</v>
      </c>
      <c r="AG221" s="21">
        <f>AG201-Baseline!AG201</f>
        <v>1.2767627549409895</v>
      </c>
      <c r="AH221" s="21">
        <f>AH201-Baseline!AH201</f>
        <v>1.2743708395912563</v>
      </c>
      <c r="AI221" s="21">
        <f>AI201-Baseline!AI201</f>
        <v>1.2721069227124246</v>
      </c>
      <c r="AJ221" s="21">
        <f>AJ201-Baseline!AJ201</f>
        <v>1.2760291268358799</v>
      </c>
      <c r="AK221" s="21">
        <f>AK201-Baseline!AK201</f>
        <v>1.2800832505148492</v>
      </c>
      <c r="AL221" s="21">
        <f>AL201-Baseline!AL201</f>
        <v>1.2842737400132762</v>
      </c>
      <c r="AM221" s="21">
        <f>AM201-Baseline!AM201</f>
        <v>1.2886051674206556</v>
      </c>
      <c r="AN221" s="21">
        <f>AN201-Baseline!AN201</f>
        <v>1.2930818530614943</v>
      </c>
      <c r="AO221" s="21">
        <f>AO201-Baseline!AO201</f>
        <v>1.2977075657818489</v>
      </c>
      <c r="AP221" s="21">
        <f>AP201-Baseline!AP201</f>
        <v>1.3024865292450016</v>
      </c>
      <c r="AQ221" s="21">
        <f>AQ201-Baseline!AQ201</f>
        <v>1.3074233008265992</v>
      </c>
      <c r="AR221" s="21">
        <f>AR201-Baseline!AR201</f>
        <v>1.3125223917446647</v>
      </c>
      <c r="AS221" s="21">
        <f>AS201-Baseline!AS201</f>
        <v>1.3177881280703048</v>
      </c>
      <c r="AT221" s="21">
        <f>AT201-Baseline!AT201</f>
        <v>1.3232250216645127</v>
      </c>
      <c r="AU221" s="21">
        <f>AU201-Baseline!AU201</f>
        <v>1.3288379962860546</v>
      </c>
      <c r="AV221" s="21">
        <f>AV201-Baseline!AV201</f>
        <v>1.3346316216513827</v>
      </c>
      <c r="AW221" s="21">
        <f>AW201-Baseline!AW201</f>
        <v>1.3406109648734343</v>
      </c>
      <c r="AX221" s="21">
        <f>AX201-Baseline!AX201</f>
        <v>1.346780944583486</v>
      </c>
      <c r="AY221" s="21">
        <f>AY201-Baseline!AY201</f>
        <v>1.3531466506299523</v>
      </c>
      <c r="AZ221" s="21">
        <f>AZ201-Baseline!AZ201</f>
        <v>1.3597132512530692</v>
      </c>
      <c r="BA221" s="21">
        <f>BA201-Baseline!BA201</f>
        <v>1.3664861670679045</v>
      </c>
      <c r="BB221" s="21">
        <f>BB201-Baseline!BB201</f>
        <v>1.3733148341238035</v>
      </c>
    </row>
    <row r="222" spans="1:54" outlineLevel="2">
      <c r="A222" s="477"/>
      <c r="B222" s="150" t="s">
        <v>500</v>
      </c>
      <c r="C222" s="19"/>
      <c r="D222" s="135" t="s">
        <v>389</v>
      </c>
      <c r="E222" s="21">
        <f>E202-Baseline!E202</f>
        <v>-5.0959182706776573E-2</v>
      </c>
      <c r="F222" s="21">
        <f>F202-Baseline!F202</f>
        <v>-1.475412162790235E-3</v>
      </c>
      <c r="G222" s="21">
        <f>G202-Baseline!G202</f>
        <v>6.0923701159879329E-2</v>
      </c>
      <c r="H222" s="21">
        <f>H202-Baseline!H202</f>
        <v>0.13492873199005828</v>
      </c>
      <c r="I222" s="21">
        <f>I202-Baseline!I202</f>
        <v>0.21988585531745741</v>
      </c>
      <c r="J222" s="21">
        <f>J202-Baseline!J202</f>
        <v>0.36844078059401397</v>
      </c>
      <c r="K222" s="21">
        <f>K202-Baseline!K202</f>
        <v>0.49997275904723892</v>
      </c>
      <c r="L222" s="21">
        <f>L202-Baseline!L202</f>
        <v>0.62197058697465479</v>
      </c>
      <c r="M222" s="21">
        <f>M202-Baseline!M202</f>
        <v>0.73500018789648891</v>
      </c>
      <c r="N222" s="21">
        <f>N202-Baseline!N202</f>
        <v>0.83959818548335363</v>
      </c>
      <c r="O222" s="21">
        <f>O202-Baseline!O202</f>
        <v>0.93627350551814459</v>
      </c>
      <c r="P222" s="21">
        <f>P202-Baseline!P202</f>
        <v>1.0255082560236843</v>
      </c>
      <c r="Q222" s="21">
        <f>Q202-Baseline!Q202</f>
        <v>1.107759415526715</v>
      </c>
      <c r="R222" s="21">
        <f>R202-Baseline!R202</f>
        <v>1.183459945863234</v>
      </c>
      <c r="S222" s="21">
        <f>S202-Baseline!S202</f>
        <v>1.2528816716267244</v>
      </c>
      <c r="T222" s="21">
        <f>T202-Baseline!T202</f>
        <v>1.3165521081385236</v>
      </c>
      <c r="U222" s="21">
        <f>U202-Baseline!U202</f>
        <v>1.3748388191354195</v>
      </c>
      <c r="V222" s="21">
        <f>V202-Baseline!V202</f>
        <v>1.4280899205088247</v>
      </c>
      <c r="W222" s="21">
        <f>W202-Baseline!W202</f>
        <v>1.476634631210743</v>
      </c>
      <c r="X222" s="21">
        <f>X202-Baseline!X202</f>
        <v>1.5207845805535243</v>
      </c>
      <c r="Y222" s="21">
        <f>Y202-Baseline!Y202</f>
        <v>1.5608344026905456</v>
      </c>
      <c r="Z222" s="21">
        <f>Z202-Baseline!Z202</f>
        <v>1.5970628661129211</v>
      </c>
      <c r="AA222" s="21">
        <f>AA202-Baseline!AA202</f>
        <v>1.6297334920436839</v>
      </c>
      <c r="AB222" s="21">
        <f>AB202-Baseline!AB202</f>
        <v>1.6590954059253136</v>
      </c>
      <c r="AC222" s="21">
        <f>AC202-Baseline!AC202</f>
        <v>1.6850001305239886</v>
      </c>
      <c r="AD222" s="21">
        <f>AD202-Baseline!AD202</f>
        <v>1.6809751373599084</v>
      </c>
      <c r="AE222" s="21">
        <f>AE202-Baseline!AE202</f>
        <v>1.6770768682468855</v>
      </c>
      <c r="AF222" s="21">
        <f>AF202-Baseline!AF202</f>
        <v>1.6732820138120701</v>
      </c>
      <c r="AG222" s="21">
        <f>AG202-Baseline!AG202</f>
        <v>1.6695805658802527</v>
      </c>
      <c r="AH222" s="21">
        <f>AH202-Baseline!AH202</f>
        <v>1.6659791181290728</v>
      </c>
      <c r="AI222" s="21">
        <f>AI202-Baseline!AI202</f>
        <v>1.6625074263386352</v>
      </c>
      <c r="AJ222" s="21">
        <f>AJ202-Baseline!AJ202</f>
        <v>1.6671079273511396</v>
      </c>
      <c r="AK222" s="21">
        <f>AK202-Baseline!AK202</f>
        <v>1.6718352062388249</v>
      </c>
      <c r="AL222" s="21">
        <f>AL202-Baseline!AL202</f>
        <v>1.6766970745958361</v>
      </c>
      <c r="AM222" s="21">
        <f>AM202-Baseline!AM202</f>
        <v>1.6817020419848348</v>
      </c>
      <c r="AN222" s="21">
        <f>AN202-Baseline!AN202</f>
        <v>1.6868574052353011</v>
      </c>
      <c r="AO222" s="21">
        <f>AO202-Baseline!AO202</f>
        <v>1.6921684412819928</v>
      </c>
      <c r="AP222" s="21">
        <f>AP202-Baseline!AP202</f>
        <v>1.6976420525810738</v>
      </c>
      <c r="AQ222" s="21">
        <f>AQ202-Baseline!AQ202</f>
        <v>1.7032855463451426</v>
      </c>
      <c r="AR222" s="21">
        <f>AR202-Baseline!AR202</f>
        <v>1.7091059865459926</v>
      </c>
      <c r="AS222" s="21">
        <f>AS202-Baseline!AS202</f>
        <v>1.7151100536388384</v>
      </c>
      <c r="AT222" s="21">
        <f>AT202-Baseline!AT202</f>
        <v>1.7213046045373517</v>
      </c>
      <c r="AU222" s="21">
        <f>AU202-Baseline!AU202</f>
        <v>1.7276970761977708</v>
      </c>
      <c r="AV222" s="21">
        <f>AV202-Baseline!AV202</f>
        <v>1.734294377650258</v>
      </c>
      <c r="AW222" s="21">
        <f>AW202-Baseline!AW202</f>
        <v>1.7411039985132106</v>
      </c>
      <c r="AX222" s="21">
        <f>AX202-Baseline!AX202</f>
        <v>1.7481331400839082</v>
      </c>
      <c r="AY222" s="21">
        <f>AY202-Baseline!AY202</f>
        <v>1.7553892663786144</v>
      </c>
      <c r="AZ222" s="21">
        <f>AZ202-Baseline!AZ202</f>
        <v>1.7628798653909712</v>
      </c>
      <c r="BA222" s="21">
        <f>BA202-Baseline!BA202</f>
        <v>1.7706126560920836</v>
      </c>
      <c r="BB222" s="21">
        <f>BB202-Baseline!BB202</f>
        <v>1.7783575169192858</v>
      </c>
    </row>
    <row r="223" spans="1:54" outlineLevel="2">
      <c r="B223" s="19"/>
      <c r="C223" s="19"/>
      <c r="D223" s="19"/>
      <c r="E223" s="15"/>
    </row>
    <row r="224" spans="1:54" outlineLevel="2">
      <c r="A224" s="475" t="s">
        <v>501</v>
      </c>
      <c r="B224" s="150" t="s">
        <v>498</v>
      </c>
      <c r="C224" s="19"/>
      <c r="D224" s="135" t="s">
        <v>389</v>
      </c>
      <c r="E224" s="21">
        <f>E204-Baseline!E204</f>
        <v>-5.0959182706776573E-2</v>
      </c>
      <c r="F224" s="21">
        <f>F204-Baseline!F204</f>
        <v>5.6536939506997896E-2</v>
      </c>
      <c r="G224" s="21">
        <f>G204-Baseline!G204</f>
        <v>0.33382212791718757</v>
      </c>
      <c r="H224" s="21">
        <f>H204-Baseline!H204</f>
        <v>0.79083183941702373</v>
      </c>
      <c r="I224" s="21">
        <f>I204-Baseline!I204</f>
        <v>1.4399106194088063</v>
      </c>
      <c r="J224" s="21">
        <f>J204-Baseline!J204</f>
        <v>2.344251585656707</v>
      </c>
      <c r="K224" s="21">
        <f>K204-Baseline!K204</f>
        <v>3.3754866915737693</v>
      </c>
      <c r="L224" s="21">
        <f>L204-Baseline!L204</f>
        <v>4.5276820945732652</v>
      </c>
      <c r="M224" s="21">
        <f>M204-Baseline!M204</f>
        <v>5.7916286222913413</v>
      </c>
      <c r="N224" s="21">
        <f>N204-Baseline!N204</f>
        <v>7.1550967743573892</v>
      </c>
      <c r="O224" s="21">
        <f>O204-Baseline!O204</f>
        <v>8.613584611133092</v>
      </c>
      <c r="P224" s="21">
        <f>P204-Baseline!P204</f>
        <v>10.159445728248102</v>
      </c>
      <c r="Q224" s="21">
        <f>Q204-Baseline!Q204</f>
        <v>11.785502124109371</v>
      </c>
      <c r="R224" s="21">
        <f>R204-Baseline!R204</f>
        <v>13.488331170006632</v>
      </c>
      <c r="S224" s="21">
        <f>S204-Baseline!S204</f>
        <v>15.258246817784311</v>
      </c>
      <c r="T224" s="21">
        <f>T204-Baseline!T204</f>
        <v>17.089335147022439</v>
      </c>
      <c r="U224" s="21">
        <f>U204-Baseline!U204</f>
        <v>18.97605929927613</v>
      </c>
      <c r="V224" s="21">
        <f>V204-Baseline!V204</f>
        <v>20.916317590638982</v>
      </c>
      <c r="W224" s="21">
        <f>W204-Baseline!W204</f>
        <v>22.902135800600718</v>
      </c>
      <c r="X224" s="21">
        <f>X204-Baseline!X204</f>
        <v>24.931963101597148</v>
      </c>
      <c r="Y224" s="21">
        <f>Y204-Baseline!Y204</f>
        <v>26.998560532540523</v>
      </c>
      <c r="Z224" s="21">
        <f>Z204-Baseline!Z204</f>
        <v>29.10086439215911</v>
      </c>
      <c r="AA224" s="21">
        <f>AA204-Baseline!AA204</f>
        <v>31.235116369756724</v>
      </c>
      <c r="AB224" s="21">
        <f>AB204-Baseline!AB204</f>
        <v>33.397817974528607</v>
      </c>
      <c r="AC224" s="21">
        <f>AC204-Baseline!AC204</f>
        <v>35.585094243462208</v>
      </c>
      <c r="AD224" s="21">
        <f>AD204-Baseline!AD204</f>
        <v>37.767055195000466</v>
      </c>
      <c r="AE224" s="21">
        <f>AE204-Baseline!AE204</f>
        <v>39.944025154390602</v>
      </c>
      <c r="AF224" s="21">
        <f>AF204-Baseline!AF204</f>
        <v>42.115987373636472</v>
      </c>
      <c r="AG224" s="21">
        <f>AG204-Baseline!AG204</f>
        <v>44.282969455167404</v>
      </c>
      <c r="AH224" s="21">
        <f>AH204-Baseline!AH204</f>
        <v>46.445049090748398</v>
      </c>
      <c r="AI224" s="21">
        <f>AI204-Baseline!AI204</f>
        <v>48.602367748459073</v>
      </c>
      <c r="AJ224" s="21">
        <f>AJ204-Baseline!AJ204</f>
        <v>50.765385396488455</v>
      </c>
      <c r="AK224" s="21">
        <f>AK204-Baseline!AK204</f>
        <v>52.934204694983237</v>
      </c>
      <c r="AL224" s="21">
        <f>AL204-Baseline!AL204</f>
        <v>55.108954077809813</v>
      </c>
      <c r="AM224" s="21">
        <f>AM204-Baseline!AM204</f>
        <v>57.289777746486834</v>
      </c>
      <c r="AN224" s="21">
        <f>AN204-Baseline!AN204</f>
        <v>59.476828771714281</v>
      </c>
      <c r="AO224" s="21">
        <f>AO204-Baseline!AO204</f>
        <v>61.670265709502473</v>
      </c>
      <c r="AP224" s="21">
        <f>AP204-Baseline!AP204</f>
        <v>63.87025806489919</v>
      </c>
      <c r="AQ224" s="21">
        <f>AQ204-Baseline!AQ204</f>
        <v>66.076987644289602</v>
      </c>
      <c r="AR224" s="21">
        <f>AR204-Baseline!AR204</f>
        <v>68.29064631068195</v>
      </c>
      <c r="AS224" s="21">
        <f>AS204-Baseline!AS204</f>
        <v>70.511435382186846</v>
      </c>
      <c r="AT224" s="21">
        <f>AT204-Baseline!AT204</f>
        <v>72.73956620601075</v>
      </c>
      <c r="AU224" s="21">
        <f>AU204-Baseline!AU204</f>
        <v>74.975261088808111</v>
      </c>
      <c r="AV224" s="21">
        <f>AV204-Baseline!AV204</f>
        <v>77.218752399614459</v>
      </c>
      <c r="AW224" s="21">
        <f>AW204-Baseline!AW204</f>
        <v>79.470283137991828</v>
      </c>
      <c r="AX224" s="21">
        <f>AX204-Baseline!AX204</f>
        <v>81.730106546476236</v>
      </c>
      <c r="AY224" s="21">
        <f>AY204-Baseline!AY204</f>
        <v>83.998486523553765</v>
      </c>
      <c r="AZ224" s="21">
        <f>AZ204-Baseline!AZ204</f>
        <v>86.275697557490275</v>
      </c>
      <c r="BA224" s="21">
        <f>BA204-Baseline!BA204</f>
        <v>88.562024908356761</v>
      </c>
      <c r="BB224" s="21">
        <f>BB204-Baseline!BB204</f>
        <v>90.857422279877937</v>
      </c>
    </row>
    <row r="225" spans="1:54" outlineLevel="2">
      <c r="A225" s="476"/>
      <c r="B225" s="150" t="s">
        <v>499</v>
      </c>
      <c r="C225" s="19"/>
      <c r="D225" s="135" t="s">
        <v>389</v>
      </c>
      <c r="E225" s="21">
        <f>E205-Baseline!E205</f>
        <v>-5.0959182706790784E-2</v>
      </c>
      <c r="F225" s="21">
        <f>F205-Baseline!F205</f>
        <v>-0.13874174446161192</v>
      </c>
      <c r="G225" s="21">
        <f>G205-Baseline!G205</f>
        <v>-0.24963978403982878</v>
      </c>
      <c r="H225" s="21">
        <f>H205-Baseline!H205</f>
        <v>-0.37128392279072386</v>
      </c>
      <c r="I225" s="21">
        <f>I205-Baseline!I205</f>
        <v>-0.49198785427739722</v>
      </c>
      <c r="J225" s="21">
        <f>J205-Baseline!J205</f>
        <v>-0.54744900001173846</v>
      </c>
      <c r="K225" s="21">
        <f>K205-Baseline!K205</f>
        <v>-0.46959195097213069</v>
      </c>
      <c r="L225" s="21">
        <f>L205-Baseline!L205</f>
        <v>-0.26800027765068535</v>
      </c>
      <c r="M225" s="21">
        <f>M205-Baseline!M205</f>
        <v>4.8308167313621198E-2</v>
      </c>
      <c r="N225" s="21">
        <f>N205-Baseline!N205</f>
        <v>0.47085185345190439</v>
      </c>
      <c r="O225" s="21">
        <f>O205-Baseline!O205</f>
        <v>0.99165786628998376</v>
      </c>
      <c r="P225" s="21">
        <f>P205-Baseline!P205</f>
        <v>1.6032351225513821</v>
      </c>
      <c r="Q225" s="21">
        <f>Q205-Baseline!Q205</f>
        <v>2.2985490973640026</v>
      </c>
      <c r="R225" s="21">
        <f>R205-Baseline!R205</f>
        <v>3.0709979262139768</v>
      </c>
      <c r="S225" s="21">
        <f>S205-Baseline!S205</f>
        <v>3.9143433760809785</v>
      </c>
      <c r="T225" s="21">
        <f>T205-Baseline!T205</f>
        <v>4.8227815016784916</v>
      </c>
      <c r="U225" s="21">
        <f>U205-Baseline!U205</f>
        <v>5.7908756112449282</v>
      </c>
      <c r="V225" s="21">
        <f>V205-Baseline!V205</f>
        <v>6.8135366527092174</v>
      </c>
      <c r="W225" s="21">
        <f>W205-Baseline!W205</f>
        <v>7.8860044243929224</v>
      </c>
      <c r="X225" s="21">
        <f>X205-Baseline!X205</f>
        <v>9.0038299028997244</v>
      </c>
      <c r="Y225" s="21">
        <f>Y205-Baseline!Y205</f>
        <v>10.162858208726675</v>
      </c>
      <c r="Z225" s="21">
        <f>Z205-Baseline!Z205</f>
        <v>11.359212800906562</v>
      </c>
      <c r="AA225" s="21">
        <f>AA205-Baseline!AA205</f>
        <v>12.589280113782024</v>
      </c>
      <c r="AB225" s="21">
        <f>AB205-Baseline!AB205</f>
        <v>13.849695149435775</v>
      </c>
      <c r="AC225" s="21">
        <f>AC205-Baseline!AC205</f>
        <v>15.1371996739324</v>
      </c>
      <c r="AD225" s="21">
        <f>AD205-Baseline!AD205</f>
        <v>16.421837614220749</v>
      </c>
      <c r="AE225" s="21">
        <f>AE205-Baseline!AE205</f>
        <v>17.70373387665768</v>
      </c>
      <c r="AF225" s="21">
        <f>AF205-Baseline!AF205</f>
        <v>18.983006004724757</v>
      </c>
      <c r="AG225" s="21">
        <f>AG205-Baseline!AG205</f>
        <v>20.259768759665803</v>
      </c>
      <c r="AH225" s="21">
        <f>AH205-Baseline!AH205</f>
        <v>21.534139599257287</v>
      </c>
      <c r="AI225" s="21">
        <f>AI205-Baseline!AI205</f>
        <v>22.80624652196957</v>
      </c>
      <c r="AJ225" s="21">
        <f>AJ205-Baseline!AJ205</f>
        <v>24.082275648805535</v>
      </c>
      <c r="AK225" s="21">
        <f>AK205-Baseline!AK205</f>
        <v>25.362358899320498</v>
      </c>
      <c r="AL225" s="21">
        <f>AL205-Baseline!AL205</f>
        <v>26.646632639333802</v>
      </c>
      <c r="AM225" s="21">
        <f>AM205-Baseline!AM205</f>
        <v>27.93523780675423</v>
      </c>
      <c r="AN225" s="21">
        <f>AN205-Baseline!AN205</f>
        <v>29.228319659815952</v>
      </c>
      <c r="AO225" s="21">
        <f>AO205-Baseline!AO205</f>
        <v>30.526027225597772</v>
      </c>
      <c r="AP225" s="21">
        <f>AP205-Baseline!AP205</f>
        <v>31.828513754842788</v>
      </c>
      <c r="AQ225" s="21">
        <f>AQ205-Baseline!AQ205</f>
        <v>33.135937055669729</v>
      </c>
      <c r="AR225" s="21">
        <f>AR205-Baseline!AR205</f>
        <v>34.44845944741428</v>
      </c>
      <c r="AS225" s="21">
        <f>AS205-Baseline!AS205</f>
        <v>35.766247575484613</v>
      </c>
      <c r="AT225" s="21">
        <f>AT205-Baseline!AT205</f>
        <v>37.089472597149324</v>
      </c>
      <c r="AU225" s="21">
        <f>AU205-Baseline!AU205</f>
        <v>38.418310593435308</v>
      </c>
      <c r="AV225" s="21">
        <f>AV205-Baseline!AV205</f>
        <v>39.752942215086932</v>
      </c>
      <c r="AW225" s="21">
        <f>AW205-Baseline!AW205</f>
        <v>41.093553179960509</v>
      </c>
      <c r="AX225" s="21">
        <f>AX205-Baseline!AX205</f>
        <v>42.440334124543824</v>
      </c>
      <c r="AY225" s="21">
        <f>AY205-Baseline!AY205</f>
        <v>43.793480775173521</v>
      </c>
      <c r="AZ225" s="21">
        <f>AZ205-Baseline!AZ205</f>
        <v>45.153194026426718</v>
      </c>
      <c r="BA225" s="21">
        <f>BA205-Baseline!BA205</f>
        <v>46.519680193494878</v>
      </c>
      <c r="BB225" s="21">
        <f>BB205-Baseline!BB205</f>
        <v>47.892995027618326</v>
      </c>
    </row>
    <row r="226" spans="1:54" outlineLevel="2">
      <c r="A226" s="477"/>
      <c r="B226" s="150" t="s">
        <v>500</v>
      </c>
      <c r="C226" s="19"/>
      <c r="D226" s="135" t="s">
        <v>389</v>
      </c>
      <c r="E226" s="21">
        <f>E206-Baseline!E206</f>
        <v>-5.0959182706776573E-2</v>
      </c>
      <c r="F226" s="21">
        <f>F206-Baseline!F206</f>
        <v>-5.2434594869566808E-2</v>
      </c>
      <c r="G226" s="21">
        <f>G206-Baseline!G206</f>
        <v>8.4891062903125203E-3</v>
      </c>
      <c r="H226" s="21">
        <f>H206-Baseline!H206</f>
        <v>0.14341783828035659</v>
      </c>
      <c r="I226" s="21">
        <f>I206-Baseline!I206</f>
        <v>0.36330369359779979</v>
      </c>
      <c r="J226" s="21">
        <f>J206-Baseline!J206</f>
        <v>0.73174447419182798</v>
      </c>
      <c r="K226" s="21">
        <f>K206-Baseline!K206</f>
        <v>1.2317172332390101</v>
      </c>
      <c r="L226" s="21">
        <f>L206-Baseline!L206</f>
        <v>1.8536878202136222</v>
      </c>
      <c r="M226" s="21">
        <f>M206-Baseline!M206</f>
        <v>2.5886880081100117</v>
      </c>
      <c r="N226" s="21">
        <f>N206-Baseline!N206</f>
        <v>3.4282861935932942</v>
      </c>
      <c r="O226" s="21">
        <f>O206-Baseline!O206</f>
        <v>4.3645596991116236</v>
      </c>
      <c r="P226" s="21">
        <f>P206-Baseline!P206</f>
        <v>5.3900679551354642</v>
      </c>
      <c r="Q226" s="21">
        <f>Q206-Baseline!Q206</f>
        <v>6.4978273706622076</v>
      </c>
      <c r="R226" s="21">
        <f>R206-Baseline!R206</f>
        <v>7.6812873165254132</v>
      </c>
      <c r="S226" s="21">
        <f>S206-Baseline!S206</f>
        <v>8.9341689881521233</v>
      </c>
      <c r="T226" s="21">
        <f>T206-Baseline!T206</f>
        <v>10.250721096290818</v>
      </c>
      <c r="U226" s="21">
        <f>U206-Baseline!U206</f>
        <v>11.625559915426038</v>
      </c>
      <c r="V226" s="21">
        <f>V206-Baseline!V206</f>
        <v>13.053649835934721</v>
      </c>
      <c r="W226" s="21">
        <f>W206-Baseline!W206</f>
        <v>14.530284467145066</v>
      </c>
      <c r="X226" s="21">
        <f>X206-Baseline!X206</f>
        <v>16.051069047698547</v>
      </c>
      <c r="Y226" s="21">
        <f>Y206-Baseline!Y206</f>
        <v>17.611903450389036</v>
      </c>
      <c r="Z226" s="21">
        <f>Z206-Baseline!Z206</f>
        <v>19.208966316502028</v>
      </c>
      <c r="AA226" s="21">
        <f>AA206-Baseline!AA206</f>
        <v>20.838699808545698</v>
      </c>
      <c r="AB226" s="21">
        <f>AB206-Baseline!AB206</f>
        <v>22.497795214471353</v>
      </c>
      <c r="AC226" s="21">
        <f>AC206-Baseline!AC206</f>
        <v>24.182795344995611</v>
      </c>
      <c r="AD226" s="21">
        <f>AD206-Baseline!AD206</f>
        <v>25.863770482355449</v>
      </c>
      <c r="AE226" s="21">
        <f>AE206-Baseline!AE206</f>
        <v>27.540847350602689</v>
      </c>
      <c r="AF226" s="21">
        <f>AF206-Baseline!AF206</f>
        <v>29.21412936441493</v>
      </c>
      <c r="AG226" s="21">
        <f>AG206-Baseline!AG206</f>
        <v>30.883709930295026</v>
      </c>
      <c r="AH226" s="21">
        <f>AH206-Baseline!AH206</f>
        <v>32.54968904842417</v>
      </c>
      <c r="AI226" s="21">
        <f>AI206-Baseline!AI206</f>
        <v>34.21219647476255</v>
      </c>
      <c r="AJ226" s="21">
        <f>AJ206-Baseline!AJ206</f>
        <v>35.879304402113576</v>
      </c>
      <c r="AK226" s="21">
        <f>AK206-Baseline!AK206</f>
        <v>37.551139608352059</v>
      </c>
      <c r="AL226" s="21">
        <f>AL206-Baseline!AL206</f>
        <v>39.227836682948237</v>
      </c>
      <c r="AM226" s="21">
        <f>AM206-Baseline!AM206</f>
        <v>40.909538724933554</v>
      </c>
      <c r="AN226" s="21">
        <f>AN206-Baseline!AN206</f>
        <v>42.596396130168614</v>
      </c>
      <c r="AO226" s="21">
        <f>AO206-Baseline!AO206</f>
        <v>44.288564571450479</v>
      </c>
      <c r="AP226" s="21">
        <f>AP206-Baseline!AP206</f>
        <v>45.986206624032093</v>
      </c>
      <c r="AQ226" s="21">
        <f>AQ206-Baseline!AQ206</f>
        <v>47.689492170377889</v>
      </c>
      <c r="AR226" s="21">
        <f>AR206-Baseline!AR206</f>
        <v>49.398598156923981</v>
      </c>
      <c r="AS226" s="21">
        <f>AS206-Baseline!AS206</f>
        <v>51.113708210562436</v>
      </c>
      <c r="AT226" s="21">
        <f>AT206-Baseline!AT206</f>
        <v>52.835012815099617</v>
      </c>
      <c r="AU226" s="21">
        <f>AU206-Baseline!AU206</f>
        <v>54.562709891297345</v>
      </c>
      <c r="AV226" s="21">
        <f>AV206-Baseline!AV206</f>
        <v>56.297004268947603</v>
      </c>
      <c r="AW226" s="21">
        <f>AW206-Baseline!AW206</f>
        <v>58.038108267461212</v>
      </c>
      <c r="AX226" s="21">
        <f>AX206-Baseline!AX206</f>
        <v>59.786241407545276</v>
      </c>
      <c r="AY226" s="21">
        <f>AY206-Baseline!AY206</f>
        <v>61.541630673923464</v>
      </c>
      <c r="AZ226" s="21">
        <f>AZ206-Baseline!AZ206</f>
        <v>63.304510539313924</v>
      </c>
      <c r="BA226" s="21">
        <f>BA206-Baseline!BA206</f>
        <v>65.075123195405467</v>
      </c>
      <c r="BB226" s="21">
        <f>BB206-Baseline!BB206</f>
        <v>66.853480712325108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t="s">
        <v>506</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311190DB-68EF-4FA8-B501-C80C44FFC164}">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23" sqref="A23:S34"/>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5" spans="1:19" ht="14" thickBot="1"/>
    <row r="6" spans="1:19" ht="23.25" customHeight="1" thickBot="1">
      <c r="G6" s="478" t="s">
        <v>568</v>
      </c>
      <c r="H6" s="478"/>
      <c r="I6" s="478"/>
      <c r="J6" s="478"/>
      <c r="K6" s="478"/>
    </row>
    <row r="7" spans="1:19" ht="14.5">
      <c r="G7" s="316">
        <v>2027</v>
      </c>
      <c r="H7" s="317">
        <v>2028</v>
      </c>
      <c r="I7" s="317">
        <v>2029</v>
      </c>
      <c r="J7" s="317">
        <v>2030</v>
      </c>
      <c r="K7" s="319">
        <v>2031</v>
      </c>
    </row>
    <row r="8" spans="1:19">
      <c r="B8" s="318" t="s">
        <v>569</v>
      </c>
      <c r="C8" s="318" t="s">
        <v>570</v>
      </c>
      <c r="D8" s="318" t="s">
        <v>571</v>
      </c>
      <c r="E8" s="318" t="s">
        <v>572</v>
      </c>
      <c r="F8" s="318" t="s">
        <v>389</v>
      </c>
      <c r="G8" s="318">
        <v>2.7018766667800058</v>
      </c>
      <c r="H8" s="318">
        <v>2.8183646587983544</v>
      </c>
      <c r="I8" s="318">
        <v>2.9429446435490232</v>
      </c>
      <c r="J8" s="318">
        <v>3.0707482609702996</v>
      </c>
      <c r="K8" s="318">
        <v>3.1957099154525128</v>
      </c>
    </row>
    <row r="9" spans="1:19">
      <c r="B9" s="318" t="s">
        <v>307</v>
      </c>
      <c r="C9" s="318" t="s">
        <v>570</v>
      </c>
      <c r="D9" s="318" t="s">
        <v>571</v>
      </c>
      <c r="E9" s="318" t="s">
        <v>572</v>
      </c>
      <c r="F9" s="318" t="s">
        <v>389</v>
      </c>
      <c r="G9" s="318">
        <v>0</v>
      </c>
      <c r="H9" s="318">
        <v>0</v>
      </c>
      <c r="I9" s="318">
        <v>0</v>
      </c>
      <c r="J9" s="318">
        <v>0</v>
      </c>
      <c r="K9" s="318">
        <v>0</v>
      </c>
    </row>
    <row r="10" spans="1:19">
      <c r="B10" s="318" t="s">
        <v>569</v>
      </c>
      <c r="C10" s="318" t="s">
        <v>570</v>
      </c>
      <c r="D10" s="318" t="s">
        <v>573</v>
      </c>
      <c r="E10" s="318"/>
      <c r="F10" s="318" t="s">
        <v>574</v>
      </c>
      <c r="G10" s="320">
        <v>6.9999999999999991</v>
      </c>
      <c r="H10" s="320">
        <v>6.9999999999999991</v>
      </c>
      <c r="I10" s="320">
        <v>6.9999999999999991</v>
      </c>
      <c r="J10" s="320">
        <v>6.9999999999999991</v>
      </c>
      <c r="K10" s="320">
        <v>6.9999999999999991</v>
      </c>
    </row>
    <row r="11" spans="1:19">
      <c r="B11" s="318" t="s">
        <v>307</v>
      </c>
      <c r="C11" s="318" t="s">
        <v>570</v>
      </c>
      <c r="D11" s="318" t="s">
        <v>573</v>
      </c>
      <c r="E11" s="318"/>
      <c r="F11" s="318" t="s">
        <v>574</v>
      </c>
      <c r="G11" s="320">
        <v>0</v>
      </c>
      <c r="H11" s="320">
        <v>0</v>
      </c>
      <c r="I11" s="320">
        <v>0</v>
      </c>
      <c r="J11" s="320">
        <v>0</v>
      </c>
      <c r="K11" s="320">
        <v>0</v>
      </c>
    </row>
    <row r="13" spans="1:19">
      <c r="A13" s="4" t="s">
        <v>509</v>
      </c>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74" t="s">
        <v>512</v>
      </c>
      <c r="C23" s="474"/>
      <c r="D23" s="474"/>
      <c r="E23" s="474"/>
      <c r="F23" s="474"/>
      <c r="G23" s="474"/>
      <c r="H23" s="474"/>
      <c r="I23" s="474"/>
      <c r="J23" s="474"/>
      <c r="K23" s="474"/>
      <c r="L23" s="474"/>
      <c r="M23" s="474"/>
      <c r="N23" s="474"/>
      <c r="O23" s="474"/>
      <c r="P23" s="474"/>
      <c r="Q23" s="474"/>
      <c r="R23" s="474"/>
      <c r="S23" s="474"/>
    </row>
    <row r="24" spans="1:19">
      <c r="A24" s="158" t="s">
        <v>493</v>
      </c>
      <c r="B24" s="474" t="s">
        <v>513</v>
      </c>
      <c r="C24" s="474"/>
      <c r="D24" s="474"/>
      <c r="E24" s="474"/>
      <c r="F24" s="474"/>
      <c r="G24" s="474"/>
      <c r="H24" s="474"/>
      <c r="I24" s="474"/>
      <c r="J24" s="474"/>
      <c r="K24" s="474"/>
      <c r="L24" s="474"/>
      <c r="M24" s="474"/>
      <c r="N24" s="474"/>
      <c r="O24" s="474"/>
      <c r="P24" s="474"/>
      <c r="Q24" s="474"/>
      <c r="R24" s="474"/>
      <c r="S24" s="474"/>
    </row>
    <row r="25" spans="1:19">
      <c r="A25" s="159" t="s">
        <v>395</v>
      </c>
      <c r="B25" s="474" t="s">
        <v>514</v>
      </c>
      <c r="C25" s="474"/>
      <c r="D25" s="474"/>
      <c r="E25" s="474"/>
      <c r="F25" s="474"/>
      <c r="G25" s="474"/>
      <c r="H25" s="474"/>
      <c r="I25" s="474"/>
      <c r="J25" s="474"/>
      <c r="K25" s="474"/>
      <c r="L25" s="474"/>
      <c r="M25" s="474"/>
      <c r="N25" s="474"/>
      <c r="O25" s="474"/>
      <c r="P25" s="474"/>
      <c r="Q25" s="474"/>
      <c r="R25" s="474"/>
      <c r="S25" s="474"/>
    </row>
    <row r="26" spans="1:19">
      <c r="A26" s="159" t="s">
        <v>471</v>
      </c>
      <c r="B26" s="474" t="s">
        <v>514</v>
      </c>
      <c r="C26" s="474"/>
      <c r="D26" s="474"/>
      <c r="E26" s="474"/>
      <c r="F26" s="474"/>
      <c r="G26" s="474"/>
      <c r="H26" s="474"/>
      <c r="I26" s="474"/>
      <c r="J26" s="474"/>
      <c r="K26" s="474"/>
      <c r="L26" s="474"/>
      <c r="M26" s="474"/>
      <c r="N26" s="474"/>
      <c r="O26" s="474"/>
      <c r="P26" s="474"/>
      <c r="Q26" s="474"/>
      <c r="R26" s="474"/>
      <c r="S26" s="474"/>
    </row>
    <row r="27" spans="1:19">
      <c r="A27" s="159" t="s">
        <v>472</v>
      </c>
      <c r="B27" s="474" t="s">
        <v>514</v>
      </c>
      <c r="C27" s="474"/>
      <c r="D27" s="474"/>
      <c r="E27" s="474"/>
      <c r="F27" s="474"/>
      <c r="G27" s="474"/>
      <c r="H27" s="474"/>
      <c r="I27" s="474"/>
      <c r="J27" s="474"/>
      <c r="K27" s="474"/>
      <c r="L27" s="474"/>
      <c r="M27" s="474"/>
      <c r="N27" s="474"/>
      <c r="O27" s="474"/>
      <c r="P27" s="474"/>
      <c r="Q27" s="474"/>
      <c r="R27" s="474"/>
      <c r="S27" s="474"/>
    </row>
    <row r="31" spans="1:19">
      <c r="A31" s="4" t="s">
        <v>515</v>
      </c>
    </row>
    <row r="32" spans="1:19">
      <c r="A32" t="s">
        <v>516</v>
      </c>
    </row>
    <row r="34" spans="1:1">
      <c r="A34" s="4" t="s">
        <v>517</v>
      </c>
    </row>
  </sheetData>
  <mergeCells count="8">
    <mergeCell ref="B26:S26"/>
    <mergeCell ref="B27:S27"/>
    <mergeCell ref="A2:S4"/>
    <mergeCell ref="A20:S21"/>
    <mergeCell ref="B23:S23"/>
    <mergeCell ref="B24:S24"/>
    <mergeCell ref="B25:S25"/>
    <mergeCell ref="G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130"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t="s">
        <v>170</v>
      </c>
      <c r="E4" s="53" t="s">
        <v>346</v>
      </c>
      <c r="F4" s="91">
        <v>45632</v>
      </c>
      <c r="G4" s="28"/>
      <c r="H4" s="10"/>
      <c r="I4" s="444"/>
      <c r="J4" s="445"/>
      <c r="K4" s="445"/>
      <c r="L4" s="445"/>
      <c r="M4" s="445"/>
      <c r="N4" s="446"/>
      <c r="P4" s="450"/>
      <c r="Q4" s="451"/>
      <c r="R4" s="451"/>
      <c r="S4" s="451"/>
      <c r="T4" s="451"/>
      <c r="U4" s="452"/>
    </row>
    <row r="5" spans="1:21" outlineLevel="1">
      <c r="A5" s="13" t="s">
        <v>347</v>
      </c>
      <c r="B5" s="88" t="s">
        <v>348</v>
      </c>
      <c r="E5" s="14"/>
      <c r="H5" s="10"/>
      <c r="I5" s="453" t="s">
        <v>171</v>
      </c>
      <c r="J5" s="454"/>
      <c r="K5" s="454"/>
      <c r="L5" s="454"/>
      <c r="M5" s="454"/>
      <c r="N5" s="455"/>
      <c r="P5" s="453" t="s">
        <v>575</v>
      </c>
      <c r="Q5" s="465"/>
      <c r="R5" s="465"/>
      <c r="S5" s="465"/>
      <c r="T5" s="465"/>
      <c r="U5" s="466"/>
    </row>
    <row r="6" spans="1:21" outlineLevel="1">
      <c r="A6" s="13" t="s">
        <v>350</v>
      </c>
      <c r="B6" s="88" t="s">
        <v>351</v>
      </c>
      <c r="E6" s="53" t="s">
        <v>352</v>
      </c>
      <c r="F6" s="90" t="s">
        <v>353</v>
      </c>
      <c r="H6" s="10"/>
      <c r="I6" s="456"/>
      <c r="J6" s="457"/>
      <c r="K6" s="457"/>
      <c r="L6" s="457"/>
      <c r="M6" s="457"/>
      <c r="N6" s="458"/>
      <c r="P6" s="467"/>
      <c r="Q6" s="468"/>
      <c r="R6" s="468"/>
      <c r="S6" s="468"/>
      <c r="T6" s="468"/>
      <c r="U6" s="469"/>
    </row>
    <row r="7" spans="1:21" outlineLevel="1">
      <c r="A7" s="13" t="s">
        <v>354</v>
      </c>
      <c r="B7" s="88" t="s">
        <v>176</v>
      </c>
      <c r="E7" s="14"/>
      <c r="H7" s="10"/>
      <c r="I7" s="456"/>
      <c r="J7" s="457"/>
      <c r="K7" s="457"/>
      <c r="L7" s="457"/>
      <c r="M7" s="457"/>
      <c r="N7" s="458"/>
      <c r="P7" s="467"/>
      <c r="Q7" s="468"/>
      <c r="R7" s="468"/>
      <c r="S7" s="468"/>
      <c r="T7" s="468"/>
      <c r="U7" s="469"/>
    </row>
    <row r="8" spans="1:21" ht="41" outlineLevel="1" thickBot="1">
      <c r="A8" s="34" t="s">
        <v>355</v>
      </c>
      <c r="B8" s="89" t="s">
        <v>356</v>
      </c>
      <c r="E8" s="14"/>
      <c r="H8" s="10"/>
      <c r="I8" s="456"/>
      <c r="J8" s="457"/>
      <c r="K8" s="457"/>
      <c r="L8" s="457"/>
      <c r="M8" s="457"/>
      <c r="N8" s="458"/>
      <c r="P8" s="467"/>
      <c r="Q8" s="468"/>
      <c r="R8" s="468"/>
      <c r="S8" s="468"/>
      <c r="T8" s="468"/>
      <c r="U8" s="469"/>
    </row>
    <row r="9" spans="1:21" outlineLevel="1">
      <c r="E9" s="14"/>
      <c r="H9" s="10"/>
      <c r="I9" s="456"/>
      <c r="J9" s="457"/>
      <c r="K9" s="457"/>
      <c r="L9" s="457"/>
      <c r="M9" s="457"/>
      <c r="N9" s="458"/>
      <c r="P9" s="467"/>
      <c r="Q9" s="468"/>
      <c r="R9" s="468"/>
      <c r="S9" s="468"/>
      <c r="T9" s="468"/>
      <c r="U9" s="469"/>
    </row>
    <row r="10" spans="1:21" ht="14" outlineLevel="1" thickBot="1">
      <c r="A10" s="32" t="s">
        <v>357</v>
      </c>
      <c r="B10" s="35">
        <f>Baseline!B10</f>
        <v>2027</v>
      </c>
      <c r="E10" s="14"/>
      <c r="H10" s="10"/>
      <c r="I10" s="456"/>
      <c r="J10" s="457"/>
      <c r="K10" s="457"/>
      <c r="L10" s="457"/>
      <c r="M10" s="457"/>
      <c r="N10" s="458"/>
      <c r="P10" s="467"/>
      <c r="Q10" s="468"/>
      <c r="R10" s="468"/>
      <c r="S10" s="468"/>
      <c r="T10" s="468"/>
      <c r="U10" s="469"/>
    </row>
    <row r="11" spans="1:21" outlineLevel="1">
      <c r="A11" s="16"/>
      <c r="H11" s="10"/>
      <c r="I11" s="456"/>
      <c r="J11" s="457"/>
      <c r="K11" s="457"/>
      <c r="L11" s="457"/>
      <c r="M11" s="457"/>
      <c r="N11" s="458"/>
      <c r="P11" s="467"/>
      <c r="Q11" s="468"/>
      <c r="R11" s="468"/>
      <c r="S11" s="468"/>
      <c r="T11" s="468"/>
      <c r="U11" s="469"/>
    </row>
    <row r="12" spans="1:21" ht="40.5" outlineLevel="1">
      <c r="A12" s="26" t="s">
        <v>358</v>
      </c>
      <c r="B12" s="26" t="s">
        <v>359</v>
      </c>
      <c r="C12" s="26" t="s">
        <v>360</v>
      </c>
      <c r="D12" s="26" t="s">
        <v>361</v>
      </c>
      <c r="E12" s="26" t="s">
        <v>362</v>
      </c>
      <c r="F12" s="26" t="s">
        <v>363</v>
      </c>
      <c r="G12" s="26" t="s">
        <v>364</v>
      </c>
      <c r="I12" s="456"/>
      <c r="J12" s="457"/>
      <c r="K12" s="457"/>
      <c r="L12" s="457"/>
      <c r="M12" s="457"/>
      <c r="N12" s="458"/>
      <c r="P12" s="467"/>
      <c r="Q12" s="468"/>
      <c r="R12" s="468"/>
      <c r="S12" s="468"/>
      <c r="T12" s="468"/>
      <c r="U12" s="469"/>
    </row>
    <row r="13" spans="1:21" outlineLevel="1">
      <c r="A13" s="58">
        <v>2035</v>
      </c>
      <c r="B13" s="21">
        <f t="shared" ref="B13:B18" si="0">INDEX($E$204:$AW$204,1,MATCH($A13,$E$53:$BB$53,0))</f>
        <v>-927.14734152699521</v>
      </c>
      <c r="C13" s="21">
        <f>B13-Baseline!B13</f>
        <v>6.3732027772355195</v>
      </c>
      <c r="D13" s="21">
        <f t="shared" ref="D13:D18" si="1">INDEX($E$205:$AW$205,1,MATCH($A13,$E$53:$BB$53,0))</f>
        <v>-746.18901380237276</v>
      </c>
      <c r="E13" s="21">
        <f>D13-Baseline!D13</f>
        <v>5.5550406495058269E-2</v>
      </c>
      <c r="F13" s="21">
        <f t="shared" ref="F13:F18" si="2">INDEX($E$206:$AW$206,1,MATCH($A13,$E$53:$BB$53,0))</f>
        <v>-1117.9409542627939</v>
      </c>
      <c r="G13" s="21">
        <f>F13-Baseline!F13</f>
        <v>2.8499681740690903</v>
      </c>
      <c r="I13" s="456"/>
      <c r="J13" s="457"/>
      <c r="K13" s="457"/>
      <c r="L13" s="457"/>
      <c r="M13" s="457"/>
      <c r="N13" s="458"/>
      <c r="P13" s="467"/>
      <c r="Q13" s="468"/>
      <c r="R13" s="468"/>
      <c r="S13" s="468"/>
      <c r="T13" s="468"/>
      <c r="U13" s="469"/>
    </row>
    <row r="14" spans="1:21" outlineLevel="1">
      <c r="A14" s="58">
        <v>2040</v>
      </c>
      <c r="B14" s="21">
        <f t="shared" si="0"/>
        <v>-1424.933444320284</v>
      </c>
      <c r="C14" s="21">
        <f>B14-Baseline!B14</f>
        <v>14.841924336902366</v>
      </c>
      <c r="D14" s="21">
        <f t="shared" si="1"/>
        <v>-1148.195304807409</v>
      </c>
      <c r="E14" s="21">
        <f>D14-Baseline!D14</f>
        <v>3.3828577836304703</v>
      </c>
      <c r="F14" s="21">
        <f t="shared" si="2"/>
        <v>-1719.7946687839594</v>
      </c>
      <c r="G14" s="21">
        <f>F14-Baseline!F14</f>
        <v>8.4541761065522678</v>
      </c>
      <c r="I14" s="456"/>
      <c r="J14" s="457"/>
      <c r="K14" s="457"/>
      <c r="L14" s="457"/>
      <c r="M14" s="457"/>
      <c r="N14" s="458"/>
      <c r="P14" s="467"/>
      <c r="Q14" s="468"/>
      <c r="R14" s="468"/>
      <c r="S14" s="468"/>
      <c r="T14" s="468"/>
      <c r="U14" s="469"/>
    </row>
    <row r="15" spans="1:21" outlineLevel="1">
      <c r="A15" s="58">
        <v>2045</v>
      </c>
      <c r="B15" s="21">
        <f t="shared" si="0"/>
        <v>-1914.6333095039181</v>
      </c>
      <c r="C15" s="21">
        <f>B15-Baseline!B15</f>
        <v>25.199497403723626</v>
      </c>
      <c r="D15" s="21">
        <f t="shared" si="1"/>
        <v>-1543.6380232635324</v>
      </c>
      <c r="E15" s="21">
        <f>D15-Baseline!D15</f>
        <v>8.6817529201935031</v>
      </c>
      <c r="F15" s="21">
        <f t="shared" si="2"/>
        <v>-2311.491671771159</v>
      </c>
      <c r="G15" s="21">
        <f>F15-Baseline!F15</f>
        <v>15.990460954007631</v>
      </c>
      <c r="I15" s="456"/>
      <c r="J15" s="457"/>
      <c r="K15" s="457"/>
      <c r="L15" s="457"/>
      <c r="M15" s="457"/>
      <c r="N15" s="458"/>
      <c r="P15" s="467"/>
      <c r="Q15" s="468"/>
      <c r="R15" s="468"/>
      <c r="S15" s="468"/>
      <c r="T15" s="468"/>
      <c r="U15" s="469"/>
    </row>
    <row r="16" spans="1:21" outlineLevel="1">
      <c r="A16" s="58">
        <v>2050</v>
      </c>
      <c r="B16" s="21">
        <f t="shared" si="0"/>
        <v>-2398.7240839681394</v>
      </c>
      <c r="C16" s="21">
        <f>B16-Baseline!B16</f>
        <v>36.747188717070003</v>
      </c>
      <c r="D16" s="21">
        <f t="shared" si="1"/>
        <v>-1934.8971655248336</v>
      </c>
      <c r="E16" s="21">
        <f>D16-Baseline!D16</f>
        <v>15.244253622650149</v>
      </c>
      <c r="F16" s="21">
        <f t="shared" si="2"/>
        <v>-2895.9429819631941</v>
      </c>
      <c r="G16" s="21">
        <f>F16-Baseline!F16</f>
        <v>24.757163688543642</v>
      </c>
      <c r="I16" s="456"/>
      <c r="J16" s="457"/>
      <c r="K16" s="457"/>
      <c r="L16" s="457"/>
      <c r="M16" s="457"/>
      <c r="N16" s="458"/>
      <c r="P16" s="467"/>
      <c r="Q16" s="468"/>
      <c r="R16" s="468"/>
      <c r="S16" s="468"/>
      <c r="T16" s="468"/>
      <c r="U16" s="469"/>
    </row>
    <row r="17" spans="1:21" outlineLevel="1">
      <c r="A17" s="58">
        <v>2060</v>
      </c>
      <c r="B17" s="21">
        <f t="shared" si="0"/>
        <v>-3362.4127534151526</v>
      </c>
      <c r="C17" s="21">
        <f>B17-Baseline!B17</f>
        <v>60.634555106509652</v>
      </c>
      <c r="D17" s="21">
        <f t="shared" si="1"/>
        <v>-2716.016596014118</v>
      </c>
      <c r="E17" s="21">
        <f>D17-Baseline!D17</f>
        <v>29.326001582857771</v>
      </c>
      <c r="F17" s="21">
        <f t="shared" si="2"/>
        <v>-4055.6950460051494</v>
      </c>
      <c r="G17" s="21">
        <f>F17-Baseline!F17</f>
        <v>43.1653260050889</v>
      </c>
      <c r="I17" s="456"/>
      <c r="J17" s="457"/>
      <c r="K17" s="457"/>
      <c r="L17" s="457"/>
      <c r="M17" s="457"/>
      <c r="N17" s="458"/>
      <c r="P17" s="467"/>
      <c r="Q17" s="468"/>
      <c r="R17" s="468"/>
      <c r="S17" s="468"/>
      <c r="T17" s="468"/>
      <c r="U17" s="469"/>
    </row>
    <row r="18" spans="1:21" outlineLevel="1">
      <c r="A18" s="58">
        <v>2070</v>
      </c>
      <c r="B18" s="21">
        <f t="shared" si="0"/>
        <v>-4363.1553418571257</v>
      </c>
      <c r="C18" s="21">
        <f>B18-Baseline!B18</f>
        <v>84.961047342171696</v>
      </c>
      <c r="D18" s="21">
        <f t="shared" si="1"/>
        <v>-3532.5620228413341</v>
      </c>
      <c r="E18" s="21">
        <f>D18-Baseline!D18</f>
        <v>43.748656195902186</v>
      </c>
      <c r="F18" s="21">
        <f t="shared" si="2"/>
        <v>-5252.7457795249456</v>
      </c>
      <c r="G18" s="21">
        <f>F18-Baseline!F18</f>
        <v>61.947124430276745</v>
      </c>
      <c r="I18" s="459"/>
      <c r="J18" s="460"/>
      <c r="K18" s="460"/>
      <c r="L18" s="460"/>
      <c r="M18" s="460"/>
      <c r="N18" s="461"/>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53" t="s">
        <v>368</v>
      </c>
      <c r="J21" s="465"/>
      <c r="K21" s="465"/>
      <c r="L21" s="465"/>
      <c r="M21" s="465"/>
      <c r="N21" s="466"/>
      <c r="P21" s="453" t="s">
        <v>172</v>
      </c>
      <c r="Q21" s="454"/>
      <c r="R21" s="454"/>
      <c r="S21" s="454"/>
      <c r="T21" s="454"/>
      <c r="U21" s="455"/>
    </row>
    <row r="22" spans="1:21" ht="12.75" customHeight="1" outlineLevel="1">
      <c r="A22" s="154"/>
      <c r="B22" s="155"/>
      <c r="I22" s="467"/>
      <c r="J22" s="468"/>
      <c r="K22" s="468"/>
      <c r="L22" s="468"/>
      <c r="M22" s="468"/>
      <c r="N22" s="469"/>
      <c r="P22" s="456"/>
      <c r="Q22" s="457"/>
      <c r="R22" s="457"/>
      <c r="S22" s="457"/>
      <c r="T22" s="457"/>
      <c r="U22" s="458"/>
    </row>
    <row r="23" spans="1:21" outlineLevel="1">
      <c r="A23" s="154"/>
      <c r="B23" s="410" t="s">
        <v>369</v>
      </c>
      <c r="C23" s="411"/>
      <c r="D23" s="411"/>
      <c r="E23" s="411"/>
      <c r="F23" s="411"/>
      <c r="G23" s="412"/>
      <c r="I23" s="467"/>
      <c r="J23" s="468"/>
      <c r="K23" s="468"/>
      <c r="L23" s="468"/>
      <c r="M23" s="468"/>
      <c r="N23" s="469"/>
      <c r="P23" s="456"/>
      <c r="Q23" s="457"/>
      <c r="R23" s="457"/>
      <c r="S23" s="457"/>
      <c r="T23" s="457"/>
      <c r="U23" s="458"/>
    </row>
    <row r="24" spans="1:21" outlineLevel="1">
      <c r="B24" s="17">
        <v>2027</v>
      </c>
      <c r="C24" s="17">
        <v>2028</v>
      </c>
      <c r="D24" s="17">
        <v>2029</v>
      </c>
      <c r="E24" s="17">
        <v>2030</v>
      </c>
      <c r="F24" s="17">
        <v>2031</v>
      </c>
      <c r="G24" s="17" t="s">
        <v>370</v>
      </c>
      <c r="I24" s="467"/>
      <c r="J24" s="468"/>
      <c r="K24" s="468"/>
      <c r="L24" s="468"/>
      <c r="M24" s="468"/>
      <c r="N24" s="469"/>
      <c r="P24" s="456"/>
      <c r="Q24" s="457"/>
      <c r="R24" s="457"/>
      <c r="S24" s="457"/>
      <c r="T24" s="457"/>
      <c r="U24" s="458"/>
    </row>
    <row r="25" spans="1:21" ht="14" outlineLevel="1" thickBot="1">
      <c r="B25" s="30" t="s">
        <v>371</v>
      </c>
      <c r="C25" s="30" t="s">
        <v>371</v>
      </c>
      <c r="D25" s="30" t="s">
        <v>371</v>
      </c>
      <c r="E25" s="30" t="s">
        <v>371</v>
      </c>
      <c r="F25" s="30" t="s">
        <v>371</v>
      </c>
      <c r="G25" s="30" t="s">
        <v>371</v>
      </c>
      <c r="I25" s="467"/>
      <c r="J25" s="468"/>
      <c r="K25" s="468"/>
      <c r="L25" s="468"/>
      <c r="M25" s="468"/>
      <c r="N25" s="469"/>
      <c r="P25" s="456"/>
      <c r="Q25" s="457"/>
      <c r="R25" s="457"/>
      <c r="S25" s="457"/>
      <c r="T25" s="457"/>
      <c r="U25" s="458"/>
    </row>
    <row r="26" spans="1:21" outlineLevel="1">
      <c r="A26" s="54" t="s">
        <v>372</v>
      </c>
      <c r="B26" s="21">
        <f>E64</f>
        <v>-2.9720643334580066</v>
      </c>
      <c r="C26" s="21">
        <f>F64</f>
        <v>-3.1002011246781898</v>
      </c>
      <c r="D26" s="21">
        <f>G64</f>
        <v>-3.2372391079039256</v>
      </c>
      <c r="E26" s="21">
        <f>H64</f>
        <v>-3.3778230870673296</v>
      </c>
      <c r="F26" s="21">
        <f>I64</f>
        <v>-3.5152809069977642</v>
      </c>
      <c r="G26" s="21">
        <f>SUM(J64:BB64)</f>
        <v>0</v>
      </c>
      <c r="I26" s="467"/>
      <c r="J26" s="468"/>
      <c r="K26" s="468"/>
      <c r="L26" s="468"/>
      <c r="M26" s="468"/>
      <c r="N26" s="469"/>
      <c r="P26" s="456"/>
      <c r="Q26" s="457"/>
      <c r="R26" s="457"/>
      <c r="S26" s="457"/>
      <c r="T26" s="457"/>
      <c r="U26" s="458"/>
    </row>
    <row r="27" spans="1:21" outlineLevel="1">
      <c r="A27" s="54" t="s">
        <v>373</v>
      </c>
      <c r="B27" s="21">
        <f>E71+E77</f>
        <v>-7.096053184541379</v>
      </c>
      <c r="C27" s="21">
        <f>F71+F77</f>
        <v>-7.1837057417435526</v>
      </c>
      <c r="D27" s="21">
        <f>G71+G77</f>
        <v>-7.2730293802983716</v>
      </c>
      <c r="E27" s="21">
        <f>H71+H77</f>
        <v>-7.3640714338362834</v>
      </c>
      <c r="F27" s="21">
        <f>I71+I77</f>
        <v>-7.4568809098390583</v>
      </c>
      <c r="G27" s="21">
        <f>SUM(J71:BB71)+SUM(J77:BB77)</f>
        <v>-503.19488820342468</v>
      </c>
      <c r="I27" s="467"/>
      <c r="J27" s="468"/>
      <c r="K27" s="468"/>
      <c r="L27" s="468"/>
      <c r="M27" s="468"/>
      <c r="N27" s="469"/>
      <c r="P27" s="456"/>
      <c r="Q27" s="457"/>
      <c r="R27" s="457"/>
      <c r="S27" s="457"/>
      <c r="T27" s="457"/>
      <c r="U27" s="458"/>
    </row>
    <row r="28" spans="1:21" outlineLevel="1">
      <c r="A28" s="154"/>
      <c r="B28" s="248"/>
      <c r="C28" s="248"/>
      <c r="D28" s="248"/>
      <c r="E28" s="248"/>
      <c r="F28" s="248"/>
      <c r="G28" s="248"/>
      <c r="I28" s="467"/>
      <c r="J28" s="468"/>
      <c r="K28" s="468"/>
      <c r="L28" s="468"/>
      <c r="M28" s="468"/>
      <c r="N28" s="469"/>
      <c r="P28" s="456"/>
      <c r="Q28" s="457"/>
      <c r="R28" s="457"/>
      <c r="S28" s="457"/>
      <c r="T28" s="457"/>
      <c r="U28" s="458"/>
    </row>
    <row r="29" spans="1:21" ht="14" outlineLevel="1" thickBot="1">
      <c r="A29" s="154"/>
      <c r="B29" s="248"/>
      <c r="C29" s="248"/>
      <c r="D29" s="248"/>
      <c r="E29" s="248"/>
      <c r="F29" s="248"/>
      <c r="G29" s="248"/>
      <c r="I29" s="467"/>
      <c r="J29" s="468"/>
      <c r="K29" s="468"/>
      <c r="L29" s="468"/>
      <c r="M29" s="468"/>
      <c r="N29" s="469"/>
      <c r="P29" s="456"/>
      <c r="Q29" s="457"/>
      <c r="R29" s="457"/>
      <c r="S29" s="457"/>
      <c r="T29" s="457"/>
      <c r="U29" s="458"/>
    </row>
    <row r="30" spans="1:21" ht="14" outlineLevel="1" thickBot="1">
      <c r="A30" s="308"/>
      <c r="B30" s="309" t="s">
        <v>374</v>
      </c>
      <c r="C30" s="310" t="s">
        <v>375</v>
      </c>
      <c r="D30" s="414" t="s">
        <v>329</v>
      </c>
      <c r="E30" s="415"/>
      <c r="F30" s="415"/>
      <c r="G30" s="416"/>
      <c r="I30" s="467"/>
      <c r="J30" s="468"/>
      <c r="K30" s="468"/>
      <c r="L30" s="468"/>
      <c r="M30" s="468"/>
      <c r="N30" s="469"/>
      <c r="P30" s="456"/>
      <c r="Q30" s="457"/>
      <c r="R30" s="457"/>
      <c r="S30" s="457"/>
      <c r="T30" s="457"/>
      <c r="U30" s="458"/>
    </row>
    <row r="31" spans="1:21" outlineLevel="1">
      <c r="A31" s="434" t="s">
        <v>376</v>
      </c>
      <c r="B31" s="329" t="s">
        <v>377</v>
      </c>
      <c r="C31" s="307">
        <f>7.7*5</f>
        <v>38.5</v>
      </c>
      <c r="D31" s="436" t="s">
        <v>519</v>
      </c>
      <c r="E31" s="436"/>
      <c r="F31" s="436"/>
      <c r="G31" s="437"/>
      <c r="I31" s="467"/>
      <c r="J31" s="468"/>
      <c r="K31" s="468"/>
      <c r="L31" s="468"/>
      <c r="M31" s="468"/>
      <c r="N31" s="469"/>
      <c r="P31" s="456"/>
      <c r="Q31" s="457"/>
      <c r="R31" s="457"/>
      <c r="S31" s="457"/>
      <c r="T31" s="457"/>
      <c r="U31" s="458"/>
    </row>
    <row r="32" spans="1:21" outlineLevel="1">
      <c r="A32" s="434"/>
      <c r="B32" s="312"/>
      <c r="C32" s="252"/>
      <c r="D32" s="419"/>
      <c r="E32" s="419"/>
      <c r="F32" s="419"/>
      <c r="G32" s="420"/>
      <c r="I32" s="467"/>
      <c r="J32" s="468"/>
      <c r="K32" s="468"/>
      <c r="L32" s="468"/>
      <c r="M32" s="468"/>
      <c r="N32" s="469"/>
      <c r="P32" s="456"/>
      <c r="Q32" s="457"/>
      <c r="R32" s="457"/>
      <c r="S32" s="457"/>
      <c r="T32" s="457"/>
      <c r="U32" s="458"/>
    </row>
    <row r="33" spans="1:21" outlineLevel="1">
      <c r="A33" s="434"/>
      <c r="B33" s="312"/>
      <c r="C33" s="252"/>
      <c r="D33" s="419"/>
      <c r="E33" s="419"/>
      <c r="F33" s="419"/>
      <c r="G33" s="420"/>
      <c r="I33" s="467"/>
      <c r="J33" s="468"/>
      <c r="K33" s="468"/>
      <c r="L33" s="468"/>
      <c r="M33" s="468"/>
      <c r="N33" s="469"/>
      <c r="P33" s="456"/>
      <c r="Q33" s="457"/>
      <c r="R33" s="457"/>
      <c r="S33" s="457"/>
      <c r="T33" s="457"/>
      <c r="U33" s="458"/>
    </row>
    <row r="34" spans="1:21" outlineLevel="1">
      <c r="A34" s="434"/>
      <c r="B34" s="312"/>
      <c r="C34" s="252"/>
      <c r="D34" s="419"/>
      <c r="E34" s="419"/>
      <c r="F34" s="419"/>
      <c r="G34" s="420"/>
      <c r="I34" s="467"/>
      <c r="J34" s="468"/>
      <c r="K34" s="468"/>
      <c r="L34" s="468"/>
      <c r="M34" s="468"/>
      <c r="N34" s="469"/>
      <c r="P34" s="456"/>
      <c r="Q34" s="457"/>
      <c r="R34" s="457"/>
      <c r="S34" s="457"/>
      <c r="T34" s="457"/>
      <c r="U34" s="458"/>
    </row>
    <row r="35" spans="1:21" outlineLevel="1">
      <c r="A35" s="434"/>
      <c r="B35" s="312"/>
      <c r="C35" s="252"/>
      <c r="D35" s="419"/>
      <c r="E35" s="419"/>
      <c r="F35" s="419"/>
      <c r="G35" s="420"/>
      <c r="I35" s="467"/>
      <c r="J35" s="468"/>
      <c r="K35" s="468"/>
      <c r="L35" s="468"/>
      <c r="M35" s="468"/>
      <c r="N35" s="469"/>
      <c r="P35" s="456"/>
      <c r="Q35" s="457"/>
      <c r="R35" s="457"/>
      <c r="S35" s="457"/>
      <c r="T35" s="457"/>
      <c r="U35" s="458"/>
    </row>
    <row r="36" spans="1:21" outlineLevel="1">
      <c r="A36" s="434"/>
      <c r="B36" s="312"/>
      <c r="C36" s="252"/>
      <c r="D36" s="419"/>
      <c r="E36" s="419"/>
      <c r="F36" s="419"/>
      <c r="G36" s="420"/>
      <c r="I36" s="467"/>
      <c r="J36" s="468"/>
      <c r="K36" s="468"/>
      <c r="L36" s="468"/>
      <c r="M36" s="468"/>
      <c r="N36" s="469"/>
      <c r="P36" s="456"/>
      <c r="Q36" s="457"/>
      <c r="R36" s="457"/>
      <c r="S36" s="457"/>
      <c r="T36" s="457"/>
      <c r="U36" s="458"/>
    </row>
    <row r="37" spans="1:21" outlineLevel="1">
      <c r="A37" s="434"/>
      <c r="B37" s="312"/>
      <c r="C37" s="252"/>
      <c r="D37" s="419"/>
      <c r="E37" s="419"/>
      <c r="F37" s="419"/>
      <c r="G37" s="420"/>
      <c r="I37" s="467"/>
      <c r="J37" s="468"/>
      <c r="K37" s="468"/>
      <c r="L37" s="468"/>
      <c r="M37" s="468"/>
      <c r="N37" s="469"/>
      <c r="P37" s="456"/>
      <c r="Q37" s="457"/>
      <c r="R37" s="457"/>
      <c r="S37" s="457"/>
      <c r="T37" s="457"/>
      <c r="U37" s="458"/>
    </row>
    <row r="38" spans="1:21" outlineLevel="1">
      <c r="A38" s="434"/>
      <c r="B38" s="312"/>
      <c r="C38" s="252"/>
      <c r="D38" s="419"/>
      <c r="E38" s="419"/>
      <c r="F38" s="419"/>
      <c r="G38" s="420"/>
      <c r="I38" s="467"/>
      <c r="J38" s="468"/>
      <c r="K38" s="468"/>
      <c r="L38" s="468"/>
      <c r="M38" s="468"/>
      <c r="N38" s="469"/>
      <c r="P38" s="456"/>
      <c r="Q38" s="457"/>
      <c r="R38" s="457"/>
      <c r="S38" s="457"/>
      <c r="T38" s="457"/>
      <c r="U38" s="458"/>
    </row>
    <row r="39" spans="1:21" outlineLevel="1">
      <c r="A39" s="434"/>
      <c r="B39" s="312"/>
      <c r="C39" s="252"/>
      <c r="D39" s="419"/>
      <c r="E39" s="419"/>
      <c r="F39" s="419"/>
      <c r="G39" s="420"/>
      <c r="I39" s="467"/>
      <c r="J39" s="468"/>
      <c r="K39" s="468"/>
      <c r="L39" s="468"/>
      <c r="M39" s="468"/>
      <c r="N39" s="469"/>
      <c r="P39" s="456"/>
      <c r="Q39" s="457"/>
      <c r="R39" s="457"/>
      <c r="S39" s="457"/>
      <c r="T39" s="457"/>
      <c r="U39" s="458"/>
    </row>
    <row r="40" spans="1:21" ht="14" outlineLevel="1" thickBot="1">
      <c r="A40" s="435"/>
      <c r="B40" s="313"/>
      <c r="C40" s="314"/>
      <c r="D40" s="417"/>
      <c r="E40" s="417"/>
      <c r="F40" s="417"/>
      <c r="G40" s="418"/>
      <c r="I40" s="467"/>
      <c r="J40" s="468"/>
      <c r="K40" s="468"/>
      <c r="L40" s="468"/>
      <c r="M40" s="468"/>
      <c r="N40" s="469"/>
      <c r="P40" s="456"/>
      <c r="Q40" s="457"/>
      <c r="R40" s="457"/>
      <c r="S40" s="457"/>
      <c r="T40" s="457"/>
      <c r="U40" s="458"/>
    </row>
    <row r="41" spans="1:21" outlineLevel="1">
      <c r="A41" s="154"/>
      <c r="B41" s="248"/>
      <c r="C41" s="248"/>
      <c r="D41" s="248"/>
      <c r="E41" s="248"/>
      <c r="F41" s="248"/>
      <c r="G41" s="248"/>
      <c r="I41" s="467"/>
      <c r="J41" s="468"/>
      <c r="K41" s="468"/>
      <c r="L41" s="468"/>
      <c r="M41" s="468"/>
      <c r="N41" s="469"/>
      <c r="P41" s="456"/>
      <c r="Q41" s="457"/>
      <c r="R41" s="457"/>
      <c r="S41" s="457"/>
      <c r="T41" s="457"/>
      <c r="U41" s="458"/>
    </row>
    <row r="42" spans="1:21" outlineLevel="1">
      <c r="A42" s="154"/>
      <c r="B42" s="248"/>
      <c r="C42" s="248"/>
      <c r="D42" s="248"/>
      <c r="E42" s="248"/>
      <c r="F42" s="248"/>
      <c r="G42" s="248"/>
      <c r="I42" s="467"/>
      <c r="J42" s="468"/>
      <c r="K42" s="468"/>
      <c r="L42" s="468"/>
      <c r="M42" s="468"/>
      <c r="N42" s="469"/>
      <c r="P42" s="456"/>
      <c r="Q42" s="457"/>
      <c r="R42" s="457"/>
      <c r="S42" s="457"/>
      <c r="T42" s="457"/>
      <c r="U42" s="458"/>
    </row>
    <row r="43" spans="1:21" outlineLevel="1">
      <c r="A43" s="154"/>
      <c r="B43" s="248"/>
      <c r="C43" s="248"/>
      <c r="D43" s="248"/>
      <c r="E43" s="248"/>
      <c r="F43" s="248"/>
      <c r="G43" s="248"/>
      <c r="I43" s="467"/>
      <c r="J43" s="468"/>
      <c r="K43" s="468"/>
      <c r="L43" s="468"/>
      <c r="M43" s="468"/>
      <c r="N43" s="469"/>
      <c r="P43" s="456"/>
      <c r="Q43" s="457"/>
      <c r="R43" s="457"/>
      <c r="S43" s="457"/>
      <c r="T43" s="457"/>
      <c r="U43" s="458"/>
    </row>
    <row r="44" spans="1:21" outlineLevel="1">
      <c r="A44" s="154"/>
      <c r="B44" s="248"/>
      <c r="C44" s="248"/>
      <c r="D44" s="248"/>
      <c r="E44" s="248"/>
      <c r="F44" s="248"/>
      <c r="G44" s="248"/>
      <c r="I44" s="467"/>
      <c r="J44" s="468"/>
      <c r="K44" s="468"/>
      <c r="L44" s="468"/>
      <c r="M44" s="468"/>
      <c r="N44" s="469"/>
      <c r="P44" s="456"/>
      <c r="Q44" s="457"/>
      <c r="R44" s="457"/>
      <c r="S44" s="457"/>
      <c r="T44" s="457"/>
      <c r="U44" s="458"/>
    </row>
    <row r="45" spans="1:21" outlineLevel="1">
      <c r="A45" s="154"/>
      <c r="B45" s="248"/>
      <c r="C45" s="248"/>
      <c r="D45" s="248"/>
      <c r="E45" s="248"/>
      <c r="F45" s="248"/>
      <c r="G45" s="248"/>
      <c r="I45" s="470"/>
      <c r="J45" s="471"/>
      <c r="K45" s="471"/>
      <c r="L45" s="471"/>
      <c r="M45" s="471"/>
      <c r="N45" s="472"/>
      <c r="P45" s="459"/>
      <c r="Q45" s="460"/>
      <c r="R45" s="460"/>
      <c r="S45" s="460"/>
      <c r="T45" s="460"/>
      <c r="U45" s="46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t="s">
        <v>305</v>
      </c>
      <c r="C54" s="127" t="s">
        <v>287</v>
      </c>
      <c r="D54" s="124" t="s">
        <v>389</v>
      </c>
      <c r="E54" s="242">
        <f>'Option_2 Workings'!G15*-1</f>
        <v>-2.9720643334580066</v>
      </c>
      <c r="F54" s="242">
        <f>'Option_2 Workings'!H15*-1</f>
        <v>-3.1002011246781898</v>
      </c>
      <c r="G54" s="242">
        <f>'Option_2 Workings'!I15*-1</f>
        <v>-3.2372391079039256</v>
      </c>
      <c r="H54" s="242">
        <f>'Option_2 Workings'!J15*-1</f>
        <v>-3.3778230870673296</v>
      </c>
      <c r="I54" s="242">
        <f>'Option_2 Workings'!K15*-1</f>
        <v>-3.5152809069977642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389</v>
      </c>
      <c r="E55" s="241">
        <f>'Option_2 Workings'!G16*-1</f>
        <v>0</v>
      </c>
      <c r="F55" s="241">
        <f>'Option_2 Workings'!H16*-1</f>
        <v>0</v>
      </c>
      <c r="G55" s="241">
        <f>'Option_2 Workings'!I16*-1</f>
        <v>0</v>
      </c>
      <c r="H55" s="241">
        <f>'Option_2 Workings'!J16*-1</f>
        <v>0</v>
      </c>
      <c r="I55" s="241">
        <f>'Option_2 Workings'!K16*-1</f>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-2.9720643334580066</v>
      </c>
      <c r="F64" s="23">
        <f t="shared" ref="F64:BB64" si="3">SUM(F54:F63)</f>
        <v>-3.1002011246781898</v>
      </c>
      <c r="G64" s="23">
        <f t="shared" si="3"/>
        <v>-3.2372391079039256</v>
      </c>
      <c r="H64" s="23">
        <f t="shared" si="3"/>
        <v>-3.3778230870673296</v>
      </c>
      <c r="I64" s="23">
        <f t="shared" si="3"/>
        <v>-3.5152809069977642</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-7.096053184541379</v>
      </c>
      <c r="F75" s="275">
        <f>-F158*'Fixed Data'!$B$27/10^2</f>
        <v>-7.1837057417435526</v>
      </c>
      <c r="G75" s="275">
        <f>-G158*'Fixed Data'!$B$27/10^2</f>
        <v>-7.2730293802983716</v>
      </c>
      <c r="H75" s="275">
        <f>-H158*'Fixed Data'!$B$27/10^2</f>
        <v>-7.3640714338362834</v>
      </c>
      <c r="I75" s="275">
        <f>-I158*'Fixed Data'!$B$27/10^2</f>
        <v>-7.4568809098390583</v>
      </c>
      <c r="J75" s="275">
        <f>-J158*'Fixed Data'!$B$27/10^2</f>
        <v>-7.5515085557524033</v>
      </c>
      <c r="K75" s="275">
        <f>-K158*'Fixed Data'!$B$27/10^2</f>
        <v>-7.6654647969511585</v>
      </c>
      <c r="L75" s="275">
        <f>-L158*'Fixed Data'!$B$27/10^2</f>
        <v>-7.7818797213925821</v>
      </c>
      <c r="M75" s="275">
        <f>-M158*'Fixed Data'!$B$27/10^2</f>
        <v>-7.9008274278001043</v>
      </c>
      <c r="N75" s="275">
        <f>-N158*'Fixed Data'!$B$27/10^2</f>
        <v>-8.0223847720939041</v>
      </c>
      <c r="O75" s="275">
        <f>-O158*'Fixed Data'!$B$27/10^2</f>
        <v>-8.1466315176468544</v>
      </c>
      <c r="P75" s="275">
        <f>-P158*'Fixed Data'!$B$27/10^2</f>
        <v>-8.27365040289971</v>
      </c>
      <c r="Q75" s="275">
        <f>-Q158*'Fixed Data'!$B$27/10^2</f>
        <v>-8.4035273141554452</v>
      </c>
      <c r="R75" s="275">
        <f>-R158*'Fixed Data'!$B$27/10^2</f>
        <v>-8.5363513907584334</v>
      </c>
      <c r="S75" s="275">
        <f>-S158*'Fixed Data'!$B$27/10^2</f>
        <v>-8.6722151828631837</v>
      </c>
      <c r="T75" s="275">
        <f>-T158*'Fixed Data'!$B$27/10^2</f>
        <v>-8.8112147791519106</v>
      </c>
      <c r="U75" s="275">
        <f>-U158*'Fixed Data'!$B$27/10^2</f>
        <v>-8.9534499871416795</v>
      </c>
      <c r="V75" s="275">
        <f>-V158*'Fixed Data'!$B$27/10^2</f>
        <v>-9.0990244609019548</v>
      </c>
      <c r="W75" s="275">
        <f>-W158*'Fixed Data'!$B$27/10^2</f>
        <v>-9.2480458738489659</v>
      </c>
      <c r="X75" s="275">
        <f>-X158*'Fixed Data'!$B$27/10^2</f>
        <v>-9.4006261291040225</v>
      </c>
      <c r="Y75" s="275">
        <f>-Y158*'Fixed Data'!$B$27/10^2</f>
        <v>-9.5568814721854896</v>
      </c>
      <c r="Z75" s="275">
        <f>-Z158*'Fixed Data'!$B$27/10^2</f>
        <v>-9.7169327689823053</v>
      </c>
      <c r="AA75" s="275">
        <f>-AA158*'Fixed Data'!$B$27/10^2</f>
        <v>-9.880905610933139</v>
      </c>
      <c r="AB75" s="275">
        <f>-AB158*'Fixed Data'!$B$27/10^2</f>
        <v>-10.048930608025504</v>
      </c>
      <c r="AC75" s="275">
        <f>-AC158*'Fixed Data'!$B$27/10^2</f>
        <v>-10.221143561590104</v>
      </c>
      <c r="AD75" s="275">
        <f>-AD158*'Fixed Data'!$B$27/10^2</f>
        <v>-10.397685682171968</v>
      </c>
      <c r="AE75" s="275">
        <f>-AE158*'Fixed Data'!$B$27/10^2</f>
        <v>-10.578703882529558</v>
      </c>
      <c r="AF75" s="275">
        <f>-AF158*'Fixed Data'!$B$27/10^2</f>
        <v>-10.764350965454705</v>
      </c>
      <c r="AG75" s="275">
        <f>-AG158*'Fixed Data'!$B$27/10^2</f>
        <v>-10.954785931797328</v>
      </c>
      <c r="AH75" s="275">
        <f>-AH158*'Fixed Data'!$B$27/10^2</f>
        <v>-11.150174228387739</v>
      </c>
      <c r="AI75" s="275">
        <f>-AI158*'Fixed Data'!$B$27/10^2</f>
        <v>-11.350688048548564</v>
      </c>
      <c r="AJ75" s="275">
        <f>-AJ158*'Fixed Data'!$B$27/10^2</f>
        <v>-11.55650663260664</v>
      </c>
      <c r="AK75" s="275">
        <f>-AK158*'Fixed Data'!$B$27/10^2</f>
        <v>-11.767816583430529</v>
      </c>
      <c r="AL75" s="275">
        <f>-AL158*'Fixed Data'!$B$27/10^2</f>
        <v>-11.984812174455206</v>
      </c>
      <c r="AM75" s="275">
        <f>-AM158*'Fixed Data'!$B$27/10^2</f>
        <v>-12.207695732834759</v>
      </c>
      <c r="AN75" s="275">
        <f>-AN158*'Fixed Data'!$B$27/10^2</f>
        <v>-12.436677962492674</v>
      </c>
      <c r="AO75" s="275">
        <f>-AO158*'Fixed Data'!$B$27/10^2</f>
        <v>-12.671978364838507</v>
      </c>
      <c r="AP75" s="275">
        <f>-AP158*'Fixed Data'!$B$27/10^2</f>
        <v>-12.913825591869388</v>
      </c>
      <c r="AQ75" s="275">
        <f>-AQ158*'Fixed Data'!$B$27/10^2</f>
        <v>-13.162457889425063</v>
      </c>
      <c r="AR75" s="275">
        <f>-AR158*'Fixed Data'!$B$27/10^2</f>
        <v>-13.418123532930172</v>
      </c>
      <c r="AS75" s="275">
        <f>-AS158*'Fixed Data'!$B$27/10^2</f>
        <v>-13.68108127064931</v>
      </c>
      <c r="AT75" s="275">
        <f>-AT158*'Fixed Data'!$B$27/10^2</f>
        <v>-13.951600804506077</v>
      </c>
      <c r="AU75" s="275">
        <f>-AU158*'Fixed Data'!$B$27/10^2</f>
        <v>-14.22996329344052</v>
      </c>
      <c r="AV75" s="275">
        <f>-AV158*'Fixed Data'!$B$27/10^2</f>
        <v>-14.516461871792174</v>
      </c>
      <c r="AW75" s="275">
        <f>-AW158*'Fixed Data'!$B$27/10^2</f>
        <v>-14.811402227785484</v>
      </c>
      <c r="AX75" s="275">
        <f>-AX158*'Fixed Data'!$B$27/10^2</f>
        <v>-15.115103129425641</v>
      </c>
      <c r="AY75" s="275">
        <f>-AY158*'Fixed Data'!$B$27/10^2</f>
        <v>-15.427897070599174</v>
      </c>
      <c r="AZ75" s="275">
        <f>-AZ158*'Fixed Data'!$B$27/10^2</f>
        <v>-15.75013087961058</v>
      </c>
      <c r="BA75" s="275">
        <f>-BA158*'Fixed Data'!$B$27/10^2</f>
        <v>-16.082166402846898</v>
      </c>
      <c r="BB75" s="275">
        <f>-BB158*'Fixed Data'!$B$27/10^2</f>
        <v>-16.421201714817258</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-7.096053184541379</v>
      </c>
      <c r="F77" s="23">
        <f t="shared" si="5"/>
        <v>-7.1837057417435526</v>
      </c>
      <c r="G77" s="23">
        <f t="shared" si="5"/>
        <v>-7.2730293802983716</v>
      </c>
      <c r="H77" s="23">
        <f t="shared" si="5"/>
        <v>-7.3640714338362834</v>
      </c>
      <c r="I77" s="23">
        <f t="shared" si="5"/>
        <v>-7.4568809098390583</v>
      </c>
      <c r="J77" s="23">
        <f t="shared" si="5"/>
        <v>-7.5515085557524033</v>
      </c>
      <c r="K77" s="23">
        <f t="shared" si="5"/>
        <v>-7.6654647969511585</v>
      </c>
      <c r="L77" s="23">
        <f t="shared" si="5"/>
        <v>-7.7818797213925821</v>
      </c>
      <c r="M77" s="23">
        <f t="shared" si="5"/>
        <v>-7.9008274278001043</v>
      </c>
      <c r="N77" s="23">
        <f t="shared" si="5"/>
        <v>-8.0223847720939041</v>
      </c>
      <c r="O77" s="23">
        <f t="shared" si="5"/>
        <v>-8.1466315176468544</v>
      </c>
      <c r="P77" s="23">
        <f t="shared" si="5"/>
        <v>-8.27365040289971</v>
      </c>
      <c r="Q77" s="23">
        <f t="shared" si="5"/>
        <v>-8.4035273141554452</v>
      </c>
      <c r="R77" s="23">
        <f t="shared" si="5"/>
        <v>-8.5363513907584334</v>
      </c>
      <c r="S77" s="23">
        <f t="shared" si="5"/>
        <v>-8.6722151828631837</v>
      </c>
      <c r="T77" s="23">
        <f t="shared" si="5"/>
        <v>-8.8112147791519106</v>
      </c>
      <c r="U77" s="23">
        <f t="shared" si="5"/>
        <v>-8.9534499871416795</v>
      </c>
      <c r="V77" s="23">
        <f t="shared" si="5"/>
        <v>-9.0990244609019548</v>
      </c>
      <c r="W77" s="23">
        <f t="shared" si="5"/>
        <v>-9.2480458738489659</v>
      </c>
      <c r="X77" s="23">
        <f t="shared" si="5"/>
        <v>-9.4006261291040225</v>
      </c>
      <c r="Y77" s="23">
        <f t="shared" si="5"/>
        <v>-9.5568814721854896</v>
      </c>
      <c r="Z77" s="23">
        <f t="shared" si="5"/>
        <v>-9.7169327689823053</v>
      </c>
      <c r="AA77" s="23">
        <f t="shared" si="5"/>
        <v>-9.880905610933139</v>
      </c>
      <c r="AB77" s="23">
        <f t="shared" si="5"/>
        <v>-10.048930608025504</v>
      </c>
      <c r="AC77" s="23">
        <f t="shared" si="5"/>
        <v>-10.221143561590104</v>
      </c>
      <c r="AD77" s="23">
        <f t="shared" si="5"/>
        <v>-10.397685682171968</v>
      </c>
      <c r="AE77" s="23">
        <f t="shared" si="5"/>
        <v>-10.578703882529558</v>
      </c>
      <c r="AF77" s="23">
        <f t="shared" si="5"/>
        <v>-10.764350965454705</v>
      </c>
      <c r="AG77" s="23">
        <f t="shared" si="5"/>
        <v>-10.954785931797328</v>
      </c>
      <c r="AH77" s="23">
        <f t="shared" si="5"/>
        <v>-11.150174228387739</v>
      </c>
      <c r="AI77" s="23">
        <f t="shared" si="5"/>
        <v>-11.350688048548564</v>
      </c>
      <c r="AJ77" s="23">
        <f t="shared" si="5"/>
        <v>-11.55650663260664</v>
      </c>
      <c r="AK77" s="23">
        <f t="shared" ref="AK77:BB77" si="6">SUM(AK75:AK76)</f>
        <v>-11.767816583430529</v>
      </c>
      <c r="AL77" s="23">
        <f t="shared" si="6"/>
        <v>-11.984812174455206</v>
      </c>
      <c r="AM77" s="23">
        <f t="shared" si="6"/>
        <v>-12.207695732834759</v>
      </c>
      <c r="AN77" s="23">
        <f t="shared" si="6"/>
        <v>-12.436677962492674</v>
      </c>
      <c r="AO77" s="23">
        <f t="shared" si="6"/>
        <v>-12.671978364838507</v>
      </c>
      <c r="AP77" s="23">
        <f t="shared" si="6"/>
        <v>-12.913825591869388</v>
      </c>
      <c r="AQ77" s="23">
        <f t="shared" si="6"/>
        <v>-13.162457889425063</v>
      </c>
      <c r="AR77" s="23">
        <f t="shared" si="6"/>
        <v>-13.418123532930172</v>
      </c>
      <c r="AS77" s="23">
        <f t="shared" si="6"/>
        <v>-13.68108127064931</v>
      </c>
      <c r="AT77" s="23">
        <f t="shared" si="6"/>
        <v>-13.951600804506077</v>
      </c>
      <c r="AU77" s="23">
        <f t="shared" si="6"/>
        <v>-14.22996329344052</v>
      </c>
      <c r="AV77" s="23">
        <f t="shared" si="6"/>
        <v>-14.516461871792174</v>
      </c>
      <c r="AW77" s="23">
        <f t="shared" si="6"/>
        <v>-14.811402227785484</v>
      </c>
      <c r="AX77" s="23">
        <f t="shared" si="6"/>
        <v>-15.115103129425641</v>
      </c>
      <c r="AY77" s="23">
        <f t="shared" si="6"/>
        <v>-15.427897070599174</v>
      </c>
      <c r="AZ77" s="23">
        <f t="shared" si="6"/>
        <v>-15.75013087961058</v>
      </c>
      <c r="BA77" s="23">
        <f t="shared" si="6"/>
        <v>-16.082166402846898</v>
      </c>
      <c r="BB77" s="255">
        <f t="shared" si="6"/>
        <v>-16.421201714817258</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-2.9720643334580066</v>
      </c>
      <c r="F82" s="21">
        <f t="shared" si="8"/>
        <v>-3.1002011246781898</v>
      </c>
      <c r="G82" s="21">
        <f t="shared" si="8"/>
        <v>-3.2372391079039256</v>
      </c>
      <c r="H82" s="21">
        <f t="shared" si="8"/>
        <v>-3.3778230870673296</v>
      </c>
      <c r="I82" s="21">
        <f t="shared" si="8"/>
        <v>-3.5152809069977642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-0.24767202778816721</v>
      </c>
      <c r="G84" s="21">
        <f>IF($E$82&lt;0,(IF(2050-F$80&lt;=0,0,(2/(2050-F$80+1))*(1-(SUM($E84:F84)/$E$82))*$E$82*'Fixed Data'!D$52)),0)</f>
        <v>-0.23690367875389906</v>
      </c>
      <c r="H84" s="21">
        <f>IF($E$82&lt;0,(IF(2050-G$80&lt;=0,0,(2/(2050-G$80+1))*(1-(SUM($E84:G84)/$E$82))*$E$82*'Fixed Data'!E$52)),0)</f>
        <v>-0.22613532971963091</v>
      </c>
      <c r="I84" s="21">
        <f>IF($E$82&lt;0,(IF(2050-H$80&lt;=0,0,(2/(2050-H$80+1))*(1-(SUM($E84:H84)/$E$82))*$E$82*'Fixed Data'!F$52)),0)</f>
        <v>-0.21536698068536281</v>
      </c>
      <c r="J84" s="21">
        <f>IF($E$82&lt;0,(IF(2050-I$80&lt;=0,0,(2/(2050-I$80+1))*(1-(SUM($E84:I84)/$E$82))*$E$82*'Fixed Data'!G$52)),0)</f>
        <v>-0.20459863165109465</v>
      </c>
      <c r="K84" s="21">
        <f>IF($E$82&lt;0,(IF(2050-J$80&lt;=0,0,(2/(2050-J$80+1))*(1-(SUM($E84:J84)/$E$82))*$E$82*'Fixed Data'!H$52)),0)</f>
        <v>-0.19383028261682655</v>
      </c>
      <c r="L84" s="21">
        <f>IF($E$82&lt;0,(IF(2050-K$80&lt;=0,0,(2/(2050-K$80+1))*(1-(SUM($E84:K84)/$E$82))*$E$82*'Fixed Data'!I$52)),0)</f>
        <v>-0.18306193358255837</v>
      </c>
      <c r="M84" s="21">
        <f>IF($E$82&lt;0,(IF(2050-L$80&lt;=0,0,(2/(2050-L$80+1))*(1-(SUM($E84:L84)/$E$82))*$E$82*'Fixed Data'!J$52)),0)</f>
        <v>-0.17229358454829025</v>
      </c>
      <c r="N84" s="21">
        <f>IF($E$82&lt;0,(IF(2050-M$80&lt;=0,0,(2/(2050-M$80+1))*(1-(SUM($E84:M84)/$E$82))*$E$82*'Fixed Data'!K$52)),0)</f>
        <v>-0.16152523551402212</v>
      </c>
      <c r="O84" s="21">
        <f>IF($E$82&lt;0,(IF(2050-N$80&lt;=0,0,(2/(2050-N$80+1))*(1-(SUM($E84:N84)/$E$82))*$E$82*'Fixed Data'!L$52)),0)</f>
        <v>-0.15075688647975397</v>
      </c>
      <c r="P84" s="21">
        <f>IF($E$82&lt;0,(IF(2050-O$80&lt;=0,0,(2/(2050-O$80+1))*(1-(SUM($E84:O84)/$E$82))*$E$82*'Fixed Data'!M$52)),0)</f>
        <v>-0.13998853744548581</v>
      </c>
      <c r="Q84" s="21">
        <f>IF($E$82&lt;0,(IF(2050-P$80&lt;=0,0,(2/(2050-P$80+1))*(1-(SUM($E84:P84)/$E$82))*$E$82*'Fixed Data'!N$52)),0)</f>
        <v>-0.12922018841121768</v>
      </c>
      <c r="R84" s="21">
        <f>IF($E$82&lt;0,(IF(2050-Q$80&lt;=0,0,(2/(2050-Q$80+1))*(1-(SUM($E84:Q84)/$E$82))*$E$82*'Fixed Data'!O$52)),0)</f>
        <v>-0.1184518393769495</v>
      </c>
      <c r="S84" s="21">
        <f>IF($E$82&lt;0,(IF(2050-R$80&lt;=0,0,(2/(2050-R$80+1))*(1-(SUM($E84:R84)/$E$82))*$E$82*'Fixed Data'!P$52)),0)</f>
        <v>-0.10768349034268133</v>
      </c>
      <c r="T84" s="21">
        <f>IF($E$82&lt;0,(IF(2050-S$80&lt;=0,0,(2/(2050-S$80+1))*(1-(SUM($E84:S84)/$E$82))*$E$82*'Fixed Data'!Q$52)),0)</f>
        <v>-9.6915141308413236E-2</v>
      </c>
      <c r="U84" s="21">
        <f>IF($E$82&lt;0,(IF(2050-T$80&lt;=0,0,(2/(2050-T$80+1))*(1-(SUM($E84:T84)/$E$82))*$E$82*'Fixed Data'!R$52)),0)</f>
        <v>-8.6146792274145123E-2</v>
      </c>
      <c r="V84" s="21">
        <f>IF($E$82&lt;0,(IF(2050-U$80&lt;=0,0,(2/(2050-U$80+1))*(1-(SUM($E84:U84)/$E$82))*$E$82*'Fixed Data'!S$52)),0)</f>
        <v>-7.5378443239876983E-2</v>
      </c>
      <c r="W84" s="21">
        <f>IF($E$82&lt;0,(IF(2050-V$80&lt;=0,0,(2/(2050-V$80+1))*(1-(SUM($E84:V84)/$E$82))*$E$82*'Fixed Data'!T$52)),0)</f>
        <v>-6.4610094205608842E-2</v>
      </c>
      <c r="X84" s="21">
        <f>IF($E$82&lt;0,(IF(2050-W$80&lt;=0,0,(2/(2050-W$80+1))*(1-(SUM($E84:W84)/$E$82))*$E$82*'Fixed Data'!U$52)),0)</f>
        <v>-5.3841745171340709E-2</v>
      </c>
      <c r="Y84" s="21">
        <f>IF($E$82&lt;0,(IF(2050-X$80&lt;=0,0,(2/(2050-X$80+1))*(1-(SUM($E84:X84)/$E$82))*$E$82*'Fixed Data'!V$52)),0)</f>
        <v>-4.3073396137072485E-2</v>
      </c>
      <c r="Z84" s="21">
        <f>IF($E$82&lt;0,(IF(2050-Y$80&lt;=0,0,(2/(2050-Y$80+1))*(1-(SUM($E84:Y84)/$E$82))*$E$82*'Fixed Data'!W$52)),0)</f>
        <v>-3.23050471028044E-2</v>
      </c>
      <c r="AA84" s="21">
        <f>IF($E$82&lt;0,(IF(2050-Z$80&lt;=0,0,(2/(2050-Z$80+1))*(1-(SUM($E84:Z84)/$E$82))*$E$82*'Fixed Data'!X$52)),0)</f>
        <v>-2.1536698068536152E-2</v>
      </c>
      <c r="AB84" s="21">
        <f>IF($E$82&lt;0,(IF(2050-AA$80&lt;=0,0,(2/(2050-AA$80+1))*(1-(SUM($E84:AA84)/$E$82))*$E$82*'Fixed Data'!Y$52)),0)</f>
        <v>-1.0768349034268187E-2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-0.2695827064937556</v>
      </c>
      <c r="H85" s="21">
        <f>IF($F$82&lt;0,(IF(2050-G$80&lt;=0,0,(2/(2050-G$80+1))*(1-(SUM($E85:G85)/$F$82))*$F$82*'Fixed Data'!E$52)),0)</f>
        <v>-0.25732894710767584</v>
      </c>
      <c r="I85" s="21">
        <f>IF($F$82&lt;0,(IF(2050-H$80&lt;=0,0,(2/(2050-H$80+1))*(1-(SUM($E85:H85)/$F$82))*$F$82*'Fixed Data'!F$52)),0)</f>
        <v>-0.24507518772159598</v>
      </c>
      <c r="J85" s="21">
        <f>IF($F$82&lt;0,(IF(2050-I$80&lt;=0,0,(2/(2050-I$80+1))*(1-(SUM($E85:I85)/$F$82))*$F$82*'Fixed Data'!G$52)),0)</f>
        <v>-0.23282142833551625</v>
      </c>
      <c r="K85" s="21">
        <f>IF($F$82&lt;0,(IF(2050-J$80&lt;=0,0,(2/(2050-J$80+1))*(1-(SUM($E85:J85)/$F$82))*$F$82*'Fixed Data'!H$52)),0)</f>
        <v>-0.22056766894943644</v>
      </c>
      <c r="L85" s="21">
        <f>IF($F$82&lt;0,(IF(2050-K$80&lt;=0,0,(2/(2050-K$80+1))*(1-(SUM($E85:K85)/$F$82))*$F$82*'Fixed Data'!I$52)),0)</f>
        <v>-0.20831390956335663</v>
      </c>
      <c r="M85" s="21">
        <f>IF($F$82&lt;0,(IF(2050-L$80&lt;=0,0,(2/(2050-L$80+1))*(1-(SUM($E85:L85)/$F$82))*$F$82*'Fixed Data'!J$52)),0)</f>
        <v>-0.19606015017727682</v>
      </c>
      <c r="N85" s="21">
        <f>IF($F$82&lt;0,(IF(2050-M$80&lt;=0,0,(2/(2050-M$80+1))*(1-(SUM($E85:M85)/$F$82))*$F$82*'Fixed Data'!K$52)),0)</f>
        <v>-0.18380639079119704</v>
      </c>
      <c r="O85" s="21">
        <f>IF($F$82&lt;0,(IF(2050-N$80&lt;=0,0,(2/(2050-N$80+1))*(1-(SUM($E85:N85)/$F$82))*$F$82*'Fixed Data'!L$52)),0)</f>
        <v>-0.17155263140511723</v>
      </c>
      <c r="P85" s="21">
        <f>IF($F$82&lt;0,(IF(2050-O$80&lt;=0,0,(2/(2050-O$80+1))*(1-(SUM($E85:O85)/$F$82))*$F$82*'Fixed Data'!M$52)),0)</f>
        <v>-0.15929887201903742</v>
      </c>
      <c r="Q85" s="21">
        <f>IF($F$82&lt;0,(IF(2050-P$80&lt;=0,0,(2/(2050-P$80+1))*(1-(SUM($E85:P85)/$F$82))*$F$82*'Fixed Data'!N$52)),0)</f>
        <v>-0.14704511263295764</v>
      </c>
      <c r="R85" s="21">
        <f>IF($F$82&lt;0,(IF(2050-Q$80&lt;=0,0,(2/(2050-Q$80+1))*(1-(SUM($E85:Q85)/$F$82))*$F$82*'Fixed Data'!O$52)),0)</f>
        <v>-0.13479135324687783</v>
      </c>
      <c r="S85" s="21">
        <f>IF($F$82&lt;0,(IF(2050-R$80&lt;=0,0,(2/(2050-R$80+1))*(1-(SUM($E85:R85)/$F$82))*$F$82*'Fixed Data'!P$52)),0)</f>
        <v>-0.12253759386079806</v>
      </c>
      <c r="T85" s="21">
        <f>IF($F$82&lt;0,(IF(2050-S$80&lt;=0,0,(2/(2050-S$80+1))*(1-(SUM($E85:S85)/$F$82))*$F$82*'Fixed Data'!Q$52)),0)</f>
        <v>-0.11028383447471821</v>
      </c>
      <c r="U85" s="21">
        <f>IF($F$82&lt;0,(IF(2050-T$80&lt;=0,0,(2/(2050-T$80+1))*(1-(SUM($E85:T85)/$F$82))*$F$82*'Fixed Data'!R$52)),0)</f>
        <v>-9.8030075088638452E-2</v>
      </c>
      <c r="V85" s="21">
        <f>IF($F$82&lt;0,(IF(2050-U$80&lt;=0,0,(2/(2050-U$80+1))*(1-(SUM($E85:U85)/$F$82))*$F$82*'Fixed Data'!S$52)),0)</f>
        <v>-8.5776315702558628E-2</v>
      </c>
      <c r="W85" s="21">
        <f>IF($F$82&lt;0,(IF(2050-V$80&lt;=0,0,(2/(2050-V$80+1))*(1-(SUM($E85:V85)/$F$82))*$F$82*'Fixed Data'!T$52)),0)</f>
        <v>-7.3522556316478777E-2</v>
      </c>
      <c r="X85" s="21">
        <f>IF($F$82&lt;0,(IF(2050-W$80&lt;=0,0,(2/(2050-W$80+1))*(1-(SUM($E85:W85)/$F$82))*$F$82*'Fixed Data'!U$52)),0)</f>
        <v>-6.1268796930398994E-2</v>
      </c>
      <c r="Y85" s="21">
        <f>IF($F$82&lt;0,(IF(2050-X$80&lt;=0,0,(2/(2050-X$80+1))*(1-(SUM($E85:X85)/$F$82))*$F$82*'Fixed Data'!V$52)),0)</f>
        <v>-4.9015037544319059E-2</v>
      </c>
      <c r="Z85" s="21">
        <f>IF($F$82&lt;0,(IF(2050-Y$80&lt;=0,0,(2/(2050-Y$80+1))*(1-(SUM($E85:Y85)/$F$82))*$F$82*'Fixed Data'!W$52)),0)</f>
        <v>-3.6761278158239367E-2</v>
      </c>
      <c r="AA85" s="21">
        <f>IF($F$82&lt;0,(IF(2050-Z$80&lt;=0,0,(2/(2050-Z$80+1))*(1-(SUM($E85:Z85)/$F$82))*$F$82*'Fixed Data'!X$52)),0)</f>
        <v>-2.4507518772159686E-2</v>
      </c>
      <c r="AB85" s="21">
        <f>IF($F$82&lt;0,(IF(2050-AA$80&lt;=0,0,(2/(2050-AA$80+1))*(1-(SUM($E85:AA85)/$F$82))*$F$82*'Fixed Data'!Y$52)),0)</f>
        <v>-1.225375938607973E-2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-0.29429446435490231</v>
      </c>
      <c r="I86" s="21">
        <f>IF($G$82&lt;0,(IF(2050-H$80&lt;=0,0,(2/(2050-H$80+1))*(1-(SUM($E86:H86)/$G$82))*$G$82*'Fixed Data'!F$52)),0)</f>
        <v>-0.28028044224276411</v>
      </c>
      <c r="J86" s="21">
        <f>IF($G$82&lt;0,(IF(2050-I$80&lt;=0,0,(2/(2050-I$80+1))*(1-(SUM($E86:I86)/$G$82))*$G$82*'Fixed Data'!G$52)),0)</f>
        <v>-0.2662664201306259</v>
      </c>
      <c r="K86" s="21">
        <f>IF($G$82&lt;0,(IF(2050-J$80&lt;=0,0,(2/(2050-J$80+1))*(1-(SUM($E86:J86)/$G$82))*$G$82*'Fixed Data'!H$52)),0)</f>
        <v>-0.25225239801848764</v>
      </c>
      <c r="L86" s="21">
        <f>IF($G$82&lt;0,(IF(2050-K$80&lt;=0,0,(2/(2050-K$80+1))*(1-(SUM($E86:K86)/$G$82))*$G$82*'Fixed Data'!I$52)),0)</f>
        <v>-0.23823837590634947</v>
      </c>
      <c r="M86" s="21">
        <f>IF($G$82&lt;0,(IF(2050-L$80&lt;=0,0,(2/(2050-L$80+1))*(1-(SUM($E86:L86)/$G$82))*$G$82*'Fixed Data'!J$52)),0)</f>
        <v>-0.2242243537942113</v>
      </c>
      <c r="N86" s="21">
        <f>IF($G$82&lt;0,(IF(2050-M$80&lt;=0,0,(2/(2050-M$80+1))*(1-(SUM($E86:M86)/$G$82))*$G$82*'Fixed Data'!K$52)),0)</f>
        <v>-0.21021033168207306</v>
      </c>
      <c r="O86" s="21">
        <f>IF($G$82&lt;0,(IF(2050-N$80&lt;=0,0,(2/(2050-N$80+1))*(1-(SUM($E86:N86)/$G$82))*$G$82*'Fixed Data'!L$52)),0)</f>
        <v>-0.19619630956993489</v>
      </c>
      <c r="P86" s="21">
        <f>IF($G$82&lt;0,(IF(2050-O$80&lt;=0,0,(2/(2050-O$80+1))*(1-(SUM($E86:O86)/$G$82))*$G$82*'Fixed Data'!M$52)),0)</f>
        <v>-0.18218228745779666</v>
      </c>
      <c r="Q86" s="21">
        <f>IF($G$82&lt;0,(IF(2050-P$80&lt;=0,0,(2/(2050-P$80+1))*(1-(SUM($E86:P86)/$G$82))*$G$82*'Fixed Data'!N$52)),0)</f>
        <v>-0.16816826534565849</v>
      </c>
      <c r="R86" s="21">
        <f>IF($G$82&lt;0,(IF(2050-Q$80&lt;=0,0,(2/(2050-Q$80+1))*(1-(SUM($E86:Q86)/$G$82))*$G$82*'Fixed Data'!O$52)),0)</f>
        <v>-0.15415424323352026</v>
      </c>
      <c r="S86" s="21">
        <f>IF($G$82&lt;0,(IF(2050-R$80&lt;=0,0,(2/(2050-R$80+1))*(1-(SUM($E86:R86)/$G$82))*$G$82*'Fixed Data'!P$52)),0)</f>
        <v>-0.14014022112138211</v>
      </c>
      <c r="T86" s="21">
        <f>IF($G$82&lt;0,(IF(2050-S$80&lt;=0,0,(2/(2050-S$80+1))*(1-(SUM($E86:S86)/$G$82))*$G$82*'Fixed Data'!Q$52)),0)</f>
        <v>-0.12612619900924382</v>
      </c>
      <c r="U86" s="21">
        <f>IF($G$82&lt;0,(IF(2050-T$80&lt;=0,0,(2/(2050-T$80+1))*(1-(SUM($E86:T86)/$G$82))*$G$82*'Fixed Data'!R$52)),0)</f>
        <v>-0.11211217689710561</v>
      </c>
      <c r="V86" s="21">
        <f>IF($G$82&lt;0,(IF(2050-U$80&lt;=0,0,(2/(2050-U$80+1))*(1-(SUM($E86:U86)/$G$82))*$G$82*'Fixed Data'!S$52)),0)</f>
        <v>-9.8098154784967445E-2</v>
      </c>
      <c r="W86" s="21">
        <f>IF($G$82&lt;0,(IF(2050-V$80&lt;=0,0,(2/(2050-V$80+1))*(1-(SUM($E86:V86)/$G$82))*$G$82*'Fixed Data'!T$52)),0)</f>
        <v>-8.4084132672829257E-2</v>
      </c>
      <c r="X86" s="21">
        <f>IF($G$82&lt;0,(IF(2050-W$80&lt;=0,0,(2/(2050-W$80+1))*(1-(SUM($E86:W86)/$G$82))*$G$82*'Fixed Data'!U$52)),0)</f>
        <v>-7.0070110560690929E-2</v>
      </c>
      <c r="Y86" s="21">
        <f>IF($G$82&lt;0,(IF(2050-X$80&lt;=0,0,(2/(2050-X$80+1))*(1-(SUM($E86:X86)/$G$82))*$G$82*'Fixed Data'!V$52)),0)</f>
        <v>-5.6056088448552657E-2</v>
      </c>
      <c r="Z86" s="21">
        <f>IF($G$82&lt;0,(IF(2050-Y$80&lt;=0,0,(2/(2050-Y$80+1))*(1-(SUM($E86:Y86)/$G$82))*$G$82*'Fixed Data'!W$52)),0)</f>
        <v>-4.2042066336414455E-2</v>
      </c>
      <c r="AA86" s="21">
        <f>IF($G$82&lt;0,(IF(2050-Z$80&lt;=0,0,(2/(2050-Z$80+1))*(1-(SUM($E86:Z86)/$G$82))*$G$82*'Fixed Data'!X$52)),0)</f>
        <v>-2.8028044224276419E-2</v>
      </c>
      <c r="AB86" s="21">
        <f>IF($G$82&lt;0,(IF(2050-AA$80&lt;=0,0,(2/(2050-AA$80+1))*(1-(SUM($E86:AA86)/$G$82))*$G$82*'Fixed Data'!Y$52)),0)</f>
        <v>-1.4014022112137731E-2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-0.32169743686355518</v>
      </c>
      <c r="J87" s="21">
        <f>IF($H$82&lt;0,(IF(2050-I$80&lt;=0,0,(2/(2050-I$80+1))*(1-(SUM($E87:I87)/$H$82))*$H$82*'Fixed Data'!G$52)),0)</f>
        <v>-0.30561256502037748</v>
      </c>
      <c r="K87" s="21">
        <f>IF($H$82&lt;0,(IF(2050-J$80&lt;=0,0,(2/(2050-J$80+1))*(1-(SUM($E87:J87)/$H$82))*$H$82*'Fixed Data'!H$52)),0)</f>
        <v>-0.28952769317719967</v>
      </c>
      <c r="L87" s="21">
        <f>IF($H$82&lt;0,(IF(2050-K$80&lt;=0,0,(2/(2050-K$80+1))*(1-(SUM($E87:K87)/$H$82))*$H$82*'Fixed Data'!I$52)),0)</f>
        <v>-0.27344282133402192</v>
      </c>
      <c r="M87" s="21">
        <f>IF($H$82&lt;0,(IF(2050-L$80&lt;=0,0,(2/(2050-L$80+1))*(1-(SUM($E87:L87)/$H$82))*$H$82*'Fixed Data'!J$52)),0)</f>
        <v>-0.25735794949084417</v>
      </c>
      <c r="N87" s="21">
        <f>IF($H$82&lt;0,(IF(2050-M$80&lt;=0,0,(2/(2050-M$80+1))*(1-(SUM($E87:M87)/$H$82))*$H$82*'Fixed Data'!K$52)),0)</f>
        <v>-0.2412730776476664</v>
      </c>
      <c r="O87" s="21">
        <f>IF($H$82&lt;0,(IF(2050-N$80&lt;=0,0,(2/(2050-N$80+1))*(1-(SUM($E87:N87)/$H$82))*$H$82*'Fixed Data'!L$52)),0)</f>
        <v>-0.22518820580448864</v>
      </c>
      <c r="P87" s="21">
        <f>IF($H$82&lt;0,(IF(2050-O$80&lt;=0,0,(2/(2050-O$80+1))*(1-(SUM($E87:O87)/$H$82))*$H$82*'Fixed Data'!M$52)),0)</f>
        <v>-0.20910333396131089</v>
      </c>
      <c r="Q87" s="21">
        <f>IF($H$82&lt;0,(IF(2050-P$80&lt;=0,0,(2/(2050-P$80+1))*(1-(SUM($E87:P87)/$H$82))*$H$82*'Fixed Data'!N$52)),0)</f>
        <v>-0.19301846211813314</v>
      </c>
      <c r="R87" s="21">
        <f>IF($H$82&lt;0,(IF(2050-Q$80&lt;=0,0,(2/(2050-Q$80+1))*(1-(SUM($E87:Q87)/$H$82))*$H$82*'Fixed Data'!O$52)),0)</f>
        <v>-0.17693359027495534</v>
      </c>
      <c r="S87" s="21">
        <f>IF($H$82&lt;0,(IF(2050-R$80&lt;=0,0,(2/(2050-R$80+1))*(1-(SUM($E87:R87)/$H$82))*$H$82*'Fixed Data'!P$52)),0)</f>
        <v>-0.16084871843177764</v>
      </c>
      <c r="T87" s="21">
        <f>IF($H$82&lt;0,(IF(2050-S$80&lt;=0,0,(2/(2050-S$80+1))*(1-(SUM($E87:S87)/$H$82))*$H$82*'Fixed Data'!Q$52)),0)</f>
        <v>-0.14476384658859986</v>
      </c>
      <c r="U87" s="21">
        <f>IF($H$82&lt;0,(IF(2050-T$80&lt;=0,0,(2/(2050-T$80+1))*(1-(SUM($E87:T87)/$H$82))*$H$82*'Fixed Data'!R$52)),0)</f>
        <v>-0.12867897474542211</v>
      </c>
      <c r="V87" s="21">
        <f>IF($H$82&lt;0,(IF(2050-U$80&lt;=0,0,(2/(2050-U$80+1))*(1-(SUM($E87:U87)/$H$82))*$H$82*'Fixed Data'!S$52)),0)</f>
        <v>-0.11259410290224439</v>
      </c>
      <c r="W87" s="21">
        <f>IF($H$82&lt;0,(IF(2050-V$80&lt;=0,0,(2/(2050-V$80+1))*(1-(SUM($E87:V87)/$H$82))*$H$82*'Fixed Data'!T$52)),0)</f>
        <v>-9.650923105906653E-2</v>
      </c>
      <c r="X87" s="21">
        <f>IF($H$82&lt;0,(IF(2050-W$80&lt;=0,0,(2/(2050-W$80+1))*(1-(SUM($E87:W87)/$H$82))*$H$82*'Fixed Data'!U$52)),0)</f>
        <v>-8.0424359215888766E-2</v>
      </c>
      <c r="Y87" s="21">
        <f>IF($H$82&lt;0,(IF(2050-X$80&lt;=0,0,(2/(2050-X$80+1))*(1-(SUM($E87:X87)/$H$82))*$H$82*'Fixed Data'!V$52)),0)</f>
        <v>-6.433948737271096E-2</v>
      </c>
      <c r="Z87" s="21">
        <f>IF($H$82&lt;0,(IF(2050-Y$80&lt;=0,0,(2/(2050-Y$80+1))*(1-(SUM($E87:Y87)/$H$82))*$H$82*'Fixed Data'!W$52)),0)</f>
        <v>-4.8254615529533106E-2</v>
      </c>
      <c r="AA87" s="21">
        <f>IF($H$82&lt;0,(IF(2050-Z$80&lt;=0,0,(2/(2050-Z$80+1))*(1-(SUM($E87:Z87)/$H$82))*$H$82*'Fixed Data'!X$52)),0)</f>
        <v>-3.2169743686355404E-2</v>
      </c>
      <c r="AB87" s="21">
        <f>IF($H$82&lt;0,(IF(2050-AA$80&lt;=0,0,(2/(2050-AA$80+1))*(1-(SUM($E87:AA87)/$H$82))*$H$82*'Fixed Data'!Y$52)),0)</f>
        <v>-1.6084871843177702E-2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-0.35152809069977642</v>
      </c>
      <c r="K88" s="21">
        <f>IF($I$82&lt;0,(IF(2050-J$80&lt;=0,0,(2/(2050-J$80+1))*(1-(SUM($E88:J88)/$I$82))*$I$82*'Fixed Data'!H$52)),0)</f>
        <v>-0.33302661224189345</v>
      </c>
      <c r="L88" s="21">
        <f>IF($I$82&lt;0,(IF(2050-K$80&lt;=0,0,(2/(2050-K$80+1))*(1-(SUM($E88:K88)/$I$82))*$I$82*'Fixed Data'!I$52)),0)</f>
        <v>-0.31452513378401048</v>
      </c>
      <c r="M88" s="21">
        <f>IF($I$82&lt;0,(IF(2050-L$80&lt;=0,0,(2/(2050-L$80+1))*(1-(SUM($E88:L88)/$I$82))*$I$82*'Fixed Data'!J$52)),0)</f>
        <v>-0.29602365532612751</v>
      </c>
      <c r="N88" s="21">
        <f>IF($I$82&lt;0,(IF(2050-M$80&lt;=0,0,(2/(2050-M$80+1))*(1-(SUM($E88:M88)/$I$82))*$I$82*'Fixed Data'!K$52)),0)</f>
        <v>-0.27752217686824454</v>
      </c>
      <c r="O88" s="21">
        <f>IF($I$82&lt;0,(IF(2050-N$80&lt;=0,0,(2/(2050-N$80+1))*(1-(SUM($E88:N88)/$I$82))*$I$82*'Fixed Data'!L$52)),0)</f>
        <v>-0.25902069841036157</v>
      </c>
      <c r="P88" s="21">
        <f>IF($I$82&lt;0,(IF(2050-O$80&lt;=0,0,(2/(2050-O$80+1))*(1-(SUM($E88:O88)/$I$82))*$I$82*'Fixed Data'!M$52)),0)</f>
        <v>-0.24051921995247863</v>
      </c>
      <c r="Q88" s="21">
        <f>IF($I$82&lt;0,(IF(2050-P$80&lt;=0,0,(2/(2050-P$80+1))*(1-(SUM($E88:P88)/$I$82))*$I$82*'Fixed Data'!N$52)),0)</f>
        <v>-0.22201774149459569</v>
      </c>
      <c r="R88" s="21">
        <f>IF($I$82&lt;0,(IF(2050-Q$80&lt;=0,0,(2/(2050-Q$80+1))*(1-(SUM($E88:Q88)/$I$82))*$I$82*'Fixed Data'!O$52)),0)</f>
        <v>-0.20351626303671264</v>
      </c>
      <c r="S88" s="21">
        <f>IF($I$82&lt;0,(IF(2050-R$80&lt;=0,0,(2/(2050-R$80+1))*(1-(SUM($E88:R88)/$I$82))*$I$82*'Fixed Data'!P$52)),0)</f>
        <v>-0.18501478457882972</v>
      </c>
      <c r="T88" s="21">
        <f>IF($I$82&lt;0,(IF(2050-S$80&lt;=0,0,(2/(2050-S$80+1))*(1-(SUM($E88:S88)/$I$82))*$I$82*'Fixed Data'!Q$52)),0)</f>
        <v>-0.16651330612094678</v>
      </c>
      <c r="U88" s="21">
        <f>IF($I$82&lt;0,(IF(2050-T$80&lt;=0,0,(2/(2050-T$80+1))*(1-(SUM($E88:T88)/$I$82))*$I$82*'Fixed Data'!R$52)),0)</f>
        <v>-0.14801182766306378</v>
      </c>
      <c r="V88" s="21">
        <f>IF($I$82&lt;0,(IF(2050-U$80&lt;=0,0,(2/(2050-U$80+1))*(1-(SUM($E88:U88)/$I$82))*$I$82*'Fixed Data'!S$52)),0)</f>
        <v>-0.12951034920518079</v>
      </c>
      <c r="W88" s="21">
        <f>IF($I$82&lt;0,(IF(2050-V$80&lt;=0,0,(2/(2050-V$80+1))*(1-(SUM($E88:V88)/$I$82))*$I$82*'Fixed Data'!T$52)),0)</f>
        <v>-0.11100887074729782</v>
      </c>
      <c r="X88" s="21">
        <f>IF($I$82&lt;0,(IF(2050-W$80&lt;=0,0,(2/(2050-W$80+1))*(1-(SUM($E88:W88)/$I$82))*$I$82*'Fixed Data'!U$52)),0)</f>
        <v>-9.2507392289414861E-2</v>
      </c>
      <c r="Y88" s="21">
        <f>IF($I$82&lt;0,(IF(2050-X$80&lt;=0,0,(2/(2050-X$80+1))*(1-(SUM($E88:X88)/$I$82))*$I$82*'Fixed Data'!V$52)),0)</f>
        <v>-7.4005913831531961E-2</v>
      </c>
      <c r="Z88" s="21">
        <f>IF($I$82&lt;0,(IF(2050-Y$80&lt;=0,0,(2/(2050-Y$80+1))*(1-(SUM($E88:Y88)/$I$82))*$I$82*'Fixed Data'!W$52)),0)</f>
        <v>-5.5504435373648887E-2</v>
      </c>
      <c r="AA88" s="21">
        <f>IF($I$82&lt;0,(IF(2050-Z$80&lt;=0,0,(2/(2050-Z$80+1))*(1-(SUM($E88:Z88)/$I$82))*$I$82*'Fixed Data'!X$52)),0)</f>
        <v>-3.7002956915766057E-2</v>
      </c>
      <c r="AB88" s="21">
        <f>IF($I$82&lt;0,(IF(2050-AA$80&lt;=0,0,(2/(2050-AA$80+1))*(1-(SUM($E88:AA88)/$I$82))*$I$82*'Fixed Data'!Y$52)),0)</f>
        <v>-1.8501478457883028E-2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-0.24767202778816721</v>
      </c>
      <c r="G128" s="21">
        <f t="shared" si="10"/>
        <v>-0.50648638524765466</v>
      </c>
      <c r="H128" s="21">
        <f t="shared" si="10"/>
        <v>-0.77775874118220911</v>
      </c>
      <c r="I128" s="21">
        <f t="shared" si="10"/>
        <v>-1.0624200475132781</v>
      </c>
      <c r="J128" s="21">
        <f t="shared" si="10"/>
        <v>-1.3608271358373909</v>
      </c>
      <c r="K128" s="21">
        <f t="shared" si="10"/>
        <v>-1.2892046550038438</v>
      </c>
      <c r="L128" s="21">
        <f t="shared" si="10"/>
        <v>-1.2175821741702968</v>
      </c>
      <c r="M128" s="21">
        <f t="shared" si="10"/>
        <v>-1.1459596933367502</v>
      </c>
      <c r="N128" s="21">
        <f t="shared" si="10"/>
        <v>-1.0743372125032031</v>
      </c>
      <c r="O128" s="21">
        <f t="shared" si="10"/>
        <v>-1.0027147316696561</v>
      </c>
      <c r="P128" s="21">
        <f t="shared" si="10"/>
        <v>-0.93109225083610936</v>
      </c>
      <c r="Q128" s="21">
        <f t="shared" si="10"/>
        <v>-0.85946977000256264</v>
      </c>
      <c r="R128" s="21">
        <f t="shared" si="10"/>
        <v>-0.78784728916901559</v>
      </c>
      <c r="S128" s="21">
        <f t="shared" si="10"/>
        <v>-0.71622480833546887</v>
      </c>
      <c r="T128" s="21">
        <f t="shared" si="10"/>
        <v>-0.64460232750192192</v>
      </c>
      <c r="U128" s="21">
        <f t="shared" si="10"/>
        <v>-0.57297984666837509</v>
      </c>
      <c r="V128" s="21">
        <f t="shared" si="10"/>
        <v>-0.50135736583482826</v>
      </c>
      <c r="W128" s="21">
        <f t="shared" si="10"/>
        <v>-0.42973488500128121</v>
      </c>
      <c r="X128" s="21">
        <f t="shared" si="10"/>
        <v>-0.35811240416773427</v>
      </c>
      <c r="Y128" s="21">
        <f t="shared" si="10"/>
        <v>-0.2864899233341871</v>
      </c>
      <c r="Z128" s="21">
        <f t="shared" si="10"/>
        <v>-0.21486744250064022</v>
      </c>
      <c r="AA128" s="21">
        <f t="shared" si="10"/>
        <v>-0.14324496166709372</v>
      </c>
      <c r="AB128" s="21">
        <f t="shared" si="10"/>
        <v>-7.1622480833546373E-2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-2.9720643334580066</v>
      </c>
      <c r="G129" s="21">
        <f t="shared" ref="G129:AW129" si="11">F131</f>
        <v>-5.8245934303480293</v>
      </c>
      <c r="H129" s="21">
        <f t="shared" si="11"/>
        <v>-8.5553461530043009</v>
      </c>
      <c r="I129" s="21">
        <f t="shared" si="11"/>
        <v>-11.15541049888942</v>
      </c>
      <c r="J129" s="21">
        <f t="shared" si="11"/>
        <v>-13.608271358373907</v>
      </c>
      <c r="K129" s="21">
        <f t="shared" si="11"/>
        <v>-12.247444222536515</v>
      </c>
      <c r="L129" s="21">
        <f t="shared" si="11"/>
        <v>-10.958239567532672</v>
      </c>
      <c r="M129" s="21">
        <f t="shared" si="11"/>
        <v>-9.7406573933623761</v>
      </c>
      <c r="N129" s="21">
        <f t="shared" si="11"/>
        <v>-8.5946977000256268</v>
      </c>
      <c r="O129" s="21">
        <f t="shared" si="11"/>
        <v>-7.5203604875224235</v>
      </c>
      <c r="P129" s="21">
        <f t="shared" si="11"/>
        <v>-6.517645755852767</v>
      </c>
      <c r="Q129" s="21">
        <f t="shared" si="11"/>
        <v>-5.5865535050166573</v>
      </c>
      <c r="R129" s="21">
        <f t="shared" si="11"/>
        <v>-4.7270837350140944</v>
      </c>
      <c r="S129" s="21">
        <f t="shared" si="11"/>
        <v>-3.9392364458450788</v>
      </c>
      <c r="T129" s="21">
        <f t="shared" si="11"/>
        <v>-3.2230116375096101</v>
      </c>
      <c r="U129" s="21">
        <f t="shared" si="11"/>
        <v>-2.5784093100076881</v>
      </c>
      <c r="V129" s="21">
        <f t="shared" si="11"/>
        <v>-2.005429463339313</v>
      </c>
      <c r="W129" s="21">
        <f t="shared" si="11"/>
        <v>-1.5040720975044848</v>
      </c>
      <c r="X129" s="21">
        <f t="shared" si="11"/>
        <v>-1.0743372125032036</v>
      </c>
      <c r="Y129" s="21">
        <f t="shared" si="11"/>
        <v>-0.71622480833546931</v>
      </c>
      <c r="Z129" s="21">
        <f t="shared" si="11"/>
        <v>-0.42973488500128221</v>
      </c>
      <c r="AA129" s="21">
        <f t="shared" si="11"/>
        <v>-0.21486744250064199</v>
      </c>
      <c r="AB129" s="21">
        <f t="shared" si="11"/>
        <v>-7.1622480833548274E-2</v>
      </c>
      <c r="AC129" s="21">
        <f t="shared" si="11"/>
        <v>-1.9012569296705806E-15</v>
      </c>
      <c r="AD129" s="21">
        <f t="shared" si="11"/>
        <v>-1.9012569296705806E-15</v>
      </c>
      <c r="AE129" s="21">
        <f t="shared" si="11"/>
        <v>-1.9012569296705806E-15</v>
      </c>
      <c r="AF129" s="21">
        <f t="shared" si="11"/>
        <v>-1.9012569296705806E-15</v>
      </c>
      <c r="AG129" s="21">
        <f t="shared" si="11"/>
        <v>-1.9012569296705806E-15</v>
      </c>
      <c r="AH129" s="21">
        <f t="shared" si="11"/>
        <v>-1.9012569296705806E-15</v>
      </c>
      <c r="AI129" s="21">
        <f t="shared" si="11"/>
        <v>-1.9012569296705806E-15</v>
      </c>
      <c r="AJ129" s="21">
        <f t="shared" si="11"/>
        <v>-1.9012569296705806E-15</v>
      </c>
      <c r="AK129" s="21">
        <f t="shared" si="11"/>
        <v>-1.9012569296705806E-15</v>
      </c>
      <c r="AL129" s="21">
        <f t="shared" si="11"/>
        <v>-1.9012569296705806E-15</v>
      </c>
      <c r="AM129" s="21">
        <f t="shared" si="11"/>
        <v>-1.9012569296705806E-15</v>
      </c>
      <c r="AN129" s="21">
        <f t="shared" si="11"/>
        <v>-1.9012569296705806E-15</v>
      </c>
      <c r="AO129" s="21">
        <f t="shared" si="11"/>
        <v>-1.9012569296705806E-15</v>
      </c>
      <c r="AP129" s="21">
        <f t="shared" si="11"/>
        <v>-1.9012569296705806E-15</v>
      </c>
      <c r="AQ129" s="21">
        <f t="shared" si="11"/>
        <v>-1.9012569296705806E-15</v>
      </c>
      <c r="AR129" s="21">
        <f t="shared" si="11"/>
        <v>-1.9012569296705806E-15</v>
      </c>
      <c r="AS129" s="21">
        <f t="shared" si="11"/>
        <v>-1.9012569296705806E-15</v>
      </c>
      <c r="AT129" s="21">
        <f t="shared" si="11"/>
        <v>-1.9012569296705806E-15</v>
      </c>
      <c r="AU129" s="21">
        <f t="shared" si="11"/>
        <v>-1.9012569296705806E-15</v>
      </c>
      <c r="AV129" s="21">
        <f t="shared" si="11"/>
        <v>-1.9012569296705806E-15</v>
      </c>
      <c r="AW129" s="21">
        <f t="shared" si="11"/>
        <v>-1.9012569296705806E-15</v>
      </c>
      <c r="AX129" s="21">
        <f>AW131</f>
        <v>-1.9012569296705806E-15</v>
      </c>
      <c r="AY129" s="21">
        <f>AX131</f>
        <v>-1.9012569296705806E-15</v>
      </c>
      <c r="AZ129" s="21">
        <f>AY131</f>
        <v>-1.9012569296705806E-15</v>
      </c>
      <c r="BA129" s="21">
        <f>AZ131</f>
        <v>-1.9012569296705806E-15</v>
      </c>
      <c r="BB129" s="21">
        <f>BA131</f>
        <v>-1.9012569296705806E-15</v>
      </c>
    </row>
    <row r="130" spans="1:54" ht="15" customHeight="1" outlineLevel="2">
      <c r="A130" s="8"/>
      <c r="B130" t="s">
        <v>457</v>
      </c>
      <c r="C130" t="s">
        <v>458</v>
      </c>
      <c r="D130" t="s">
        <v>389</v>
      </c>
      <c r="E130" s="21">
        <f>E131*(1/(1+'Fixed Data'!$B$10))</f>
        <v>-2.8599541315030859</v>
      </c>
      <c r="F130" s="21">
        <f>F131*(1/(1+'Fixed Data'!$B$10))</f>
        <v>-5.6048820538375965</v>
      </c>
      <c r="G130" s="21">
        <f>G131*(1/(1+'Fixed Data'!$B$10))</f>
        <v>-8.2326271680179968</v>
      </c>
      <c r="H130" s="21">
        <f>H131*(1/(1+'Fixed Data'!$B$10))</f>
        <v>-10.734613644042939</v>
      </c>
      <c r="I130" s="21">
        <f>I131*(1/(1+'Fixed Data'!$B$10))</f>
        <v>-13.094949344085748</v>
      </c>
      <c r="J130" s="21">
        <f>J131*(1/(1+'Fixed Data'!$B$10))</f>
        <v>-11.785454409677172</v>
      </c>
      <c r="K130" s="21">
        <f>K131*(1/(1+'Fixed Data'!$B$10))</f>
        <v>-10.544880261290102</v>
      </c>
      <c r="L130" s="21">
        <f>L131*(1/(1+'Fixed Data'!$B$10))</f>
        <v>-9.3732268989245355</v>
      </c>
      <c r="M130" s="21">
        <f>M131*(1/(1+'Fixed Data'!$B$10))</f>
        <v>-8.2704943225804737</v>
      </c>
      <c r="N130" s="21">
        <f>N131*(1/(1+'Fixed Data'!$B$10))</f>
        <v>-7.2366825322579142</v>
      </c>
      <c r="O130" s="21">
        <f>O131*(1/(1+'Fixed Data'!$B$10))</f>
        <v>-6.271791527956859</v>
      </c>
      <c r="P130" s="21">
        <f>P131*(1/(1+'Fixed Data'!$B$10))</f>
        <v>-5.3758213096773071</v>
      </c>
      <c r="Q130" s="21">
        <f>Q131*(1/(1+'Fixed Data'!$B$10))</f>
        <v>-4.5487718774192603</v>
      </c>
      <c r="R130" s="21">
        <f>R131*(1/(1+'Fixed Data'!$B$10))</f>
        <v>-3.7906432311827167</v>
      </c>
      <c r="S130" s="21">
        <f>S131*(1/(1+'Fixed Data'!$B$10))</f>
        <v>-3.1014353709676774</v>
      </c>
      <c r="T130" s="21">
        <f>T131*(1/(1+'Fixed Data'!$B$10))</f>
        <v>-2.4811482967741423</v>
      </c>
      <c r="U130" s="21">
        <f>U131*(1/(1+'Fixed Data'!$B$10))</f>
        <v>-1.9297820086021105</v>
      </c>
      <c r="V130" s="21">
        <f>V131*(1/(1+'Fixed Data'!$B$10))</f>
        <v>-1.4473365064515828</v>
      </c>
      <c r="W130" s="21">
        <f>W131*(1/(1+'Fixed Data'!$B$10))</f>
        <v>-1.0338117903225594</v>
      </c>
      <c r="X130" s="21">
        <f>X131*(1/(1+'Fixed Data'!$B$10))</f>
        <v>-0.68920786021503988</v>
      </c>
      <c r="Y130" s="21">
        <f>Y131*(1/(1+'Fixed Data'!$B$10))</f>
        <v>-0.41352471612902453</v>
      </c>
      <c r="Z130" s="21">
        <f>Z131*(1/(1+'Fixed Data'!$B$10))</f>
        <v>-0.2067623580645131</v>
      </c>
      <c r="AA130" s="21">
        <f>AA131*(1/(1+'Fixed Data'!$B$10))</f>
        <v>-6.8920786021505281E-2</v>
      </c>
      <c r="AB130" s="21">
        <f>AB131*(1/(1+'Fixed Data'!$B$10))</f>
        <v>-1.8295390008377414E-15</v>
      </c>
      <c r="AC130" s="21">
        <f>AC131*(1/(1+'Fixed Data'!$B$10))</f>
        <v>-1.8295390008377414E-15</v>
      </c>
      <c r="AD130" s="21">
        <f>AD131*(1/(1+'Fixed Data'!$B$10))</f>
        <v>-1.8295390008377414E-15</v>
      </c>
      <c r="AE130" s="21">
        <f>AE131*(1/(1+'Fixed Data'!$B$10))</f>
        <v>-1.8295390008377414E-15</v>
      </c>
      <c r="AF130" s="21">
        <f>AF131*(1/(1+'Fixed Data'!$B$10))</f>
        <v>-1.8295390008377414E-15</v>
      </c>
      <c r="AG130" s="21">
        <f>AG131*(1/(1+'Fixed Data'!$B$10))</f>
        <v>-1.8295390008377414E-15</v>
      </c>
      <c r="AH130" s="21">
        <f>AH131*(1/(1+'Fixed Data'!$B$10))</f>
        <v>-1.8295390008377414E-15</v>
      </c>
      <c r="AI130" s="21">
        <f>AI131*(1/(1+'Fixed Data'!$B$10))</f>
        <v>-1.8295390008377414E-15</v>
      </c>
      <c r="AJ130" s="21">
        <f>AJ131*(1/(1+'Fixed Data'!$B$10))</f>
        <v>-1.8295390008377414E-15</v>
      </c>
      <c r="AK130" s="21">
        <f>AK131*(1/(1+'Fixed Data'!$B$10))</f>
        <v>-1.8295390008377414E-15</v>
      </c>
      <c r="AL130" s="21">
        <f>AL131*(1/(1+'Fixed Data'!$B$10))</f>
        <v>-1.8295390008377414E-15</v>
      </c>
      <c r="AM130" s="21">
        <f>AM131*(1/(1+'Fixed Data'!$B$10))</f>
        <v>-1.8295390008377414E-15</v>
      </c>
      <c r="AN130" s="21">
        <f>AN131*(1/(1+'Fixed Data'!$B$10))</f>
        <v>-1.8295390008377414E-15</v>
      </c>
      <c r="AO130" s="21">
        <f>AO131*(1/(1+'Fixed Data'!$B$10))</f>
        <v>-1.8295390008377414E-15</v>
      </c>
      <c r="AP130" s="21">
        <f>AP131*(1/(1+'Fixed Data'!$B$10))</f>
        <v>-1.8295390008377414E-15</v>
      </c>
      <c r="AQ130" s="21">
        <f>AQ131*(1/(1+'Fixed Data'!$B$10))</f>
        <v>-1.8295390008377414E-15</v>
      </c>
      <c r="AR130" s="21">
        <f>AR131*(1/(1+'Fixed Data'!$B$10))</f>
        <v>-1.8295390008377414E-15</v>
      </c>
      <c r="AS130" s="21">
        <f>AS131*(1/(1+'Fixed Data'!$B$10))</f>
        <v>-1.8295390008377414E-15</v>
      </c>
      <c r="AT130" s="21">
        <f>AT131*(1/(1+'Fixed Data'!$B$10))</f>
        <v>-1.8295390008377414E-15</v>
      </c>
      <c r="AU130" s="21">
        <f>AU131*(1/(1+'Fixed Data'!$B$10))</f>
        <v>-1.8295390008377414E-15</v>
      </c>
      <c r="AV130" s="21">
        <f>AV131*(1/(1+'Fixed Data'!$B$10))</f>
        <v>-1.8295390008377414E-15</v>
      </c>
      <c r="AW130" s="21">
        <f>AW131*(1/(1+'Fixed Data'!$B$10))</f>
        <v>-1.8295390008377414E-15</v>
      </c>
      <c r="AX130" s="21">
        <f>AX131*(1/(1+'Fixed Data'!$B$10))</f>
        <v>-1.8295390008377414E-15</v>
      </c>
      <c r="AY130" s="21">
        <f>AY131*(1/(1+'Fixed Data'!$B$10))</f>
        <v>-1.8295390008377414E-15</v>
      </c>
      <c r="AZ130" s="21">
        <f>AZ131*(1/(1+'Fixed Data'!$B$10))</f>
        <v>-1.8295390008377414E-15</v>
      </c>
      <c r="BA130" s="21">
        <f>BA131*(1/(1+'Fixed Data'!$B$10))</f>
        <v>-1.8295390008377414E-15</v>
      </c>
      <c r="BB130" s="21">
        <f>BB131*(1/(1+'Fixed Data'!$B$10))</f>
        <v>-1.8295390008377414E-15</v>
      </c>
    </row>
    <row r="131" spans="1:54" ht="13.9" customHeight="1" outlineLevel="2">
      <c r="A131" s="8"/>
      <c r="B131" t="s">
        <v>459</v>
      </c>
      <c r="C131" t="s">
        <v>460</v>
      </c>
      <c r="D131" t="s">
        <v>389</v>
      </c>
      <c r="E131" s="21">
        <f t="shared" ref="E131:BB131" si="12">E82-E128+E129</f>
        <v>-2.9720643334580066</v>
      </c>
      <c r="F131" s="21">
        <f t="shared" si="12"/>
        <v>-5.8245934303480293</v>
      </c>
      <c r="G131" s="21">
        <f t="shared" si="12"/>
        <v>-8.5553461530043009</v>
      </c>
      <c r="H131" s="21">
        <f t="shared" si="12"/>
        <v>-11.15541049888942</v>
      </c>
      <c r="I131" s="21">
        <f t="shared" si="12"/>
        <v>-13.608271358373907</v>
      </c>
      <c r="J131" s="21">
        <f t="shared" si="12"/>
        <v>-12.247444222536515</v>
      </c>
      <c r="K131" s="21">
        <f t="shared" si="12"/>
        <v>-10.958239567532672</v>
      </c>
      <c r="L131" s="21">
        <f t="shared" si="12"/>
        <v>-9.7406573933623761</v>
      </c>
      <c r="M131" s="21">
        <f t="shared" si="12"/>
        <v>-8.5946977000256268</v>
      </c>
      <c r="N131" s="21">
        <f t="shared" si="12"/>
        <v>-7.5203604875224235</v>
      </c>
      <c r="O131" s="21">
        <f t="shared" si="12"/>
        <v>-6.517645755852767</v>
      </c>
      <c r="P131" s="21">
        <f t="shared" si="12"/>
        <v>-5.5865535050166573</v>
      </c>
      <c r="Q131" s="21">
        <f t="shared" si="12"/>
        <v>-4.7270837350140944</v>
      </c>
      <c r="R131" s="21">
        <f t="shared" si="12"/>
        <v>-3.9392364458450788</v>
      </c>
      <c r="S131" s="21">
        <f t="shared" si="12"/>
        <v>-3.2230116375096101</v>
      </c>
      <c r="T131" s="21">
        <f t="shared" si="12"/>
        <v>-2.5784093100076881</v>
      </c>
      <c r="U131" s="21">
        <f t="shared" si="12"/>
        <v>-2.005429463339313</v>
      </c>
      <c r="V131" s="21">
        <f t="shared" si="12"/>
        <v>-1.5040720975044848</v>
      </c>
      <c r="W131" s="21">
        <f t="shared" si="12"/>
        <v>-1.0743372125032036</v>
      </c>
      <c r="X131" s="21">
        <f t="shared" si="12"/>
        <v>-0.71622480833546931</v>
      </c>
      <c r="Y131" s="21">
        <f t="shared" si="12"/>
        <v>-0.42973488500128221</v>
      </c>
      <c r="Z131" s="21">
        <f t="shared" si="12"/>
        <v>-0.21486744250064199</v>
      </c>
      <c r="AA131" s="21">
        <f t="shared" si="12"/>
        <v>-7.1622480833548274E-2</v>
      </c>
      <c r="AB131" s="21">
        <f t="shared" si="12"/>
        <v>-1.9012569296705806E-15</v>
      </c>
      <c r="AC131" s="21">
        <f t="shared" si="12"/>
        <v>-1.9012569296705806E-15</v>
      </c>
      <c r="AD131" s="21">
        <f t="shared" si="12"/>
        <v>-1.9012569296705806E-15</v>
      </c>
      <c r="AE131" s="21">
        <f t="shared" si="12"/>
        <v>-1.9012569296705806E-15</v>
      </c>
      <c r="AF131" s="21">
        <f t="shared" si="12"/>
        <v>-1.9012569296705806E-15</v>
      </c>
      <c r="AG131" s="21">
        <f t="shared" si="12"/>
        <v>-1.9012569296705806E-15</v>
      </c>
      <c r="AH131" s="21">
        <f t="shared" si="12"/>
        <v>-1.9012569296705806E-15</v>
      </c>
      <c r="AI131" s="21">
        <f t="shared" si="12"/>
        <v>-1.9012569296705806E-15</v>
      </c>
      <c r="AJ131" s="21">
        <f t="shared" si="12"/>
        <v>-1.9012569296705806E-15</v>
      </c>
      <c r="AK131" s="21">
        <f t="shared" si="12"/>
        <v>-1.9012569296705806E-15</v>
      </c>
      <c r="AL131" s="21">
        <f t="shared" si="12"/>
        <v>-1.9012569296705806E-15</v>
      </c>
      <c r="AM131" s="21">
        <f t="shared" si="12"/>
        <v>-1.9012569296705806E-15</v>
      </c>
      <c r="AN131" s="21">
        <f t="shared" si="12"/>
        <v>-1.9012569296705806E-15</v>
      </c>
      <c r="AO131" s="21">
        <f t="shared" si="12"/>
        <v>-1.9012569296705806E-15</v>
      </c>
      <c r="AP131" s="21">
        <f t="shared" si="12"/>
        <v>-1.9012569296705806E-15</v>
      </c>
      <c r="AQ131" s="21">
        <f t="shared" si="12"/>
        <v>-1.9012569296705806E-15</v>
      </c>
      <c r="AR131" s="21">
        <f t="shared" si="12"/>
        <v>-1.9012569296705806E-15</v>
      </c>
      <c r="AS131" s="21">
        <f t="shared" si="12"/>
        <v>-1.9012569296705806E-15</v>
      </c>
      <c r="AT131" s="21">
        <f t="shared" si="12"/>
        <v>-1.9012569296705806E-15</v>
      </c>
      <c r="AU131" s="21">
        <f t="shared" si="12"/>
        <v>-1.9012569296705806E-15</v>
      </c>
      <c r="AV131" s="21">
        <f t="shared" si="12"/>
        <v>-1.9012569296705806E-15</v>
      </c>
      <c r="AW131" s="21">
        <f t="shared" si="12"/>
        <v>-1.9012569296705806E-15</v>
      </c>
      <c r="AX131" s="21">
        <f t="shared" si="12"/>
        <v>-1.9012569296705806E-15</v>
      </c>
      <c r="AY131" s="21">
        <f t="shared" si="12"/>
        <v>-1.9012569296705806E-15</v>
      </c>
      <c r="AZ131" s="21">
        <f t="shared" si="12"/>
        <v>-1.9012569296705806E-15</v>
      </c>
      <c r="BA131" s="21">
        <f t="shared" si="12"/>
        <v>-1.9012569296705806E-15</v>
      </c>
      <c r="BB131" s="21">
        <f t="shared" si="12"/>
        <v>-1.9012569296705806E-15</v>
      </c>
    </row>
    <row r="132" spans="1:54" ht="14.5" outlineLevel="2">
      <c r="A132" s="8"/>
      <c r="B132" t="s">
        <v>461</v>
      </c>
      <c r="C132" t="s">
        <v>462</v>
      </c>
      <c r="D132" t="s">
        <v>389</v>
      </c>
      <c r="E132" s="21">
        <f>AVERAGE(E129:E130)*'Fixed Data'!$B$10</f>
        <v>-5.6055100977460484E-2</v>
      </c>
      <c r="F132" s="21">
        <f>AVERAGE(F129:F130)*'Fixed Data'!$B$10</f>
        <v>-0.16810814919099382</v>
      </c>
      <c r="G132" s="21">
        <f>AVERAGE(G129:G130)*'Fixed Data'!$B$10</f>
        <v>-0.27552152372797412</v>
      </c>
      <c r="H132" s="21">
        <f>AVERAGE(H129:H130)*'Fixed Data'!$B$10</f>
        <v>-0.37808321202212586</v>
      </c>
      <c r="I132" s="21">
        <f>AVERAGE(I129:I130)*'Fixed Data'!$B$10</f>
        <v>-0.47530705292231329</v>
      </c>
      <c r="J132" s="21">
        <f>AVERAGE(J129:J130)*'Fixed Data'!$B$10</f>
        <v>-0.49771702505380111</v>
      </c>
      <c r="K132" s="21">
        <f>AVERAGE(K129:K130)*'Fixed Data'!$B$10</f>
        <v>-0.44672955988300173</v>
      </c>
      <c r="L132" s="21">
        <f>AVERAGE(L129:L130)*'Fixed Data'!$B$10</f>
        <v>-0.39849674274256125</v>
      </c>
      <c r="M132" s="21">
        <f>AVERAGE(M129:M130)*'Fixed Data'!$B$10</f>
        <v>-0.3530185736324799</v>
      </c>
      <c r="N132" s="21">
        <f>AVERAGE(N129:N130)*'Fixed Data'!$B$10</f>
        <v>-0.31029505255275741</v>
      </c>
      <c r="O132" s="21">
        <f>AVERAGE(O129:O130)*'Fixed Data'!$B$10</f>
        <v>-0.27032617950339394</v>
      </c>
      <c r="P132" s="21">
        <f>AVERAGE(P129:P130)*'Fixed Data'!$B$10</f>
        <v>-0.23311195448438946</v>
      </c>
      <c r="Q132" s="21">
        <f>AVERAGE(Q129:Q130)*'Fixed Data'!$B$10</f>
        <v>-0.19865237749574396</v>
      </c>
      <c r="R132" s="21">
        <f>AVERAGE(R129:R130)*'Fixed Data'!$B$10</f>
        <v>-0.16694744853745749</v>
      </c>
      <c r="S132" s="21">
        <f>AVERAGE(S129:S130)*'Fixed Data'!$B$10</f>
        <v>-0.13799716760953001</v>
      </c>
      <c r="T132" s="21">
        <f>AVERAGE(T129:T130)*'Fixed Data'!$B$10</f>
        <v>-0.11180153471196154</v>
      </c>
      <c r="U132" s="21">
        <f>AVERAGE(U129:U130)*'Fixed Data'!$B$10</f>
        <v>-8.8360549844752043E-2</v>
      </c>
      <c r="V132" s="21">
        <f>AVERAGE(V129:V130)*'Fixed Data'!$B$10</f>
        <v>-6.7674213007901551E-2</v>
      </c>
      <c r="W132" s="21">
        <f>AVERAGE(W129:W130)*'Fixed Data'!$B$10</f>
        <v>-4.9742524201410065E-2</v>
      </c>
      <c r="X132" s="21">
        <f>AVERAGE(X129:X130)*'Fixed Data'!$B$10</f>
        <v>-3.4565483425277571E-2</v>
      </c>
      <c r="Y132" s="21">
        <f>AVERAGE(Y129:Y130)*'Fixed Data'!$B$10</f>
        <v>-2.2143090679504082E-2</v>
      </c>
      <c r="Z132" s="21">
        <f>AVERAGE(Z129:Z130)*'Fixed Data'!$B$10</f>
        <v>-1.2475345964089588E-2</v>
      </c>
      <c r="AA132" s="21">
        <f>AVERAGE(AA129:AA130)*'Fixed Data'!$B$10</f>
        <v>-5.5622492790340858E-3</v>
      </c>
      <c r="AB132" s="21">
        <f>AVERAGE(AB129:AB130)*'Fixed Data'!$B$10</f>
        <v>-1.403800624337582E-3</v>
      </c>
      <c r="AC132" s="21">
        <f>AVERAGE(AC129:AC130)*'Fixed Data'!$B$10</f>
        <v>-7.3123600237963107E-17</v>
      </c>
      <c r="AD132" s="21">
        <f>AVERAGE(AD129:AD130)*'Fixed Data'!$B$10</f>
        <v>-7.3123600237963107E-17</v>
      </c>
      <c r="AE132" s="21">
        <f>AVERAGE(AE129:AE130)*'Fixed Data'!$B$10</f>
        <v>-7.3123600237963107E-17</v>
      </c>
      <c r="AF132" s="21">
        <f>AVERAGE(AF129:AF130)*'Fixed Data'!$B$10</f>
        <v>-7.3123600237963107E-17</v>
      </c>
      <c r="AG132" s="21">
        <f>AVERAGE(AG129:AG130)*'Fixed Data'!$B$10</f>
        <v>-7.3123600237963107E-17</v>
      </c>
      <c r="AH132" s="21">
        <f>AVERAGE(AH129:AH130)*'Fixed Data'!$B$10</f>
        <v>-7.3123600237963107E-17</v>
      </c>
      <c r="AI132" s="21">
        <f>AVERAGE(AI129:AI130)*'Fixed Data'!$B$10</f>
        <v>-7.3123600237963107E-17</v>
      </c>
      <c r="AJ132" s="21">
        <f>AVERAGE(AJ129:AJ130)*'Fixed Data'!$B$10</f>
        <v>-7.3123600237963107E-17</v>
      </c>
      <c r="AK132" s="21">
        <f>AVERAGE(AK129:AK130)*'Fixed Data'!$B$10</f>
        <v>-7.3123600237963107E-17</v>
      </c>
      <c r="AL132" s="21">
        <f>AVERAGE(AL129:AL130)*'Fixed Data'!$B$10</f>
        <v>-7.3123600237963107E-17</v>
      </c>
      <c r="AM132" s="21">
        <f>AVERAGE(AM129:AM130)*'Fixed Data'!$B$10</f>
        <v>-7.3123600237963107E-17</v>
      </c>
      <c r="AN132" s="21">
        <f>AVERAGE(AN129:AN130)*'Fixed Data'!$B$10</f>
        <v>-7.3123600237963107E-17</v>
      </c>
      <c r="AO132" s="21">
        <f>AVERAGE(AO129:AO130)*'Fixed Data'!$B$10</f>
        <v>-7.3123600237963107E-17</v>
      </c>
      <c r="AP132" s="21">
        <f>AVERAGE(AP129:AP130)*'Fixed Data'!$B$10</f>
        <v>-7.3123600237963107E-17</v>
      </c>
      <c r="AQ132" s="21">
        <f>AVERAGE(AQ129:AQ130)*'Fixed Data'!$B$10</f>
        <v>-7.3123600237963107E-17</v>
      </c>
      <c r="AR132" s="21">
        <f>AVERAGE(AR129:AR130)*'Fixed Data'!$B$10</f>
        <v>-7.3123600237963107E-17</v>
      </c>
      <c r="AS132" s="21">
        <f>AVERAGE(AS129:AS130)*'Fixed Data'!$B$10</f>
        <v>-7.3123600237963107E-17</v>
      </c>
      <c r="AT132" s="21">
        <f>AVERAGE(AT129:AT130)*'Fixed Data'!$B$10</f>
        <v>-7.3123600237963107E-17</v>
      </c>
      <c r="AU132" s="21">
        <f>AVERAGE(AU129:AU130)*'Fixed Data'!$B$10</f>
        <v>-7.3123600237963107E-17</v>
      </c>
      <c r="AV132" s="21">
        <f>AVERAGE(AV129:AV130)*'Fixed Data'!$B$10</f>
        <v>-7.3123600237963107E-17</v>
      </c>
      <c r="AW132" s="21">
        <f>AVERAGE(AW129:AW130)*'Fixed Data'!$B$10</f>
        <v>-7.3123600237963107E-17</v>
      </c>
      <c r="AX132" s="21">
        <f>AVERAGE(AX129:AX130)*'Fixed Data'!$B$10</f>
        <v>-7.3123600237963107E-17</v>
      </c>
      <c r="AY132" s="21">
        <f>AVERAGE(AY129:AY130)*'Fixed Data'!$B$10</f>
        <v>-7.3123600237963107E-17</v>
      </c>
      <c r="AZ132" s="21">
        <f>AVERAGE(AZ129:AZ130)*'Fixed Data'!$B$10</f>
        <v>-7.3123600237963107E-17</v>
      </c>
      <c r="BA132" s="21">
        <f>AVERAGE(BA129:BA130)*'Fixed Data'!$B$10</f>
        <v>-7.3123600237963107E-17</v>
      </c>
      <c r="BB132" s="21">
        <f>AVERAGE(BB129:BB130)*'Fixed Data'!$B$10</f>
        <v>-7.3123600237963107E-17</v>
      </c>
    </row>
    <row r="133" spans="1:54" ht="14" outlineLevel="2" thickBot="1">
      <c r="A133" s="9"/>
      <c r="B133" s="3" t="s">
        <v>463</v>
      </c>
      <c r="C133" s="7" t="s">
        <v>464</v>
      </c>
      <c r="D133" s="7" t="s">
        <v>389</v>
      </c>
      <c r="E133" s="21">
        <f>E128+E132</f>
        <v>-5.6055100977460484E-2</v>
      </c>
      <c r="F133" s="21">
        <f t="shared" ref="F133:BB133" si="13">F128+F132</f>
        <v>-0.41578017697916103</v>
      </c>
      <c r="G133" s="21">
        <f t="shared" si="13"/>
        <v>-0.78200790897562877</v>
      </c>
      <c r="H133" s="21">
        <f t="shared" si="13"/>
        <v>-1.1558419532043349</v>
      </c>
      <c r="I133" s="21">
        <f t="shared" si="13"/>
        <v>-1.5377271004355915</v>
      </c>
      <c r="J133" s="21">
        <f t="shared" si="13"/>
        <v>-1.8585441608911921</v>
      </c>
      <c r="K133" s="21">
        <f t="shared" si="13"/>
        <v>-1.7359342148868455</v>
      </c>
      <c r="L133" s="21">
        <f t="shared" si="13"/>
        <v>-1.616078916912858</v>
      </c>
      <c r="M133" s="21">
        <f t="shared" si="13"/>
        <v>-1.49897826696923</v>
      </c>
      <c r="N133" s="21">
        <f t="shared" si="13"/>
        <v>-1.3846322650559606</v>
      </c>
      <c r="O133" s="21">
        <f t="shared" si="13"/>
        <v>-1.2730409111730501</v>
      </c>
      <c r="P133" s="21">
        <f t="shared" si="13"/>
        <v>-1.1642042053204988</v>
      </c>
      <c r="Q133" s="21">
        <f t="shared" si="13"/>
        <v>-1.0581221474983067</v>
      </c>
      <c r="R133" s="21">
        <f t="shared" si="13"/>
        <v>-0.95479473770647305</v>
      </c>
      <c r="S133" s="21">
        <f t="shared" si="13"/>
        <v>-0.85422197594499893</v>
      </c>
      <c r="T133" s="21">
        <f t="shared" si="13"/>
        <v>-0.75640386221388345</v>
      </c>
      <c r="U133" s="21">
        <f t="shared" si="13"/>
        <v>-0.66134039651312715</v>
      </c>
      <c r="V133" s="21">
        <f t="shared" si="13"/>
        <v>-0.56903157884272981</v>
      </c>
      <c r="W133" s="21">
        <f t="shared" si="13"/>
        <v>-0.47947740920269127</v>
      </c>
      <c r="X133" s="21">
        <f t="shared" si="13"/>
        <v>-0.39267788759301181</v>
      </c>
      <c r="Y133" s="21">
        <f t="shared" si="13"/>
        <v>-0.3086330140136912</v>
      </c>
      <c r="Z133" s="21">
        <f t="shared" si="13"/>
        <v>-0.2273427884647298</v>
      </c>
      <c r="AA133" s="21">
        <f t="shared" si="13"/>
        <v>-0.14880721094612781</v>
      </c>
      <c r="AB133" s="21">
        <f t="shared" si="13"/>
        <v>-7.3026281457883951E-2</v>
      </c>
      <c r="AC133" s="21">
        <f t="shared" si="13"/>
        <v>-7.3123600237963107E-17</v>
      </c>
      <c r="AD133" s="21">
        <f t="shared" si="13"/>
        <v>-7.3123600237963107E-17</v>
      </c>
      <c r="AE133" s="21">
        <f t="shared" si="13"/>
        <v>-7.3123600237963107E-17</v>
      </c>
      <c r="AF133" s="21">
        <f t="shared" si="13"/>
        <v>-7.3123600237963107E-17</v>
      </c>
      <c r="AG133" s="21">
        <f t="shared" si="13"/>
        <v>-7.3123600237963107E-17</v>
      </c>
      <c r="AH133" s="21">
        <f t="shared" si="13"/>
        <v>-7.3123600237963107E-17</v>
      </c>
      <c r="AI133" s="21">
        <f t="shared" si="13"/>
        <v>-7.3123600237963107E-17</v>
      </c>
      <c r="AJ133" s="21">
        <f t="shared" si="13"/>
        <v>-7.3123600237963107E-17</v>
      </c>
      <c r="AK133" s="21">
        <f t="shared" si="13"/>
        <v>-7.3123600237963107E-17</v>
      </c>
      <c r="AL133" s="21">
        <f t="shared" si="13"/>
        <v>-7.3123600237963107E-17</v>
      </c>
      <c r="AM133" s="21">
        <f t="shared" si="13"/>
        <v>-7.3123600237963107E-17</v>
      </c>
      <c r="AN133" s="21">
        <f t="shared" si="13"/>
        <v>-7.3123600237963107E-17</v>
      </c>
      <c r="AO133" s="21">
        <f t="shared" si="13"/>
        <v>-7.3123600237963107E-17</v>
      </c>
      <c r="AP133" s="21">
        <f t="shared" si="13"/>
        <v>-7.3123600237963107E-17</v>
      </c>
      <c r="AQ133" s="21">
        <f t="shared" si="13"/>
        <v>-7.3123600237963107E-17</v>
      </c>
      <c r="AR133" s="21">
        <f t="shared" si="13"/>
        <v>-7.3123600237963107E-17</v>
      </c>
      <c r="AS133" s="21">
        <f t="shared" si="13"/>
        <v>-7.3123600237963107E-17</v>
      </c>
      <c r="AT133" s="21">
        <f t="shared" si="13"/>
        <v>-7.3123600237963107E-17</v>
      </c>
      <c r="AU133" s="21">
        <f t="shared" si="13"/>
        <v>-7.3123600237963107E-17</v>
      </c>
      <c r="AV133" s="21">
        <f t="shared" si="13"/>
        <v>-7.3123600237963107E-17</v>
      </c>
      <c r="AW133" s="21">
        <f t="shared" si="13"/>
        <v>-7.3123600237963107E-17</v>
      </c>
      <c r="AX133" s="21">
        <f t="shared" si="13"/>
        <v>-7.3123600237963107E-17</v>
      </c>
      <c r="AY133" s="21">
        <f t="shared" si="13"/>
        <v>-7.3123600237963107E-17</v>
      </c>
      <c r="AZ133" s="21">
        <f t="shared" si="13"/>
        <v>-7.3123600237963107E-17</v>
      </c>
      <c r="BA133" s="21">
        <f t="shared" si="13"/>
        <v>-7.3123600237963107E-17</v>
      </c>
      <c r="BB133" s="21">
        <f t="shared" si="13"/>
        <v>-7.3123600237963107E-17</v>
      </c>
    </row>
    <row r="134" spans="1:54" ht="14" outlineLevel="2" thickBot="1">
      <c r="A134" s="139"/>
      <c r="B134" s="142" t="s">
        <v>465</v>
      </c>
      <c r="C134" s="143"/>
      <c r="D134" s="243"/>
      <c r="E134" s="245">
        <f t="shared" ref="E134:AJ134" si="14">E83+E77+E71</f>
        <v>-7.096053184541379</v>
      </c>
      <c r="F134" s="245">
        <f t="shared" si="14"/>
        <v>-7.1837057417435526</v>
      </c>
      <c r="G134" s="245">
        <f t="shared" si="14"/>
        <v>-7.2730293802983716</v>
      </c>
      <c r="H134" s="245">
        <f t="shared" si="14"/>
        <v>-7.3640714338362834</v>
      </c>
      <c r="I134" s="245">
        <f t="shared" si="14"/>
        <v>-7.4568809098390583</v>
      </c>
      <c r="J134" s="245">
        <f t="shared" si="14"/>
        <v>-7.5515085557524033</v>
      </c>
      <c r="K134" s="245">
        <f t="shared" si="14"/>
        <v>-7.6654647969511585</v>
      </c>
      <c r="L134" s="245">
        <f t="shared" si="14"/>
        <v>-7.7818797213925821</v>
      </c>
      <c r="M134" s="245">
        <f t="shared" si="14"/>
        <v>-7.9008274278001043</v>
      </c>
      <c r="N134" s="245">
        <f t="shared" si="14"/>
        <v>-8.0223847720939041</v>
      </c>
      <c r="O134" s="245">
        <f t="shared" si="14"/>
        <v>-8.1466315176468544</v>
      </c>
      <c r="P134" s="245">
        <f t="shared" si="14"/>
        <v>-8.27365040289971</v>
      </c>
      <c r="Q134" s="245">
        <f t="shared" si="14"/>
        <v>-8.4035273141554452</v>
      </c>
      <c r="R134" s="245">
        <f t="shared" si="14"/>
        <v>-8.5363513907584334</v>
      </c>
      <c r="S134" s="245">
        <f t="shared" si="14"/>
        <v>-8.6722151828631837</v>
      </c>
      <c r="T134" s="245">
        <f t="shared" si="14"/>
        <v>-8.8112147791519106</v>
      </c>
      <c r="U134" s="245">
        <f t="shared" si="14"/>
        <v>-8.9534499871416795</v>
      </c>
      <c r="V134" s="245">
        <f t="shared" si="14"/>
        <v>-9.0990244609019548</v>
      </c>
      <c r="W134" s="245">
        <f t="shared" si="14"/>
        <v>-9.2480458738489659</v>
      </c>
      <c r="X134" s="245">
        <f t="shared" si="14"/>
        <v>-9.4006261291040225</v>
      </c>
      <c r="Y134" s="245">
        <f t="shared" si="14"/>
        <v>-9.5568814721854896</v>
      </c>
      <c r="Z134" s="245">
        <f t="shared" si="14"/>
        <v>-9.7169327689823053</v>
      </c>
      <c r="AA134" s="245">
        <f t="shared" si="14"/>
        <v>-9.880905610933139</v>
      </c>
      <c r="AB134" s="245">
        <f t="shared" si="14"/>
        <v>-10.048930608025504</v>
      </c>
      <c r="AC134" s="245">
        <f t="shared" si="14"/>
        <v>-10.221143561590104</v>
      </c>
      <c r="AD134" s="245">
        <f t="shared" si="14"/>
        <v>-10.397685682171968</v>
      </c>
      <c r="AE134" s="245">
        <f t="shared" si="14"/>
        <v>-10.578703882529558</v>
      </c>
      <c r="AF134" s="245">
        <f t="shared" si="14"/>
        <v>-10.764350965454705</v>
      </c>
      <c r="AG134" s="245">
        <f t="shared" si="14"/>
        <v>-10.954785931797328</v>
      </c>
      <c r="AH134" s="245">
        <f t="shared" si="14"/>
        <v>-11.150174228387739</v>
      </c>
      <c r="AI134" s="245">
        <f t="shared" si="14"/>
        <v>-11.350688048548564</v>
      </c>
      <c r="AJ134" s="245">
        <f t="shared" si="14"/>
        <v>-11.55650663260664</v>
      </c>
      <c r="AK134" s="245">
        <f t="shared" ref="AK134:BB134" si="15">AK83+AK77+AK71</f>
        <v>-11.767816583430529</v>
      </c>
      <c r="AL134" s="245">
        <f t="shared" si="15"/>
        <v>-11.984812174455206</v>
      </c>
      <c r="AM134" s="245">
        <f t="shared" si="15"/>
        <v>-12.207695732834759</v>
      </c>
      <c r="AN134" s="245">
        <f t="shared" si="15"/>
        <v>-12.436677962492674</v>
      </c>
      <c r="AO134" s="245">
        <f t="shared" si="15"/>
        <v>-12.671978364838507</v>
      </c>
      <c r="AP134" s="245">
        <f t="shared" si="15"/>
        <v>-12.913825591869388</v>
      </c>
      <c r="AQ134" s="245">
        <f t="shared" si="15"/>
        <v>-13.162457889425063</v>
      </c>
      <c r="AR134" s="245">
        <f t="shared" si="15"/>
        <v>-13.418123532930172</v>
      </c>
      <c r="AS134" s="245">
        <f t="shared" si="15"/>
        <v>-13.68108127064931</v>
      </c>
      <c r="AT134" s="245">
        <f t="shared" si="15"/>
        <v>-13.951600804506077</v>
      </c>
      <c r="AU134" s="245">
        <f t="shared" si="15"/>
        <v>-14.22996329344052</v>
      </c>
      <c r="AV134" s="245">
        <f t="shared" si="15"/>
        <v>-14.516461871792174</v>
      </c>
      <c r="AW134" s="245">
        <f t="shared" si="15"/>
        <v>-14.811402227785484</v>
      </c>
      <c r="AX134" s="245">
        <f t="shared" si="15"/>
        <v>-15.115103129425641</v>
      </c>
      <c r="AY134" s="245">
        <f t="shared" si="15"/>
        <v>-15.427897070599174</v>
      </c>
      <c r="AZ134" s="245">
        <f t="shared" si="15"/>
        <v>-15.75013087961058</v>
      </c>
      <c r="BA134" s="245">
        <f t="shared" si="15"/>
        <v>-16.082166402846898</v>
      </c>
      <c r="BB134" s="245">
        <f t="shared" si="15"/>
        <v>-16.421201714817258</v>
      </c>
    </row>
    <row r="135" spans="1:54" ht="14" outlineLevel="2" thickBot="1">
      <c r="A135" s="138"/>
      <c r="B135" s="140" t="s">
        <v>466</v>
      </c>
      <c r="C135" s="141"/>
      <c r="D135" s="244"/>
      <c r="E135" s="245">
        <f>E133+E134</f>
        <v>-7.1521082855188398</v>
      </c>
      <c r="F135" s="245">
        <f t="shared" ref="F135:AW135" si="16">F133+F134</f>
        <v>-7.5994859187227135</v>
      </c>
      <c r="G135" s="245">
        <f t="shared" si="16"/>
        <v>-8.0550372892740008</v>
      </c>
      <c r="H135" s="245">
        <f t="shared" si="16"/>
        <v>-8.519913387040619</v>
      </c>
      <c r="I135" s="245">
        <f t="shared" si="16"/>
        <v>-8.99460801027465</v>
      </c>
      <c r="J135" s="245">
        <f t="shared" si="16"/>
        <v>-9.4100527166435946</v>
      </c>
      <c r="K135" s="245">
        <f t="shared" si="16"/>
        <v>-9.401399011838004</v>
      </c>
      <c r="L135" s="245">
        <f t="shared" si="16"/>
        <v>-9.3979586383054396</v>
      </c>
      <c r="M135" s="245">
        <f t="shared" si="16"/>
        <v>-9.3998056947693343</v>
      </c>
      <c r="N135" s="245">
        <f t="shared" si="16"/>
        <v>-9.4070170371498651</v>
      </c>
      <c r="O135" s="245">
        <f t="shared" si="16"/>
        <v>-9.4196724288199043</v>
      </c>
      <c r="P135" s="245">
        <f t="shared" si="16"/>
        <v>-9.4378546082202082</v>
      </c>
      <c r="Q135" s="245">
        <f t="shared" si="16"/>
        <v>-9.4616494616537512</v>
      </c>
      <c r="R135" s="245">
        <f t="shared" si="16"/>
        <v>-9.4911461284649068</v>
      </c>
      <c r="S135" s="245">
        <f t="shared" si="16"/>
        <v>-9.5264371588081822</v>
      </c>
      <c r="T135" s="245">
        <f t="shared" si="16"/>
        <v>-9.5676186413657938</v>
      </c>
      <c r="U135" s="245">
        <f t="shared" si="16"/>
        <v>-9.6147903836548068</v>
      </c>
      <c r="V135" s="245">
        <f t="shared" si="16"/>
        <v>-9.668056039744684</v>
      </c>
      <c r="W135" s="245">
        <f t="shared" si="16"/>
        <v>-9.7275232830516565</v>
      </c>
      <c r="X135" s="245">
        <f t="shared" si="16"/>
        <v>-9.793304016697034</v>
      </c>
      <c r="Y135" s="245">
        <f t="shared" si="16"/>
        <v>-9.8655144861991815</v>
      </c>
      <c r="Z135" s="245">
        <f t="shared" si="16"/>
        <v>-9.9442755574470354</v>
      </c>
      <c r="AA135" s="245">
        <f t="shared" si="16"/>
        <v>-10.029712821879267</v>
      </c>
      <c r="AB135" s="245">
        <f t="shared" si="16"/>
        <v>-10.121956889483387</v>
      </c>
      <c r="AC135" s="245">
        <f t="shared" si="16"/>
        <v>-10.221143561590104</v>
      </c>
      <c r="AD135" s="245">
        <f t="shared" si="16"/>
        <v>-10.397685682171968</v>
      </c>
      <c r="AE135" s="245">
        <f t="shared" si="16"/>
        <v>-10.578703882529558</v>
      </c>
      <c r="AF135" s="245">
        <f t="shared" si="16"/>
        <v>-10.764350965454705</v>
      </c>
      <c r="AG135" s="245">
        <f t="shared" si="16"/>
        <v>-10.954785931797328</v>
      </c>
      <c r="AH135" s="245">
        <f t="shared" si="16"/>
        <v>-11.150174228387739</v>
      </c>
      <c r="AI135" s="245">
        <f t="shared" si="16"/>
        <v>-11.350688048548564</v>
      </c>
      <c r="AJ135" s="245">
        <f t="shared" si="16"/>
        <v>-11.55650663260664</v>
      </c>
      <c r="AK135" s="245">
        <f t="shared" si="16"/>
        <v>-11.767816583430529</v>
      </c>
      <c r="AL135" s="245">
        <f t="shared" si="16"/>
        <v>-11.984812174455206</v>
      </c>
      <c r="AM135" s="245">
        <f t="shared" si="16"/>
        <v>-12.207695732834759</v>
      </c>
      <c r="AN135" s="245">
        <f t="shared" si="16"/>
        <v>-12.436677962492674</v>
      </c>
      <c r="AO135" s="245">
        <f t="shared" si="16"/>
        <v>-12.671978364838507</v>
      </c>
      <c r="AP135" s="245">
        <f t="shared" si="16"/>
        <v>-12.913825591869388</v>
      </c>
      <c r="AQ135" s="245">
        <f t="shared" si="16"/>
        <v>-13.162457889425063</v>
      </c>
      <c r="AR135" s="245">
        <f t="shared" si="16"/>
        <v>-13.418123532930172</v>
      </c>
      <c r="AS135" s="245">
        <f t="shared" si="16"/>
        <v>-13.68108127064931</v>
      </c>
      <c r="AT135" s="245">
        <f t="shared" si="16"/>
        <v>-13.951600804506077</v>
      </c>
      <c r="AU135" s="245">
        <f t="shared" si="16"/>
        <v>-14.22996329344052</v>
      </c>
      <c r="AV135" s="245">
        <f t="shared" si="16"/>
        <v>-14.516461871792174</v>
      </c>
      <c r="AW135" s="245">
        <f t="shared" si="16"/>
        <v>-14.811402227785484</v>
      </c>
      <c r="AX135" s="245">
        <f>AX133+AX134</f>
        <v>-15.115103129425641</v>
      </c>
      <c r="AY135" s="245">
        <f>AY133+AY134</f>
        <v>-15.427897070599174</v>
      </c>
      <c r="AZ135" s="245">
        <f>AZ133+AZ134</f>
        <v>-15.75013087961058</v>
      </c>
      <c r="BA135" s="245">
        <f>BA133+BA134</f>
        <v>-16.082166402846898</v>
      </c>
      <c r="BB135" s="245">
        <f>BB133+BB134</f>
        <v>-16.421201714817258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-42.31090639577954</v>
      </c>
      <c r="F143" s="21">
        <f>-(F$158*'Fixed Data'!$B$25*'Fixed Data'!F$47*'Fixed Data'!$B$24*'Fixed Data'!$B$23+F$158*'Fixed Data'!$B$26)*'Fixed Data'!M42/10^6</f>
        <v>-43.595705974181627</v>
      </c>
      <c r="G143" s="21">
        <f>-(G$158*'Fixed Data'!$B$25*'Fixed Data'!G$47*'Fixed Data'!$B$24*'Fixed Data'!$B$23+G$158*'Fixed Data'!$B$26)*'Fixed Data'!N42/10^6</f>
        <v>-44.755095389999923</v>
      </c>
      <c r="H143" s="21">
        <f>-(H$158*'Fixed Data'!$B$25*'Fixed Data'!H$47*'Fixed Data'!$B$24*'Fixed Data'!$B$23+H$158*'Fixed Data'!$B$26)*'Fixed Data'!O42/10^6</f>
        <v>-45.94036806044803</v>
      </c>
      <c r="I143" s="21">
        <f>-(I$158*'Fixed Data'!$B$25*'Fixed Data'!I$47*'Fixed Data'!$B$24*'Fixed Data'!$B$23+I$158*'Fixed Data'!$B$26)*'Fixed Data'!P42/10^6</f>
        <v>-47.310500535311476</v>
      </c>
      <c r="J143" s="21">
        <f>-(J$158*'Fixed Data'!$B$25*'Fixed Data'!J$47*'Fixed Data'!$B$24*'Fixed Data'!$B$23+J$158*'Fixed Data'!$B$26)*'Fixed Data'!Q42/10^6</f>
        <v>-48.712054802443596</v>
      </c>
      <c r="K143" s="21">
        <f>-(K$158*'Fixed Data'!$B$25*'Fixed Data'!K$47*'Fixed Data'!$B$24*'Fixed Data'!$B$23+K$158*'Fixed Data'!$B$26)*'Fixed Data'!R42/10^6</f>
        <v>-50.097765697939188</v>
      </c>
      <c r="L143" s="21">
        <f>-(L$158*'Fixed Data'!$B$25*'Fixed Data'!L$47*'Fixed Data'!$B$24*'Fixed Data'!$B$23+L$158*'Fixed Data'!$B$26)*'Fixed Data'!S42/10^6</f>
        <v>-51.684223845925551</v>
      </c>
      <c r="M143" s="21">
        <f>-(M$158*'Fixed Data'!$B$25*'Fixed Data'!M$47*'Fixed Data'!$B$24*'Fixed Data'!$B$23+M$158*'Fixed Data'!$B$26)*'Fixed Data'!T42/10^6</f>
        <v>-53.312474790185668</v>
      </c>
      <c r="N143" s="21">
        <f>-(N$158*'Fixed Data'!$B$25*'Fixed Data'!N$47*'Fixed Data'!$B$24*'Fixed Data'!$B$23+N$158*'Fixed Data'!$B$26)*'Fixed Data'!U42/10^6</f>
        <v>-54.813622798256851</v>
      </c>
      <c r="O143" s="21">
        <f>-(O$158*'Fixed Data'!$B$25*'Fixed Data'!O$47*'Fixed Data'!$B$24*'Fixed Data'!$B$23+O$158*'Fixed Data'!$B$26)*'Fixed Data'!V42/10^6</f>
        <v>-56.526874498981954</v>
      </c>
      <c r="P143" s="21">
        <f>-(P$158*'Fixed Data'!$B$25*'Fixed Data'!P$47*'Fixed Data'!$B$24*'Fixed Data'!$B$23+P$158*'Fixed Data'!$B$26)*'Fixed Data'!W42/10^6</f>
        <v>-58.286019478832458</v>
      </c>
      <c r="Q143" s="21">
        <f>-(Q$158*'Fixed Data'!$B$25*'Fixed Data'!Q$47*'Fixed Data'!$B$24*'Fixed Data'!$B$23+Q$158*'Fixed Data'!$B$26)*'Fixed Data'!X42/10^6</f>
        <v>-60.092554238916797</v>
      </c>
      <c r="R143" s="21">
        <f>-(R$158*'Fixed Data'!$B$25*'Fixed Data'!R$47*'Fixed Data'!$B$24*'Fixed Data'!$B$23+R$158*'Fixed Data'!$B$26)*'Fixed Data'!Y42/10^6</f>
        <v>-62.129169942594466</v>
      </c>
      <c r="S143" s="21">
        <f>-(S$158*'Fixed Data'!$B$25*'Fixed Data'!S$47*'Fixed Data'!$B$24*'Fixed Data'!$B$23+S$158*'Fixed Data'!$B$26)*'Fixed Data'!Z42/10^6</f>
        <v>-64.038099799738447</v>
      </c>
      <c r="T143" s="21">
        <f>-(T$158*'Fixed Data'!$B$25*'Fixed Data'!T$47*'Fixed Data'!$B$24*'Fixed Data'!$B$23+T$158*'Fixed Data'!$B$26)*'Fixed Data'!AA42/10^6</f>
        <v>-65.999347241062296</v>
      </c>
      <c r="U143" s="21">
        <f>-(U$158*'Fixed Data'!$B$25*'Fixed Data'!U$47*'Fixed Data'!$B$24*'Fixed Data'!$B$23+U$158*'Fixed Data'!$B$26)*'Fixed Data'!AB42/10^6</f>
        <v>-68.014668541146847</v>
      </c>
      <c r="V143" s="21">
        <f>-(V$158*'Fixed Data'!$B$25*'Fixed Data'!V$47*'Fixed Data'!$B$24*'Fixed Data'!$B$23+V$158*'Fixed Data'!$B$26)*'Fixed Data'!AC42/10^6</f>
        <v>-70.278966042180741</v>
      </c>
      <c r="W143" s="21">
        <f>-(W$158*'Fixed Data'!$B$25*'Fixed Data'!W$47*'Fixed Data'!$B$24*'Fixed Data'!$B$23+W$158*'Fixed Data'!$B$26)*'Fixed Data'!AD42/10^6</f>
        <v>-72.41115732983242</v>
      </c>
      <c r="X143" s="21">
        <f>-(X$158*'Fixed Data'!$B$25*'Fixed Data'!X$47*'Fixed Data'!$B$24*'Fixed Data'!$B$23+X$158*'Fixed Data'!$B$26)*'Fixed Data'!AE42/10^6</f>
        <v>-74.802686523534788</v>
      </c>
      <c r="Y143" s="21">
        <f>-(Y$158*'Fixed Data'!$B$25*'Fixed Data'!Y$47*'Fixed Data'!$B$24*'Fixed Data'!$B$23+Y$158*'Fixed Data'!$B$26)*'Fixed Data'!AF42/10^6</f>
        <v>-77.059989169139783</v>
      </c>
      <c r="Z143" s="21">
        <f>-(Z$158*'Fixed Data'!$B$25*'Fixed Data'!Z$47*'Fixed Data'!$B$24*'Fixed Data'!$B$23+Z$158*'Fixed Data'!$B$26)*'Fixed Data'!AG42/10^6</f>
        <v>-79.587644210015625</v>
      </c>
      <c r="AA143" s="21">
        <f>-(AA$158*'Fixed Data'!$B$25*'Fixed Data'!AA$47*'Fixed Data'!$B$24*'Fixed Data'!$B$23+AA$158*'Fixed Data'!$B$26)*'Fixed Data'!AH42/10^6</f>
        <v>-82.188672324405601</v>
      </c>
      <c r="AB143" s="21">
        <f>-(AB$158*'Fixed Data'!$B$25*'Fixed Data'!AB$47*'Fixed Data'!$B$24*'Fixed Data'!$B$23+AB$158*'Fixed Data'!$B$26)*'Fixed Data'!AI42/10^6</f>
        <v>-84.865674362970879</v>
      </c>
      <c r="AC143" s="21">
        <f>-(AC$158*'Fixed Data'!$B$25*'Fixed Data'!AC$47*'Fixed Data'!$B$24*'Fixed Data'!$B$23+AC$158*'Fixed Data'!$B$26)*'Fixed Data'!AJ42/10^6</f>
        <v>-87.571788580351551</v>
      </c>
      <c r="AD143" s="21">
        <f>-(AD$158*'Fixed Data'!$B$25*'Fixed Data'!AD$47*'Fixed Data'!$B$24*'Fixed Data'!$B$23+AD$158*'Fixed Data'!$B$26)*'Fixed Data'!AK42/10^6</f>
        <v>-90.369411113038637</v>
      </c>
      <c r="AE143" s="21">
        <f>-(AE$158*'Fixed Data'!$B$25*'Fixed Data'!AE$47*'Fixed Data'!$B$24*'Fixed Data'!$B$23+AE$158*'Fixed Data'!$B$26)*'Fixed Data'!AL42/10^6</f>
        <v>-93.272169277228528</v>
      </c>
      <c r="AF143" s="21">
        <f>-(AF$158*'Fixed Data'!$B$25*'Fixed Data'!AF$47*'Fixed Data'!$B$24*'Fixed Data'!$B$23+AF$158*'Fixed Data'!$B$26)*'Fixed Data'!AM42/10^6</f>
        <v>-96.254369996361945</v>
      </c>
      <c r="AG143" s="21">
        <f>-(AG$158*'Fixed Data'!$B$25*'Fixed Data'!AG$47*'Fixed Data'!$B$24*'Fixed Data'!$B$23+AG$158*'Fixed Data'!$B$26)*'Fixed Data'!AN42/10^6</f>
        <v>-99.321548574216621</v>
      </c>
      <c r="AH143" s="21">
        <f>-(AH$158*'Fixed Data'!$B$25*'Fixed Data'!AH$47*'Fixed Data'!$B$24*'Fixed Data'!$B$23+AH$158*'Fixed Data'!$B$26)*'Fixed Data'!AO42/10^6</f>
        <v>-102.48033742879957</v>
      </c>
      <c r="AI143" s="21">
        <f>-(AI$158*'Fixed Data'!$B$25*'Fixed Data'!AI$47*'Fixed Data'!$B$24*'Fixed Data'!$B$23+AI$158*'Fixed Data'!$B$26)*'Fixed Data'!AP42/10^6</f>
        <v>-105.73936141818284</v>
      </c>
      <c r="AJ143" s="21">
        <f>-(AJ$158*'Fixed Data'!$B$25*'Fixed Data'!AJ$47*'Fixed Data'!$B$24*'Fixed Data'!$B$23+AJ$158*'Fixed Data'!$B$26)*'Fixed Data'!AQ42/10^6</f>
        <v>-109.09903893012539</v>
      </c>
      <c r="AK143" s="21">
        <f>-(AK$158*'Fixed Data'!$B$25*'Fixed Data'!AK$47*'Fixed Data'!$B$24*'Fixed Data'!$B$23+AK$158*'Fixed Data'!$B$26)*'Fixed Data'!AR42/10^6</f>
        <v>-112.56089593307289</v>
      </c>
      <c r="AL143" s="21">
        <f>-(AL$158*'Fixed Data'!$B$25*'Fixed Data'!AL$47*'Fixed Data'!$B$24*'Fixed Data'!$B$23+AL$158*'Fixed Data'!$B$26)*'Fixed Data'!AS42/10^6</f>
        <v>-116.13037031762339</v>
      </c>
      <c r="AM143" s="21">
        <f>-(AM$158*'Fixed Data'!$B$25*'Fixed Data'!AM$47*'Fixed Data'!$B$24*'Fixed Data'!$B$23+AM$158*'Fixed Data'!$B$26)*'Fixed Data'!AT42/10^6</f>
        <v>-119.81218332690216</v>
      </c>
      <c r="AN143" s="21">
        <f>-(AN$158*'Fixed Data'!$B$25*'Fixed Data'!AN$47*'Fixed Data'!$B$24*'Fixed Data'!$B$23+AN$158*'Fixed Data'!$B$26)*'Fixed Data'!AU42/10^6</f>
        <v>-123.61049172142867</v>
      </c>
      <c r="AO143" s="21">
        <f>-(AO$158*'Fixed Data'!$B$25*'Fixed Data'!AO$47*'Fixed Data'!$B$24*'Fixed Data'!$B$23+AO$158*'Fixed Data'!$B$26)*'Fixed Data'!AV42/10^6</f>
        <v>-127.52926704803771</v>
      </c>
      <c r="AP143" s="21">
        <f>-(AP$158*'Fixed Data'!$B$25*'Fixed Data'!AP$47*'Fixed Data'!$B$24*'Fixed Data'!$B$23+AP$158*'Fixed Data'!$B$26)*'Fixed Data'!AW42/10^6</f>
        <v>-131.57327676019429</v>
      </c>
      <c r="AQ143" s="21">
        <f>-(AQ$158*'Fixed Data'!$B$25*'Fixed Data'!AQ$47*'Fixed Data'!$B$24*'Fixed Data'!$B$23+AQ$158*'Fixed Data'!$B$26)*'Fixed Data'!AX42/10^6</f>
        <v>-135.74766154228178</v>
      </c>
      <c r="AR143" s="21">
        <f>-(AR$158*'Fixed Data'!$B$25*'Fixed Data'!AR$47*'Fixed Data'!$B$24*'Fixed Data'!$B$23+AR$158*'Fixed Data'!$B$26)*'Fixed Data'!AY42/10^6</f>
        <v>-140.05752278992466</v>
      </c>
      <c r="AS143" s="21">
        <f>-(AS$158*'Fixed Data'!$B$25*'Fixed Data'!AS$47*'Fixed Data'!$B$24*'Fixed Data'!$B$23+AS$158*'Fixed Data'!$B$26)*'Fixed Data'!AZ42/10^6</f>
        <v>-144.50814659315716</v>
      </c>
      <c r="AT143" s="21">
        <f>-(AT$158*'Fixed Data'!$B$25*'Fixed Data'!AT$47*'Fixed Data'!$B$24*'Fixed Data'!$B$23+AT$158*'Fixed Data'!$B$26)*'Fixed Data'!BA42/10^6</f>
        <v>-149.10512573099467</v>
      </c>
      <c r="AU143" s="21">
        <f>-(AU$158*'Fixed Data'!$B$25*'Fixed Data'!AU$47*'Fixed Data'!$B$24*'Fixed Data'!$B$23+AU$158*'Fixed Data'!$B$26)*'Fixed Data'!BB42/10^6</f>
        <v>-153.85436956587114</v>
      </c>
      <c r="AV143" s="21">
        <f>-(AV$158*'Fixed Data'!$B$25*'Fixed Data'!AV$47*'Fixed Data'!$B$24*'Fixed Data'!$B$23+AV$158*'Fixed Data'!$B$26)*'Fixed Data'!BC42/10^6</f>
        <v>-158.76202838701772</v>
      </c>
      <c r="AW143" s="21">
        <f>-(AW$158*'Fixed Data'!$B$25*'Fixed Data'!AW$47*'Fixed Data'!$B$24*'Fixed Data'!$B$23+AW$158*'Fixed Data'!$B$26)*'Fixed Data'!BD42/10^6</f>
        <v>-163.83450982640213</v>
      </c>
      <c r="AX143" s="21">
        <f>-(AX$158*'Fixed Data'!$B$25*'Fixed Data'!AX$47*'Fixed Data'!$B$24*'Fixed Data'!$B$23+AX$158*'Fixed Data'!$B$26)*'Fixed Data'!BE42/10^6</f>
        <v>-169.07853202161047</v>
      </c>
      <c r="AY143" s="21">
        <f>-(AY$158*'Fixed Data'!$B$25*'Fixed Data'!AY$47*'Fixed Data'!$B$24*'Fixed Data'!$B$23+AY$158*'Fixed Data'!$B$26)*'Fixed Data'!BF42/10^6</f>
        <v>-174.50113814389587</v>
      </c>
      <c r="AZ143" s="21">
        <f>-(AZ$158*'Fixed Data'!$B$25*'Fixed Data'!AZ$47*'Fixed Data'!$B$24*'Fixed Data'!$B$23+AZ$158*'Fixed Data'!$B$26)*'Fixed Data'!BG42/10^6</f>
        <v>-180.10969961878564</v>
      </c>
      <c r="BA143" s="21">
        <f>-(BA$158*'Fixed Data'!$B$25*'Fixed Data'!BA$47*'Fixed Data'!$B$24*'Fixed Data'!$B$23+BA$158*'Fixed Data'!$B$26)*'Fixed Data'!BH42/10^6</f>
        <v>-185.91192837650937</v>
      </c>
      <c r="BB143" s="21">
        <f>-(BB$158*'Fixed Data'!$B$25*'Fixed Data'!BB$47*'Fixed Data'!$B$24*'Fixed Data'!$B$23+BB$158*'Fixed Data'!$B$26)*'Fixed Data'!BI42/10^6</f>
        <v>-191.8787489467579</v>
      </c>
    </row>
    <row r="144" spans="1:54" outlineLevel="2">
      <c r="A144" s="426"/>
      <c r="B144" s="135" t="s">
        <v>288</v>
      </c>
      <c r="C144" s="135" t="s">
        <v>562</v>
      </c>
      <c r="D144" s="135" t="s">
        <v>389</v>
      </c>
      <c r="E144" s="279">
        <f>(Option_2!E143-Baseline!E143)*1.76</f>
        <v>0</v>
      </c>
      <c r="F144" s="279">
        <f>(Option_2!F143-Baseline!F143)*1.76</f>
        <v>0.17310182388620204</v>
      </c>
      <c r="G144" s="279">
        <f>(Option_2!G143-Baseline!G143)*1.76</f>
        <v>0.35623905214232876</v>
      </c>
      <c r="H144" s="279">
        <f>(Option_2!H143-Baseline!H143)*1.76</f>
        <v>0.54979407579350215</v>
      </c>
      <c r="I144" s="279">
        <f>(Option_2!I143-Baseline!I143)*1.76</f>
        <v>0.75669589556442129</v>
      </c>
      <c r="J144" s="279">
        <f>(Option_2!J143-Baseline!J143)*1.76</f>
        <v>0.97618943448420281</v>
      </c>
      <c r="K144" s="279">
        <f>(Option_2!K143-Baseline!K143)*1.76</f>
        <v>1.0040468269696419</v>
      </c>
      <c r="L144" s="279">
        <f>(Option_2!L143-Baseline!L143)*1.76</f>
        <v>1.0359374750230848</v>
      </c>
      <c r="M144" s="279">
        <f>(Option_2!M143-Baseline!M143)*1.76</f>
        <v>1.068676796220924</v>
      </c>
      <c r="N144" s="279">
        <f>(Option_2!N143-Baseline!N143)*1.76</f>
        <v>1.0988797123280869</v>
      </c>
      <c r="O144" s="279">
        <f>(Option_2!O143-Baseline!O143)*1.76</f>
        <v>1.133346892803853</v>
      </c>
      <c r="P144" s="279">
        <f>(Option_2!P143-Baseline!P143)*1.76</f>
        <v>1.1687474964035665</v>
      </c>
      <c r="Q144" s="279">
        <f>(Option_2!Q143-Baseline!Q143)*1.76</f>
        <v>1.2051126031511727</v>
      </c>
      <c r="R144" s="279">
        <f>(Option_2!R143-Baseline!R143)*1.76</f>
        <v>1.2461074118737145</v>
      </c>
      <c r="S144" s="279">
        <f>(Option_2!S143-Baseline!S143)*1.76</f>
        <v>1.2845577925643465</v>
      </c>
      <c r="T144" s="279">
        <f>(Option_2!T143-Baseline!T143)*1.76</f>
        <v>1.3240750092352778</v>
      </c>
      <c r="U144" s="279">
        <f>(Option_2!U143-Baseline!U143)*1.76</f>
        <v>1.3646951938804386</v>
      </c>
      <c r="V144" s="279">
        <f>(Option_2!V143-Baseline!V143)*1.76</f>
        <v>1.4103311064413173</v>
      </c>
      <c r="W144" s="279">
        <f>(Option_2!W143-Baseline!W143)*1.76</f>
        <v>1.4533371928707743</v>
      </c>
      <c r="X144" s="279">
        <f>(Option_2!X143-Baseline!X143)*1.76</f>
        <v>1.5015709520268934</v>
      </c>
      <c r="Y144" s="279">
        <f>(Option_2!Y143-Baseline!Y143)*1.76</f>
        <v>1.547134490615881</v>
      </c>
      <c r="Z144" s="279">
        <f>(Option_2!Z143-Baseline!Z143)*1.76</f>
        <v>1.5981511573810325</v>
      </c>
      <c r="AA144" s="279">
        <f>(Option_2!AA143-Baseline!AA143)*1.76</f>
        <v>1.650669153105307</v>
      </c>
      <c r="AB144" s="279">
        <f>(Option_2!AB143-Baseline!AB143)*1.76</f>
        <v>1.7047425764573974</v>
      </c>
      <c r="AC144" s="279">
        <f>(Option_2!AC143-Baseline!AC143)*1.76</f>
        <v>1.7594318280213634</v>
      </c>
      <c r="AD144" s="279">
        <f>(Option_2!AD143-Baseline!AD143)*1.76</f>
        <v>1.8159925872830649</v>
      </c>
      <c r="AE144" s="279">
        <f>(Option_2!AE143-Baseline!AE143)*1.76</f>
        <v>1.8747008943453125</v>
      </c>
      <c r="AF144" s="279">
        <f>(Option_2!AF143-Baseline!AF143)*1.76</f>
        <v>1.935043274046975</v>
      </c>
      <c r="AG144" s="279">
        <f>(Option_2!AG143-Baseline!AG143)*1.76</f>
        <v>1.9971332714050232</v>
      </c>
      <c r="AH144" s="279">
        <f>(Option_2!AH143-Baseline!AH143)*1.76</f>
        <v>2.0611068667351584</v>
      </c>
      <c r="AI144" s="279">
        <f>(Option_2!AI143-Baseline!AI143)*1.76</f>
        <v>2.1271404739156377</v>
      </c>
      <c r="AJ144" s="279">
        <f>(Option_2!AJ143-Baseline!AJ143)*1.76</f>
        <v>2.1952456032588499</v>
      </c>
      <c r="AK144" s="279">
        <f>(Option_2!AK143-Baseline!AK143)*1.76</f>
        <v>2.2654559383416766</v>
      </c>
      <c r="AL144" s="279">
        <f>(Option_2!AL143-Baseline!AL143)*1.76</f>
        <v>2.3378843815165875</v>
      </c>
      <c r="AM144" s="279">
        <f>(Option_2!AM143-Baseline!AM143)*1.76</f>
        <v>2.4126292464235553</v>
      </c>
      <c r="AN144" s="279">
        <f>(Option_2!AN143-Baseline!AN143)*1.76</f>
        <v>2.4897784006780079</v>
      </c>
      <c r="AO144" s="279">
        <f>(Option_2!AO143-Baseline!AO143)*1.76</f>
        <v>2.5694152567894184</v>
      </c>
      <c r="AP144" s="279">
        <f>(Option_2!AP143-Baseline!AP143)*1.76</f>
        <v>2.6516402947515418</v>
      </c>
      <c r="AQ144" s="279">
        <f>(Option_2!AQ143-Baseline!AQ143)*1.76</f>
        <v>2.7365612963986905</v>
      </c>
      <c r="AR144" s="279">
        <f>(Option_2!AR143-Baseline!AR143)*1.76</f>
        <v>2.8242856084723327</v>
      </c>
      <c r="AS144" s="279">
        <f>(Option_2!AS143-Baseline!AS143)*1.76</f>
        <v>2.9149247121736064</v>
      </c>
      <c r="AT144" s="279">
        <f>(Option_2!AT143-Baseline!AT143)*1.76</f>
        <v>3.0085961721231844</v>
      </c>
      <c r="AU144" s="279">
        <f>(Option_2!AU143-Baseline!AU143)*1.76</f>
        <v>3.105424857574262</v>
      </c>
      <c r="AV144" s="279">
        <f>(Option_2!AV143-Baseline!AV143)*1.76</f>
        <v>3.2055403353879046</v>
      </c>
      <c r="AW144" s="279">
        <f>(Option_2!AW143-Baseline!AW143)*1.76</f>
        <v>3.3090776375280937</v>
      </c>
      <c r="AX144" s="279">
        <f>(Option_2!AX143-Baseline!AX143)*1.76</f>
        <v>3.4161788137549367</v>
      </c>
      <c r="AY144" s="279">
        <f>(Option_2!AY143-Baseline!AY143)*1.76</f>
        <v>3.5269925127510944</v>
      </c>
      <c r="AZ144" s="279">
        <f>(Option_2!AZ143-Baseline!AZ143)*1.76</f>
        <v>3.6416746547973844</v>
      </c>
      <c r="BA144" s="279">
        <f>(Option_2!BA143-Baseline!BA143)*1.76</f>
        <v>3.760388086420603</v>
      </c>
      <c r="BB144" s="279">
        <f>(Option_2!BB143-Baseline!BB143)*1.76</f>
        <v>3.882519111790498</v>
      </c>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-5.7869438670629307</v>
      </c>
      <c r="F146" s="21">
        <f>-F$161*'Fixed Data'!$B$20*'Fixed Data'!$B$22</f>
        <v>-5.9898160987080775</v>
      </c>
      <c r="G146" s="21">
        <f>-G$161*'Fixed Data'!$B$20*'Fixed Data'!$B$22</f>
        <v>-6.2005400807713471</v>
      </c>
      <c r="H146" s="21">
        <f>-H$161*'Fixed Data'!$B$20*'Fixed Data'!$B$22</f>
        <v>-6.4194463474806582</v>
      </c>
      <c r="I146" s="21">
        <f>-I$161*'Fixed Data'!$B$20*'Fixed Data'!$B$22</f>
        <v>-6.6468801284521719</v>
      </c>
      <c r="J146" s="21">
        <f>-J$161*'Fixed Data'!$B$20*'Fixed Data'!$B$22</f>
        <v>-6.8832022447505468</v>
      </c>
      <c r="K146" s="21">
        <f>-K$161*'Fixed Data'!$B$20*'Fixed Data'!$B$22</f>
        <v>-7.1307138687260814</v>
      </c>
      <c r="L146" s="21">
        <f>-L$161*'Fixed Data'!$B$20*'Fixed Data'!$B$22</f>
        <v>-7.3880670121286416</v>
      </c>
      <c r="M146" s="21">
        <f>-M$161*'Fixed Data'!$B$20*'Fixed Data'!$B$22</f>
        <v>-7.6556870347630177</v>
      </c>
      <c r="N146" s="21">
        <f>-N$161*'Fixed Data'!$B$20*'Fixed Data'!$B$22</f>
        <v>-7.9340189425551744</v>
      </c>
      <c r="O146" s="21">
        <f>-O$161*'Fixed Data'!$B$20*'Fixed Data'!$B$22</f>
        <v>-8.2235281268019573</v>
      </c>
      <c r="P146" s="21">
        <f>-P$161*'Fixed Data'!$B$20*'Fixed Data'!$B$22</f>
        <v>-8.524701529049441</v>
      </c>
      <c r="Q146" s="21">
        <f>-Q$161*'Fixed Data'!$B$20*'Fixed Data'!$B$22</f>
        <v>-8.8380485595546752</v>
      </c>
      <c r="R146" s="21">
        <f>-R$161*'Fixed Data'!$B$20*'Fixed Data'!$B$22</f>
        <v>-9.1641022173610267</v>
      </c>
      <c r="S146" s="21">
        <f>-S$161*'Fixed Data'!$B$20*'Fixed Data'!$B$22</f>
        <v>-9.5034202327749995</v>
      </c>
      <c r="T146" s="21">
        <f>-T$161*'Fixed Data'!$B$20*'Fixed Data'!$B$22</f>
        <v>-9.8565862322445739</v>
      </c>
      <c r="U146" s="21">
        <f>-U$161*'Fixed Data'!$B$20*'Fixed Data'!$B$22</f>
        <v>-10.224211015245073</v>
      </c>
      <c r="V146" s="21">
        <f>-V$161*'Fixed Data'!$B$20*'Fixed Data'!$B$22</f>
        <v>-10.606933831165035</v>
      </c>
      <c r="W146" s="21">
        <f>-W$161*'Fixed Data'!$B$20*'Fixed Data'!$B$22</f>
        <v>-11.005423790601117</v>
      </c>
      <c r="X146" s="21">
        <f>-X$161*'Fixed Data'!$B$20*'Fixed Data'!$B$22</f>
        <v>-11.420381321456015</v>
      </c>
      <c r="Y146" s="21">
        <f>-Y$161*'Fixed Data'!$B$20*'Fixed Data'!$B$22</f>
        <v>-11.852539602634881</v>
      </c>
      <c r="Z146" s="21">
        <f>-Z$161*'Fixed Data'!$B$20*'Fixed Data'!$B$22</f>
        <v>-12.302666244158312</v>
      </c>
      <c r="AA146" s="21">
        <f>-AA$161*'Fixed Data'!$B$20*'Fixed Data'!$B$22</f>
        <v>-12.771564944873813</v>
      </c>
      <c r="AB146" s="21">
        <f>-AB$161*'Fixed Data'!$B$20*'Fixed Data'!$B$22</f>
        <v>-13.260077150167289</v>
      </c>
      <c r="AC146" s="21">
        <f>-AC$161*'Fixed Data'!$B$20*'Fixed Data'!$B$22</f>
        <v>-13.769084023295617</v>
      </c>
      <c r="AD146" s="21">
        <f>-AD$161*'Fixed Data'!$B$20*'Fixed Data'!$B$22</f>
        <v>-14.299508304711665</v>
      </c>
      <c r="AE146" s="21">
        <f>-AE$161*'Fixed Data'!$B$20*'Fixed Data'!$B$22</f>
        <v>-14.852316305798393</v>
      </c>
      <c r="AF146" s="21">
        <f>-AF$161*'Fixed Data'!$B$20*'Fixed Data'!$B$22</f>
        <v>-15.428520126617965</v>
      </c>
      <c r="AG146" s="21">
        <f>-AG$161*'Fixed Data'!$B$20*'Fixed Data'!$B$22</f>
        <v>-16.029179806456394</v>
      </c>
      <c r="AH146" s="21">
        <f>-AH$161*'Fixed Data'!$B$20*'Fixed Data'!$B$22</f>
        <v>-16.655405698383213</v>
      </c>
      <c r="AI146" s="21">
        <f>-AI$161*'Fixed Data'!$B$20*'Fixed Data'!$B$22</f>
        <v>-17.308360888614178</v>
      </c>
      <c r="AJ146" s="21">
        <f>-AJ$161*'Fixed Data'!$B$20*'Fixed Data'!$B$22</f>
        <v>-17.989263907093552</v>
      </c>
      <c r="AK146" s="21">
        <f>-AK$161*'Fixed Data'!$B$20*'Fixed Data'!$B$22</f>
        <v>-18.699391236462827</v>
      </c>
      <c r="AL146" s="21">
        <f>-AL$161*'Fixed Data'!$B$20*'Fixed Data'!$B$22</f>
        <v>-19.440080336264096</v>
      </c>
      <c r="AM146" s="21">
        <f>-AM$161*'Fixed Data'!$B$20*'Fixed Data'!$B$22</f>
        <v>-20.212732555135901</v>
      </c>
      <c r="AN146" s="21">
        <f>-AN$161*'Fixed Data'!$B$20*'Fixed Data'!$B$22</f>
        <v>-21.0188161998196</v>
      </c>
      <c r="AO146" s="21">
        <f>-AO$161*'Fixed Data'!$B$20*'Fixed Data'!$B$22</f>
        <v>-21.859869984991398</v>
      </c>
      <c r="AP146" s="21">
        <f>-AP$161*'Fixed Data'!$B$20*'Fixed Data'!$B$22</f>
        <v>-22.737506348685258</v>
      </c>
      <c r="AQ146" s="21">
        <f>-AQ$161*'Fixed Data'!$B$20*'Fixed Data'!$B$22</f>
        <v>-23.653415103738503</v>
      </c>
      <c r="AR146" s="21">
        <f>-AR$161*'Fixed Data'!$B$20*'Fixed Data'!$B$22</f>
        <v>-24.609367358055398</v>
      </c>
      <c r="AS146" s="21">
        <f>-AS$161*'Fixed Data'!$B$20*'Fixed Data'!$B$22</f>
        <v>-25.60721936766631</v>
      </c>
      <c r="AT146" s="21">
        <f>-AT$161*'Fixed Data'!$B$20*'Fixed Data'!$B$22</f>
        <v>-26.64891679301391</v>
      </c>
      <c r="AU146" s="21">
        <f>-AU$161*'Fixed Data'!$B$20*'Fixed Data'!$B$22</f>
        <v>-27.736499156852958</v>
      </c>
      <c r="AV146" s="21">
        <f>-AV$161*'Fixed Data'!$B$20*'Fixed Data'!$B$22</f>
        <v>-28.872104391756125</v>
      </c>
      <c r="AW146" s="21">
        <f>-AW$161*'Fixed Data'!$B$20*'Fixed Data'!$B$22</f>
        <v>-30.057973813248434</v>
      </c>
      <c r="AX146" s="21">
        <f>-AX$161*'Fixed Data'!$B$20*'Fixed Data'!$B$22</f>
        <v>-31.296457048138663</v>
      </c>
      <c r="AY146" s="21">
        <f>-AY$161*'Fixed Data'!$B$20*'Fixed Data'!$B$22</f>
        <v>-32.590017590092977</v>
      </c>
      <c r="AZ146" s="21">
        <f>-AZ$161*'Fixed Data'!$B$20*'Fixed Data'!$B$22</f>
        <v>-33.941238310405481</v>
      </c>
      <c r="BA146" s="21">
        <f>-BA$161*'Fixed Data'!$B$20*'Fixed Data'!$B$22</f>
        <v>-35.35282739439748</v>
      </c>
      <c r="BB146" s="21">
        <f>-BB$161*'Fixed Data'!$B$20*'Fixed Data'!$B$22</f>
        <v>-36.823123344763133</v>
      </c>
    </row>
    <row r="147" spans="1:54" outlineLevel="2">
      <c r="A147" s="426"/>
      <c r="B147" s="135" t="s">
        <v>291</v>
      </c>
      <c r="C147" s="135" t="s">
        <v>472</v>
      </c>
      <c r="D147" s="135" t="s">
        <v>389</v>
      </c>
      <c r="E147" s="21">
        <f>-E$162*'Fixed Data'!$B$21*'Fixed Data'!$B$22</f>
        <v>-8.6495463997149385E-2</v>
      </c>
      <c r="F147" s="21">
        <f>-F$162*'Fixed Data'!$B$21*'Fixed Data'!$B$22</f>
        <v>-8.9527725624661658E-2</v>
      </c>
      <c r="G147" s="21">
        <f>-G$162*'Fixed Data'!$B$21*'Fixed Data'!$B$22</f>
        <v>-9.267734495582193E-2</v>
      </c>
      <c r="H147" s="21">
        <f>-H$162*'Fixed Data'!$B$21*'Fixed Data'!$B$22</f>
        <v>-9.5949261485013523E-2</v>
      </c>
      <c r="I147" s="21">
        <f>-I$162*'Fixed Data'!$B$21*'Fixed Data'!$B$22</f>
        <v>-9.9348636345769237E-2</v>
      </c>
      <c r="J147" s="21">
        <f>-J$162*'Fixed Data'!$B$21*'Fixed Data'!$B$22</f>
        <v>-0.10288086210447953</v>
      </c>
      <c r="K147" s="21">
        <f>-K$162*'Fixed Data'!$B$21*'Fixed Data'!$B$22</f>
        <v>-0.10658033336020041</v>
      </c>
      <c r="L147" s="21">
        <f>-L$162*'Fixed Data'!$B$21*'Fixed Data'!$B$22</f>
        <v>-0.11042690219514112</v>
      </c>
      <c r="M147" s="21">
        <f>-M$162*'Fixed Data'!$B$21*'Fixed Data'!$B$22</f>
        <v>-0.1144269271366625</v>
      </c>
      <c r="N147" s="21">
        <f>-N$162*'Fixed Data'!$B$21*'Fixed Data'!$B$22</f>
        <v>-0.11858705841395634</v>
      </c>
      <c r="O147" s="21">
        <f>-O$162*'Fixed Data'!$B$21*'Fixed Data'!$B$22</f>
        <v>-0.12291425302528884</v>
      </c>
      <c r="P147" s="21">
        <f>-P$162*'Fixed Data'!$B$21*'Fixed Data'!$B$22</f>
        <v>-0.12741578844919196</v>
      </c>
      <c r="Q147" s="21">
        <f>-Q$162*'Fixed Data'!$B$21*'Fixed Data'!$B$22</f>
        <v>-0.13209927906775867</v>
      </c>
      <c r="R147" s="21">
        <f>-R$162*'Fixed Data'!$B$21*'Fixed Data'!$B$22</f>
        <v>-0.13697269123388639</v>
      </c>
      <c r="S147" s="21">
        <f>-S$162*'Fixed Data'!$B$21*'Fixed Data'!$B$22</f>
        <v>-0.1420443610506239</v>
      </c>
      <c r="T147" s="21">
        <f>-T$162*'Fixed Data'!$B$21*'Fixed Data'!$B$22</f>
        <v>-0.14732301199984629</v>
      </c>
      <c r="U147" s="21">
        <f>-U$162*'Fixed Data'!$B$21*'Fixed Data'!$B$22</f>
        <v>-0.15281777332429169</v>
      </c>
      <c r="V147" s="21">
        <f>-V$162*'Fixed Data'!$B$21*'Fixed Data'!$B$22</f>
        <v>-0.15853819991632254</v>
      </c>
      <c r="W147" s="21">
        <f>-W$162*'Fixed Data'!$B$21*'Fixed Data'!$B$22</f>
        <v>-0.16449429280937644</v>
      </c>
      <c r="X147" s="21">
        <f>-X$162*'Fixed Data'!$B$21*'Fixed Data'!$B$22</f>
        <v>-0.17069652042277939</v>
      </c>
      <c r="Y147" s="21">
        <f>-Y$162*'Fixed Data'!$B$21*'Fixed Data'!$B$22</f>
        <v>-0.17715584191597278</v>
      </c>
      <c r="Z147" s="21">
        <f>-Z$162*'Fixed Data'!$B$21*'Fixed Data'!$B$22</f>
        <v>-0.18388373054274082</v>
      </c>
      <c r="AA147" s="21">
        <f>-AA$162*'Fixed Data'!$B$21*'Fixed Data'!$B$22</f>
        <v>-0.19089219836148935</v>
      </c>
      <c r="AB147" s="21">
        <f>-AB$162*'Fixed Data'!$B$21*'Fixed Data'!$B$22</f>
        <v>-0.19819382275359432</v>
      </c>
      <c r="AC147" s="21">
        <f>-AC$162*'Fixed Data'!$B$21*'Fixed Data'!$B$22</f>
        <v>-0.20580177384578446</v>
      </c>
      <c r="AD147" s="21">
        <f>-AD$162*'Fixed Data'!$B$21*'Fixed Data'!$B$22</f>
        <v>-0.21372984358992114</v>
      </c>
      <c r="AE147" s="21">
        <f>-AE$162*'Fixed Data'!$B$21*'Fixed Data'!$B$22</f>
        <v>-0.22199247514412271</v>
      </c>
      <c r="AF147" s="21">
        <f>-AF$162*'Fixed Data'!$B$21*'Fixed Data'!$B$22</f>
        <v>-0.2306047958700275</v>
      </c>
      <c r="AG147" s="21">
        <f>-AG$162*'Fixed Data'!$B$21*'Fixed Data'!$B$22</f>
        <v>-0.2395826498780394</v>
      </c>
      <c r="AH147" s="21">
        <f>-AH$162*'Fixed Data'!$B$21*'Fixed Data'!$B$22</f>
        <v>-0.24894263328467722</v>
      </c>
      <c r="AI147" s="21">
        <f>-AI$162*'Fixed Data'!$B$21*'Fixed Data'!$B$22</f>
        <v>-0.25870213067530373</v>
      </c>
      <c r="AJ147" s="21">
        <f>-AJ$162*'Fixed Data'!$B$21*'Fixed Data'!$B$22</f>
        <v>-0.26887935412828562</v>
      </c>
      <c r="AK147" s="21">
        <f>-AK$162*'Fixed Data'!$B$21*'Fixed Data'!$B$22</f>
        <v>-0.27949338374587845</v>
      </c>
      <c r="AL147" s="21">
        <f>-AL$162*'Fixed Data'!$B$21*'Fixed Data'!$B$22</f>
        <v>-0.29056420969183522</v>
      </c>
      <c r="AM147" s="21">
        <f>-AM$162*'Fixed Data'!$B$21*'Fixed Data'!$B$22</f>
        <v>-0.30211277709179168</v>
      </c>
      <c r="AN147" s="21">
        <f>-AN$162*'Fixed Data'!$B$21*'Fixed Data'!$B$22</f>
        <v>-0.31416103289239317</v>
      </c>
      <c r="AO147" s="21">
        <f>-AO$162*'Fixed Data'!$B$21*'Fixed Data'!$B$22</f>
        <v>-0.32673197513117991</v>
      </c>
      <c r="AP147" s="21">
        <f>-AP$162*'Fixed Data'!$B$21*'Fixed Data'!$B$22</f>
        <v>-0.33984970446656015</v>
      </c>
      <c r="AQ147" s="21">
        <f>-AQ$162*'Fixed Data'!$B$21*'Fixed Data'!$B$22</f>
        <v>-0.35353947857055751</v>
      </c>
      <c r="AR147" s="21">
        <f>-AR$162*'Fixed Data'!$B$21*'Fixed Data'!$B$22</f>
        <v>-0.36782776878164669</v>
      </c>
      <c r="AS147" s="21">
        <f>-AS$162*'Fixed Data'!$B$21*'Fixed Data'!$B$22</f>
        <v>-0.38274232022305393</v>
      </c>
      <c r="AT147" s="21">
        <f>-AT$162*'Fixed Data'!$B$21*'Fixed Data'!$B$22</f>
        <v>-0.39831221418114487</v>
      </c>
      <c r="AU147" s="21">
        <f>-AU$162*'Fixed Data'!$B$21*'Fixed Data'!$B$22</f>
        <v>-0.41456793455196733</v>
      </c>
      <c r="AV147" s="21">
        <f>-AV$162*'Fixed Data'!$B$21*'Fixed Data'!$B$22</f>
        <v>-0.43154143654788091</v>
      </c>
      <c r="AW147" s="21">
        <f>-AW$162*'Fixed Data'!$B$21*'Fixed Data'!$B$22</f>
        <v>-0.44926621962301494</v>
      </c>
      <c r="AX147" s="21">
        <f>-AX$162*'Fixed Data'!$B$21*'Fixed Data'!$B$22</f>
        <v>-0.46777740356284747</v>
      </c>
      <c r="AY147" s="21">
        <f>-AY$162*'Fixed Data'!$B$21*'Fixed Data'!$B$22</f>
        <v>-0.48711180909395663</v>
      </c>
      <c r="AZ147" s="21">
        <f>-AZ$162*'Fixed Data'!$B$21*'Fixed Data'!$B$22</f>
        <v>-0.50730804150722153</v>
      </c>
      <c r="BA147" s="21">
        <f>-BA$162*'Fixed Data'!$B$21*'Fixed Data'!$B$22</f>
        <v>-0.52840657925321277</v>
      </c>
      <c r="BB147" s="21">
        <f>-BB$162*'Fixed Data'!$B$21*'Fixed Data'!$B$22</f>
        <v>-0.55038258839448584</v>
      </c>
    </row>
    <row r="148" spans="1:54" outlineLevel="2">
      <c r="A148" s="426"/>
      <c r="B148" s="135" t="s">
        <v>291</v>
      </c>
      <c r="C148" s="135" t="s">
        <v>563</v>
      </c>
      <c r="D148" s="135" t="s">
        <v>389</v>
      </c>
      <c r="E148" s="279">
        <f>(SUM(Option_2!E146:E147)-SUM(Baseline!E146:E147))*1.76</f>
        <v>0</v>
      </c>
      <c r="F148" s="279">
        <f>(SUM(Option_2!F146:F147)-SUM(Baseline!F146:F147))*1.76</f>
        <v>2.608479911085908E-3</v>
      </c>
      <c r="G148" s="279">
        <f>(SUM(Option_2!G146:G147)-SUM(Baseline!G146:G147))*1.76</f>
        <v>5.4622969511933664E-3</v>
      </c>
      <c r="H148" s="279">
        <f>(SUM(Option_2!H146:H147)-SUM(Baseline!H146:H147))*1.76</f>
        <v>8.5796194509227073E-3</v>
      </c>
      <c r="I148" s="279">
        <f>(SUM(Option_2!I146:I147)-SUM(Baseline!I146:I147))*1.76</f>
        <v>1.1979974544666021E-2</v>
      </c>
      <c r="J148" s="279">
        <f>(SUM(Option_2!J146:J147)-SUM(Baseline!J146:J147))*1.76</f>
        <v>1.5684250292114683E-2</v>
      </c>
      <c r="K148" s="279">
        <f>(SUM(Option_2!K146:K147)-SUM(Baseline!K146:K147))*1.76</f>
        <v>1.6277526825700762E-2</v>
      </c>
      <c r="L148" s="279">
        <f>(SUM(Option_2!L146:L147)-SUM(Baseline!L146:L147))*1.76</f>
        <v>1.6895333606853597E-2</v>
      </c>
      <c r="M148" s="279">
        <f>(SUM(Option_2!M146:M147)-SUM(Baseline!M146:M147))*1.76</f>
        <v>1.7538829389113317E-2</v>
      </c>
      <c r="N148" s="279">
        <f>(SUM(Option_2!N146:N147)-SUM(Baseline!N146:N147))*1.76</f>
        <v>1.8209057032696024E-2</v>
      </c>
      <c r="O148" s="279">
        <f>(SUM(Option_2!O146:O147)-SUM(Baseline!O146:O147))*1.76</f>
        <v>1.8907334854032173E-2</v>
      </c>
      <c r="P148" s="279">
        <f>(SUM(Option_2!P146:P147)-SUM(Baseline!P146:P147))*1.76</f>
        <v>1.9634824788852825E-2</v>
      </c>
      <c r="Q148" s="279">
        <f>(SUM(Option_2!Q146:Q147)-SUM(Baseline!Q146:Q147))*1.76</f>
        <v>2.0392847009862578E-2</v>
      </c>
      <c r="R148" s="279">
        <f>(SUM(Option_2!R146:R147)-SUM(Baseline!R146:R147))*1.76</f>
        <v>2.1182801868991703E-2</v>
      </c>
      <c r="S148" s="279">
        <f>(SUM(Option_2!S146:S147)-SUM(Baseline!S146:S147))*1.76</f>
        <v>2.2006129940362485E-2</v>
      </c>
      <c r="T148" s="279">
        <f>(SUM(Option_2!T146:T147)-SUM(Baseline!T146:T147))*1.76</f>
        <v>2.2864312285497589E-2</v>
      </c>
      <c r="U148" s="279">
        <f>(SUM(Option_2!U146:U147)-SUM(Baseline!U146:U147))*1.76</f>
        <v>2.3758948776224715E-2</v>
      </c>
      <c r="V148" s="279">
        <f>(SUM(Option_2!V146:V147)-SUM(Baseline!V146:V147))*1.76</f>
        <v>2.4691680567318883E-2</v>
      </c>
      <c r="W148" s="279">
        <f>(SUM(Option_2!W146:W147)-SUM(Baseline!W146:W147))*1.76</f>
        <v>2.5664267889046643E-2</v>
      </c>
      <c r="X148" s="279">
        <f>(SUM(Option_2!X146:X147)-SUM(Baseline!X146:X147))*1.76</f>
        <v>2.667847229761634E-2</v>
      </c>
      <c r="Y148" s="279">
        <f>(SUM(Option_2!Y146:Y147)-SUM(Baseline!Y146:Y147))*1.76</f>
        <v>2.7736214381730236E-2</v>
      </c>
      <c r="Z148" s="279">
        <f>(SUM(Option_2!Z146:Z147)-SUM(Baseline!Z146:Z147))*1.76</f>
        <v>2.8839533805610246E-2</v>
      </c>
      <c r="AA148" s="279">
        <f>(SUM(Option_2!AA146:AA147)-SUM(Baseline!AA146:AA147))*1.76</f>
        <v>2.9990432663110484E-2</v>
      </c>
      <c r="AB148" s="279">
        <f>(SUM(Option_2!AB146:AB147)-SUM(Baseline!AB146:AB147))*1.76</f>
        <v>3.1191190890927773E-2</v>
      </c>
      <c r="AC148" s="279">
        <f>(SUM(Option_2!AC146:AC147)-SUM(Baseline!AC146:AC147))*1.76</f>
        <v>3.2444010368006392E-2</v>
      </c>
      <c r="AD148" s="279">
        <f>(SUM(Option_2!AD146:AD147)-SUM(Baseline!AD146:AD147))*1.76</f>
        <v>3.3751331389500761E-2</v>
      </c>
      <c r="AE148" s="279">
        <f>(SUM(Option_2!AE146:AE147)-SUM(Baseline!AE146:AE147))*1.76</f>
        <v>3.5115714651932993E-2</v>
      </c>
      <c r="AF148" s="279">
        <f>(SUM(Option_2!AF146:AF147)-SUM(Baseline!AF146:AF147))*1.76</f>
        <v>3.653968248598545E-2</v>
      </c>
      <c r="AG148" s="279">
        <f>(SUM(Option_2!AG146:AG147)-SUM(Baseline!AG146:AG147))*1.76</f>
        <v>3.802607475695538E-2</v>
      </c>
      <c r="AH148" s="279">
        <f>(SUM(Option_2!AH146:AH147)-SUM(Baseline!AH146:AH147))*1.76</f>
        <v>3.9577733451628773E-2</v>
      </c>
      <c r="AI148" s="279">
        <f>(SUM(Option_2!AI146:AI147)-SUM(Baseline!AI146:AI147))*1.76</f>
        <v>4.1197778664833325E-2</v>
      </c>
      <c r="AJ148" s="279">
        <f>(SUM(Option_2!AJ146:AJ147)-SUM(Baseline!AJ146:AJ147))*1.76</f>
        <v>4.2889293451398774E-2</v>
      </c>
      <c r="AK148" s="279">
        <f>(SUM(Option_2!AK146:AK147)-SUM(Baseline!AK146:AK147))*1.76</f>
        <v>4.4655717031883459E-2</v>
      </c>
      <c r="AL148" s="279">
        <f>(SUM(Option_2!AL146:AL147)-SUM(Baseline!AL146:AL147))*1.76</f>
        <v>4.6500452117286387E-2</v>
      </c>
      <c r="AM148" s="279">
        <f>(SUM(Option_2!AM146:AM147)-SUM(Baseline!AM146:AM147))*1.76</f>
        <v>4.8427180056933708E-2</v>
      </c>
      <c r="AN148" s="279">
        <f>(SUM(Option_2!AN146:AN147)-SUM(Baseline!AN146:AN147))*1.76</f>
        <v>5.0439781985313632E-2</v>
      </c>
      <c r="AO148" s="279">
        <f>(SUM(Option_2!AO146:AO147)-SUM(Baseline!AO146:AO147))*1.76</f>
        <v>5.2542220541975555E-2</v>
      </c>
      <c r="AP148" s="279">
        <f>(SUM(Option_2!AP146:AP147)-SUM(Baseline!AP146:AP147))*1.76</f>
        <v>5.4738776166395268E-2</v>
      </c>
      <c r="AQ148" s="279">
        <f>(SUM(Option_2!AQ146:AQ147)-SUM(Baseline!AQ146:AQ147))*1.76</f>
        <v>5.7033890451990601E-2</v>
      </c>
      <c r="AR148" s="279">
        <f>(SUM(Option_2!AR146:AR147)-SUM(Baseline!AR146:AR147))*1.76</f>
        <v>5.943216588102871E-2</v>
      </c>
      <c r="AS148" s="279">
        <f>(SUM(Option_2!AS146:AS147)-SUM(Baseline!AS146:AS147))*1.76</f>
        <v>6.1938444943033917E-2</v>
      </c>
      <c r="AT148" s="279">
        <f>(SUM(Option_2!AT146:AT147)-SUM(Baseline!AT146:AT147))*1.76</f>
        <v>6.4557888988140355E-2</v>
      </c>
      <c r="AU148" s="279">
        <f>(SUM(Option_2!AU146:AU147)-SUM(Baseline!AU146:AU147))*1.76</f>
        <v>6.7295820255337729E-2</v>
      </c>
      <c r="AV148" s="279">
        <f>(SUM(Option_2!AV146:AV147)-SUM(Baseline!AV146:AV147))*1.76</f>
        <v>7.0157880639659997E-2</v>
      </c>
      <c r="AW148" s="279">
        <f>(SUM(Option_2!AW146:AW147)-SUM(Baseline!AW146:AW147))*1.76</f>
        <v>7.3149913147235568E-2</v>
      </c>
      <c r="AX148" s="279">
        <f>(SUM(Option_2!AX146:AX147)-SUM(Baseline!AX146:AX147))*1.76</f>
        <v>7.6278159823987723E-2</v>
      </c>
      <c r="AY148" s="279">
        <f>(SUM(Option_2!AY146:AY147)-SUM(Baseline!AY146:AY147))*1.76</f>
        <v>7.954902386980052E-2</v>
      </c>
      <c r="AZ148" s="279">
        <f>(SUM(Option_2!AZ146:AZ147)-SUM(Baseline!AZ146:AZ147))*1.76</f>
        <v>8.2969386908084738E-2</v>
      </c>
      <c r="BA148" s="279">
        <f>(SUM(Option_2!BA146:BA147)-SUM(Baseline!BA146:BA147))*1.76</f>
        <v>8.6546332203612339E-2</v>
      </c>
      <c r="BB148" s="279">
        <f>(SUM(Option_2!BB146:BB147)-SUM(Baseline!BB146:BB147))*1.76</f>
        <v>9.027729339059419E-2</v>
      </c>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473</v>
      </c>
      <c r="D150" s="135" t="s">
        <v>389</v>
      </c>
      <c r="E150" s="279">
        <v>-37.7511279</v>
      </c>
      <c r="F150" s="279">
        <v>-38.803269960000002</v>
      </c>
      <c r="G150" s="279">
        <v>-39.886764409999998</v>
      </c>
      <c r="H150" s="279">
        <v>-41.002625070000001</v>
      </c>
      <c r="I150" s="279">
        <v>-42.151901710000004</v>
      </c>
      <c r="J150" s="279">
        <v>-43.33568142</v>
      </c>
      <c r="K150" s="279">
        <v>-44.653765499999999</v>
      </c>
      <c r="L150" s="279">
        <v>-46.014838579999996</v>
      </c>
      <c r="M150" s="279">
        <v>-47.420419039999999</v>
      </c>
      <c r="N150" s="279">
        <v>-48.872083619999998</v>
      </c>
      <c r="O150" s="279">
        <v>-50.371469909999995</v>
      </c>
      <c r="P150" s="279">
        <v>-51.920278869999997</v>
      </c>
      <c r="Q150" s="279">
        <v>-53.520277479999997</v>
      </c>
      <c r="R150" s="279">
        <v>-55.173301539999997</v>
      </c>
      <c r="S150" s="279">
        <v>-56.881258530000004</v>
      </c>
      <c r="T150" s="279">
        <v>-58.646130679999999</v>
      </c>
      <c r="U150" s="279">
        <v>-60.469978099999999</v>
      </c>
      <c r="V150" s="279">
        <v>-62.354942130000005</v>
      </c>
      <c r="W150" s="279">
        <v>-64.303248749999995</v>
      </c>
      <c r="X150" s="279">
        <v>-66.317212220000002</v>
      </c>
      <c r="Y150" s="279">
        <v>-68.399238870000005</v>
      </c>
      <c r="Z150" s="279">
        <v>-70.551831030000002</v>
      </c>
      <c r="AA150" s="279">
        <v>-72.777591170000008</v>
      </c>
      <c r="AB150" s="279">
        <v>-75.079226209999987</v>
      </c>
      <c r="AC150" s="279">
        <v>-77.459552049999999</v>
      </c>
      <c r="AD150" s="279">
        <v>-79.921498290000002</v>
      </c>
      <c r="AE150" s="279">
        <v>-82.46811314</v>
      </c>
      <c r="AF150" s="279">
        <v>-85.102568640000001</v>
      </c>
      <c r="AG150" s="279">
        <v>-87.828166049999993</v>
      </c>
      <c r="AH150" s="279">
        <v>-90.648341439999996</v>
      </c>
      <c r="AI150" s="279">
        <v>-93.566671720000002</v>
      </c>
      <c r="AJ150" s="279">
        <v>-96.586880739999998</v>
      </c>
      <c r="AK150" s="279">
        <v>-99.712845770000001</v>
      </c>
      <c r="AL150" s="279">
        <v>-102.94860440000001</v>
      </c>
      <c r="AM150" s="279">
        <v>-106.2983613</v>
      </c>
      <c r="AN150" s="279">
        <v>-109.76649620000001</v>
      </c>
      <c r="AO150" s="279">
        <v>-113.35757109999999</v>
      </c>
      <c r="AP150" s="279">
        <v>-117.0763388</v>
      </c>
      <c r="AQ150" s="279">
        <v>-120.92775109999999</v>
      </c>
      <c r="AR150" s="279">
        <v>-124.9169679</v>
      </c>
      <c r="AS150" s="279">
        <v>-129.04936659999998</v>
      </c>
      <c r="AT150" s="279">
        <v>-133.3305517</v>
      </c>
      <c r="AU150" s="279">
        <v>-137.7663651</v>
      </c>
      <c r="AV150" s="279">
        <v>-142.36289680000002</v>
      </c>
      <c r="AW150" s="279">
        <v>-147.1264961</v>
      </c>
      <c r="AX150" s="279">
        <v>-152.0637835</v>
      </c>
      <c r="AY150" s="279">
        <v>-157.1816628</v>
      </c>
      <c r="AZ150" s="279">
        <v>-162.48733390000001</v>
      </c>
      <c r="BA150" s="279">
        <v>-167.9883068</v>
      </c>
      <c r="BB150" s="279">
        <v>-173.67551392589456</v>
      </c>
    </row>
    <row r="151" spans="1:54" outlineLevel="2">
      <c r="A151" s="426"/>
      <c r="B151" s="135" t="s">
        <v>294</v>
      </c>
      <c r="C151" s="135" t="s">
        <v>474</v>
      </c>
      <c r="D151" s="135" t="s">
        <v>389</v>
      </c>
      <c r="E151" s="279">
        <v>-11.34775132</v>
      </c>
      <c r="F151" s="279">
        <v>-11.689848490000001</v>
      </c>
      <c r="G151" s="279">
        <v>-12.042743470000001</v>
      </c>
      <c r="H151" s="279">
        <v>-12.406798800000001</v>
      </c>
      <c r="I151" s="279">
        <v>-12.782390150000001</v>
      </c>
      <c r="J151" s="279">
        <v>-13.16990683</v>
      </c>
      <c r="K151" s="279">
        <v>-13.575572699999999</v>
      </c>
      <c r="L151" s="279">
        <v>-13.994493210000002</v>
      </c>
      <c r="M151" s="279">
        <v>-14.427133529999999</v>
      </c>
      <c r="N151" s="279">
        <v>-14.87397651</v>
      </c>
      <c r="O151" s="279">
        <v>-15.335523439999999</v>
      </c>
      <c r="P151" s="279">
        <v>-15.81229475</v>
      </c>
      <c r="Q151" s="279">
        <v>-16.304830880000001</v>
      </c>
      <c r="R151" s="279">
        <v>-16.813693050000001</v>
      </c>
      <c r="S151" s="279">
        <v>-17.339464159999999</v>
      </c>
      <c r="T151" s="279">
        <v>-17.882749670000003</v>
      </c>
      <c r="U151" s="279">
        <v>-18.444178570000002</v>
      </c>
      <c r="V151" s="279">
        <v>-19.024404350000001</v>
      </c>
      <c r="W151" s="279">
        <v>-19.62410603</v>
      </c>
      <c r="X151" s="279">
        <v>-20.243989239999998</v>
      </c>
      <c r="Y151" s="279">
        <v>-20.884787370000002</v>
      </c>
      <c r="Z151" s="279">
        <v>-21.547262700000001</v>
      </c>
      <c r="AA151" s="279">
        <v>-22.23220766</v>
      </c>
      <c r="AB151" s="279">
        <v>-22.940446129999998</v>
      </c>
      <c r="AC151" s="279">
        <v>-23.672834739999999</v>
      </c>
      <c r="AD151" s="279">
        <v>-24.430264309999998</v>
      </c>
      <c r="AE151" s="279">
        <v>-25.213661309999999</v>
      </c>
      <c r="AF151" s="279">
        <v>-26.023989370000002</v>
      </c>
      <c r="AG151" s="279">
        <v>-26.862250940000003</v>
      </c>
      <c r="AH151" s="279">
        <v>-27.7294889</v>
      </c>
      <c r="AI151" s="279">
        <v>-28.626788399999999</v>
      </c>
      <c r="AJ151" s="279">
        <v>-29.55527859</v>
      </c>
      <c r="AK151" s="279">
        <v>-30.516134649999998</v>
      </c>
      <c r="AL151" s="279">
        <v>-31.510579710000002</v>
      </c>
      <c r="AM151" s="279">
        <v>-32.539887030000003</v>
      </c>
      <c r="AN151" s="279">
        <v>-33.605382119999994</v>
      </c>
      <c r="AO151" s="279">
        <v>-34.708445099999999</v>
      </c>
      <c r="AP151" s="279">
        <v>-35.850513100000001</v>
      </c>
      <c r="AQ151" s="279">
        <v>-37.033082740000005</v>
      </c>
      <c r="AR151" s="279">
        <v>-38.257712829999996</v>
      </c>
      <c r="AS151" s="279">
        <v>-39.526027069999998</v>
      </c>
      <c r="AT151" s="279">
        <v>-40.839716960000004</v>
      </c>
      <c r="AU151" s="279">
        <v>-42.20054485</v>
      </c>
      <c r="AV151" s="279">
        <v>-43.610347070000003</v>
      </c>
      <c r="AW151" s="279">
        <v>-45.071037259999997</v>
      </c>
      <c r="AX151" s="279">
        <v>-46.584609840000006</v>
      </c>
      <c r="AY151" s="279">
        <v>-48.153143630000002</v>
      </c>
      <c r="AZ151" s="279">
        <v>-49.778805659999996</v>
      </c>
      <c r="BA151" s="279">
        <v>-51.463855180000003</v>
      </c>
      <c r="BB151" s="279">
        <v>-53.205944876983075</v>
      </c>
    </row>
    <row r="152" spans="1:54" outlineLevel="2">
      <c r="A152" s="426"/>
      <c r="B152" s="135" t="s">
        <v>294</v>
      </c>
      <c r="C152" s="135" t="s">
        <v>475</v>
      </c>
      <c r="D152" s="135" t="s">
        <v>389</v>
      </c>
      <c r="E152" s="279">
        <v>-0.93836276650000006</v>
      </c>
      <c r="F152" s="279">
        <v>-0.97125683149999997</v>
      </c>
      <c r="G152" s="279">
        <v>-1.0054240000000001</v>
      </c>
      <c r="H152" s="279">
        <v>-1.040917858</v>
      </c>
      <c r="I152" s="279">
        <v>-1.07779439</v>
      </c>
      <c r="J152" s="279">
        <v>-1.1161120950000001</v>
      </c>
      <c r="K152" s="279">
        <v>-1.156244184</v>
      </c>
      <c r="L152" s="279">
        <v>-1.1979719979999999</v>
      </c>
      <c r="M152" s="279">
        <v>-1.241364511</v>
      </c>
      <c r="N152" s="279">
        <v>-1.286493868</v>
      </c>
      <c r="O152" s="279">
        <v>-1.3334355369999999</v>
      </c>
      <c r="P152" s="279">
        <v>-1.3822684680000001</v>
      </c>
      <c r="Q152" s="279">
        <v>-1.4330752579999999</v>
      </c>
      <c r="R152" s="279">
        <v>-1.485942329</v>
      </c>
      <c r="S152" s="279">
        <v>-1.540960112</v>
      </c>
      <c r="T152" s="279">
        <v>-1.598223239</v>
      </c>
      <c r="U152" s="279">
        <v>-1.6578307430000001</v>
      </c>
      <c r="V152" s="279">
        <v>-1.7198862779999999</v>
      </c>
      <c r="W152" s="279">
        <v>-1.7844983349999999</v>
      </c>
      <c r="X152" s="279">
        <v>-1.8517804769999999</v>
      </c>
      <c r="Y152" s="279">
        <v>-1.9218515900000002</v>
      </c>
      <c r="Z152" s="279">
        <v>-1.994836134</v>
      </c>
      <c r="AA152" s="279">
        <v>-2.0708644180000002</v>
      </c>
      <c r="AB152" s="279">
        <v>-2.150072883</v>
      </c>
      <c r="AC152" s="279">
        <v>-2.2326044</v>
      </c>
      <c r="AD152" s="279">
        <v>-2.3186085809999999</v>
      </c>
      <c r="AE152" s="279">
        <v>-2.4082421109999999</v>
      </c>
      <c r="AF152" s="279">
        <v>-2.50166909</v>
      </c>
      <c r="AG152" s="279">
        <v>-2.5990613960000002</v>
      </c>
      <c r="AH152" s="279">
        <v>-2.7005990630000003</v>
      </c>
      <c r="AI152" s="279">
        <v>-2.8064706839999998</v>
      </c>
      <c r="AJ152" s="279">
        <v>-2.916873823</v>
      </c>
      <c r="AK152" s="279">
        <v>-3.0320154610000003</v>
      </c>
      <c r="AL152" s="279">
        <v>-3.1521124530000004</v>
      </c>
      <c r="AM152" s="279">
        <v>-3.2773920129999996</v>
      </c>
      <c r="AN152" s="279">
        <v>-3.4080922239999998</v>
      </c>
      <c r="AO152" s="279">
        <v>-3.5444625699999999</v>
      </c>
      <c r="AP152" s="279">
        <v>-3.6867644950000003</v>
      </c>
      <c r="AQ152" s="279">
        <v>-3.8352719959999999</v>
      </c>
      <c r="AR152" s="279">
        <v>-3.990272236</v>
      </c>
      <c r="AS152" s="279">
        <v>-4.1520661959999998</v>
      </c>
      <c r="AT152" s="279">
        <v>-4.3209693519999997</v>
      </c>
      <c r="AU152" s="279">
        <v>-4.4973123940000006</v>
      </c>
      <c r="AV152" s="279">
        <v>-4.6814419749999994</v>
      </c>
      <c r="AW152" s="279">
        <v>-4.8737214980000001</v>
      </c>
      <c r="AX152" s="279">
        <v>-5.0745319460000005</v>
      </c>
      <c r="AY152" s="279">
        <v>-5.2842727520000006</v>
      </c>
      <c r="AZ152" s="279">
        <v>-5.503362708</v>
      </c>
      <c r="BA152" s="279">
        <v>-5.7322409270000003</v>
      </c>
      <c r="BB152" s="279">
        <v>-5.9706379151439029</v>
      </c>
    </row>
    <row r="153" spans="1:54" outlineLevel="2">
      <c r="A153" s="426"/>
      <c r="B153" s="135" t="s">
        <v>294</v>
      </c>
      <c r="C153" s="135" t="s">
        <v>564</v>
      </c>
      <c r="D153" s="135" t="s">
        <v>389</v>
      </c>
      <c r="E153" s="279">
        <f>(SUM(Option_2!E150:E152)-SUM(Baseline!E150:E152))*1.76</f>
        <v>0</v>
      </c>
      <c r="F153" s="279">
        <f>(SUM(Option_2!F150:F152)-SUM(Baseline!F150:F152))*1.76</f>
        <v>0.15709305268798857</v>
      </c>
      <c r="G153" s="279">
        <f>(SUM(Option_2!G150:G152)-SUM(Baseline!G150:G152))*1.76</f>
        <v>0.32418284096001232</v>
      </c>
      <c r="H153" s="279">
        <f>(SUM(Option_2!H150:H152)-SUM(Baseline!H150:H152))*1.76</f>
        <v>0.5017744089600058</v>
      </c>
      <c r="I153" s="279">
        <f>(SUM(Option_2!I150:I152)-SUM(Baseline!I150:I152))*1.76</f>
        <v>0.6903971324799909</v>
      </c>
      <c r="J153" s="279">
        <f>(SUM(Option_2!J150:J152)-SUM(Baseline!J150:J152))*1.76</f>
        <v>0.89060592719999254</v>
      </c>
      <c r="K153" s="279">
        <f>(SUM(Option_2!K150:K152)-SUM(Baseline!K150:K152))*1.76</f>
        <v>0.91852053215998808</v>
      </c>
      <c r="L153" s="279">
        <f>(SUM(Option_2!L150:L152)-SUM(Baseline!L150:L152))*1.76</f>
        <v>0.94736594656000872</v>
      </c>
      <c r="M153" s="279">
        <f>(SUM(Option_2!M150:M152)-SUM(Baseline!M150:M152))*1.76</f>
        <v>0.97717552064000646</v>
      </c>
      <c r="N153" s="279">
        <f>(SUM(Option_2!N150:N152)-SUM(Baseline!N150:N152))*1.76</f>
        <v>1.007984054880003</v>
      </c>
      <c r="O153" s="279">
        <f>(SUM(Option_2!O150:O152)-SUM(Baseline!O150:O152))*1.76</f>
        <v>1.0398275764800406</v>
      </c>
      <c r="P153" s="279">
        <f>(SUM(Option_2!P150:P152)-SUM(Baseline!P150:P152))*1.76</f>
        <v>1.0727436297600115</v>
      </c>
      <c r="Q153" s="279">
        <f>(SUM(Option_2!Q150:Q152)-SUM(Baseline!Q150:Q152))*1.76</f>
        <v>1.1067711635199999</v>
      </c>
      <c r="R153" s="279">
        <f>(SUM(Option_2!R150:R152)-SUM(Baseline!R150:R152))*1.76</f>
        <v>1.1419507035199945</v>
      </c>
      <c r="S153" s="279">
        <f>(SUM(Option_2!S150:S152)-SUM(Baseline!S150:S152))*1.76</f>
        <v>1.1783243471999958</v>
      </c>
      <c r="T153" s="279">
        <f>(SUM(Option_2!T150:T152)-SUM(Baseline!T150:T152))*1.76</f>
        <v>1.2159358569599794</v>
      </c>
      <c r="U153" s="279">
        <f>(SUM(Option_2!U150:U152)-SUM(Baseline!U150:U152))*1.76</f>
        <v>1.2548307780799997</v>
      </c>
      <c r="V153" s="279">
        <f>(SUM(Option_2!V150:V152)-SUM(Baseline!V150:V152))*1.76</f>
        <v>1.2950564140799496</v>
      </c>
      <c r="W153" s="279">
        <f>(SUM(Option_2!W150:W152)-SUM(Baseline!W150:W152))*1.76</f>
        <v>1.336661985120013</v>
      </c>
      <c r="X153" s="279">
        <f>(SUM(Option_2!X150:X152)-SUM(Baseline!X150:X152))*1.76</f>
        <v>1.3796987212799763</v>
      </c>
      <c r="Y153" s="279">
        <f>(SUM(Option_2!Y150:Y152)-SUM(Baseline!Y150:Y152))*1.76</f>
        <v>1.4242198431999851</v>
      </c>
      <c r="Z153" s="279">
        <f>(SUM(Option_2!Z150:Z152)-SUM(Baseline!Z150:Z152))*1.76</f>
        <v>1.4702807433600014</v>
      </c>
      <c r="AA153" s="279">
        <f>(SUM(Option_2!AA150:AA152)-SUM(Baseline!AA150:AA152))*1.76</f>
        <v>1.5179391127999657</v>
      </c>
      <c r="AB153" s="279">
        <f>(SUM(Option_2!AB150:AB152)-SUM(Baseline!AB150:AB152))*1.76</f>
        <v>1.5672548936000226</v>
      </c>
      <c r="AC153" s="279">
        <f>(SUM(Option_2!AC150:AC152)-SUM(Baseline!AC150:AC152))*1.76</f>
        <v>1.6182904742400068</v>
      </c>
      <c r="AD153" s="279">
        <f>(SUM(Option_2!AD150:AD152)-SUM(Baseline!AD150:AD152))*1.76</f>
        <v>1.6711108638399765</v>
      </c>
      <c r="AE153" s="279">
        <f>(SUM(Option_2!AE150:AE152)-SUM(Baseline!AE150:AE152))*1.76</f>
        <v>1.7257836798400172</v>
      </c>
      <c r="AF153" s="279">
        <f>(SUM(Option_2!AF150:AF152)-SUM(Baseline!AF150:AF152))*1.76</f>
        <v>1.7823793046399874</v>
      </c>
      <c r="AG153" s="279">
        <f>(SUM(Option_2!AG150:AG152)-SUM(Baseline!AG150:AG152))*1.76</f>
        <v>1.8409710211200103</v>
      </c>
      <c r="AH153" s="279">
        <f>(SUM(Option_2!AH150:AH152)-SUM(Baseline!AH150:AH152))*1.76</f>
        <v>1.9016351886399889</v>
      </c>
      <c r="AI153" s="279">
        <f>(SUM(Option_2!AI150:AI152)-SUM(Baseline!AI150:AI152))*1.76</f>
        <v>1.9644512060799957</v>
      </c>
      <c r="AJ153" s="279">
        <f>(SUM(Option_2!AJ150:AJ152)-SUM(Baseline!AJ150:AJ152))*1.76</f>
        <v>2.0295018796800104</v>
      </c>
      <c r="AK153" s="279">
        <f>(SUM(Option_2!AK150:AK152)-SUM(Baseline!AK150:AK152))*1.76</f>
        <v>2.0968733332800182</v>
      </c>
      <c r="AL153" s="279">
        <f>(SUM(Option_2!AL150:AL152)-SUM(Baseline!AL150:AL152))*1.76</f>
        <v>2.1666554958399318</v>
      </c>
      <c r="AM153" s="279">
        <f>(SUM(Option_2!AM150:AM152)-SUM(Baseline!AM150:AM152))*1.76</f>
        <v>2.2389421102400231</v>
      </c>
      <c r="AN153" s="279">
        <f>(SUM(Option_2!AN150:AN152)-SUM(Baseline!AN150:AN152))*1.76</f>
        <v>2.3138301665599874</v>
      </c>
      <c r="AO153" s="279">
        <f>(SUM(Option_2!AO150:AO152)-SUM(Baseline!AO150:AO152))*1.76</f>
        <v>2.3914216128000136</v>
      </c>
      <c r="AP153" s="279">
        <f>(SUM(Option_2!AP150:AP152)-SUM(Baseline!AP150:AP152))*1.76</f>
        <v>2.4718220049599493</v>
      </c>
      <c r="AQ153" s="279">
        <f>(SUM(Option_2!AQ150:AQ152)-SUM(Baseline!AQ150:AQ152))*1.76</f>
        <v>2.5551419625600191</v>
      </c>
      <c r="AR153" s="279">
        <f>(SUM(Option_2!AR150:AR152)-SUM(Baseline!AR150:AR152))*1.76</f>
        <v>2.6414965191999862</v>
      </c>
      <c r="AS153" s="279">
        <f>(SUM(Option_2!AS150:AS152)-SUM(Baseline!AS150:AS152))*1.76</f>
        <v>2.7310054816000595</v>
      </c>
      <c r="AT153" s="279">
        <f>(SUM(Option_2!AT150:AT152)-SUM(Baseline!AT150:AT152))*1.76</f>
        <v>2.823793660160054</v>
      </c>
      <c r="AU153" s="279">
        <f>(SUM(Option_2!AU150:AU152)-SUM(Baseline!AU150:AU152))*1.76</f>
        <v>2.9199916539199466</v>
      </c>
      <c r="AV153" s="279">
        <f>(SUM(Option_2!AV150:AV152)-SUM(Baseline!AV150:AV152))*1.76</f>
        <v>3.0197351060798927</v>
      </c>
      <c r="AW153" s="279">
        <f>(SUM(Option_2!AW150:AW152)-SUM(Baseline!AW150:AW152))*1.76</f>
        <v>3.1231662351999923</v>
      </c>
      <c r="AX153" s="279">
        <f>(SUM(Option_2!AX150:AX152)-SUM(Baseline!AX150:AX152))*1.76</f>
        <v>3.2304324782399818</v>
      </c>
      <c r="AY153" s="279">
        <f>(SUM(Option_2!AY150:AY152)-SUM(Baseline!AY150:AY152))*1.76</f>
        <v>3.3416880235199322</v>
      </c>
      <c r="AZ153" s="279">
        <f>(SUM(Option_2!AZ150:AZ152)-SUM(Baseline!AZ150:AZ152))*1.76</f>
        <v>3.4570941327999436</v>
      </c>
      <c r="BA153" s="279">
        <f>(SUM(Option_2!BA150:BA152)-SUM(Baseline!BA150:BA152))*1.76</f>
        <v>3.5768184619200247</v>
      </c>
      <c r="BB153" s="279">
        <f>(SUM(Option_2!BB150:BB152)-SUM(Baseline!BB150:BB152))*1.76</f>
        <v>3.7006880618249123</v>
      </c>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25" t="s">
        <v>477</v>
      </c>
      <c r="B158" s="135" t="s">
        <v>288</v>
      </c>
      <c r="C158" s="135" t="s">
        <v>395</v>
      </c>
      <c r="D158" s="135" t="s">
        <v>478</v>
      </c>
      <c r="E158" s="238">
        <v>103.89814905218508</v>
      </c>
      <c r="F158" s="36">
        <v>105.18152985784701</v>
      </c>
      <c r="G158" s="36">
        <v>106.48937810406218</v>
      </c>
      <c r="H158" s="36">
        <v>107.8223868347613</v>
      </c>
      <c r="I158" s="36">
        <v>109.18127360187263</v>
      </c>
      <c r="J158" s="36">
        <v>110.56678143332185</v>
      </c>
      <c r="K158" s="36">
        <v>112.23529239647075</v>
      </c>
      <c r="L158" s="36">
        <v>113.93980261601973</v>
      </c>
      <c r="M158" s="36">
        <v>115.68139702186028</v>
      </c>
      <c r="N158" s="36">
        <v>117.46120091387991</v>
      </c>
      <c r="O158" s="36">
        <v>119.28038216196177</v>
      </c>
      <c r="P158" s="36">
        <v>121.14015219598478</v>
      </c>
      <c r="Q158" s="36">
        <v>123.04176853582314</v>
      </c>
      <c r="R158" s="36">
        <v>124.98653633134636</v>
      </c>
      <c r="S158" s="36">
        <v>126.97581067241893</v>
      </c>
      <c r="T158" s="36">
        <v>129.01099845890013</v>
      </c>
      <c r="U158" s="36">
        <v>131.09356104064389</v>
      </c>
      <c r="V158" s="36">
        <v>133.22501608749837</v>
      </c>
      <c r="W158" s="36">
        <v>135.40694011930597</v>
      </c>
      <c r="X158" s="36">
        <v>137.64097158590283</v>
      </c>
      <c r="Y158" s="36">
        <v>139.92881251711873</v>
      </c>
      <c r="Z158" s="36">
        <v>142.27223259277673</v>
      </c>
      <c r="AA158" s="36">
        <v>144.67307068269292</v>
      </c>
      <c r="AB158" s="36">
        <v>147.13323913667608</v>
      </c>
      <c r="AC158" s="36">
        <v>149.65472631452735</v>
      </c>
      <c r="AD158" s="36">
        <v>152.23959977604002</v>
      </c>
      <c r="AE158" s="36">
        <v>154.89001057099895</v>
      </c>
      <c r="AF158" s="36">
        <v>157.60819598918039</v>
      </c>
      <c r="AG158" s="36">
        <v>160.39648407035159</v>
      </c>
      <c r="AH158" s="36">
        <v>163.25729723427028</v>
      </c>
      <c r="AI158" s="36">
        <v>166.19315668068433</v>
      </c>
      <c r="AJ158" s="36">
        <v>169.20668678933131</v>
      </c>
      <c r="AK158" s="36">
        <v>172.30061973993801</v>
      </c>
      <c r="AL158" s="36">
        <v>175.47780002221998</v>
      </c>
      <c r="AM158" s="36">
        <v>178.74119004588098</v>
      </c>
      <c r="AN158" s="36">
        <v>182.0938748706125</v>
      </c>
      <c r="AO158" s="36">
        <v>185.53906836609315</v>
      </c>
      <c r="AP158" s="36">
        <v>189.08011838198814</v>
      </c>
      <c r="AQ158" s="36">
        <v>192.72051323794867</v>
      </c>
      <c r="AR158" s="36">
        <v>196.46388810361117</v>
      </c>
      <c r="AS158" s="36">
        <v>200.31403148859684</v>
      </c>
      <c r="AT158" s="36">
        <v>204.27489228251076</v>
      </c>
      <c r="AU158" s="36">
        <v>208.35058712494126</v>
      </c>
      <c r="AV158" s="36">
        <v>212.54540799545919</v>
      </c>
      <c r="AW158" s="36">
        <v>216.86383068361692</v>
      </c>
      <c r="AX158" s="36">
        <v>221.31052248894775</v>
      </c>
      <c r="AY158" s="36">
        <v>225.89035168096481</v>
      </c>
      <c r="AZ158" s="36">
        <v>230.60839640916035</v>
      </c>
      <c r="BA158" s="36">
        <v>235.46995471300451</v>
      </c>
      <c r="BB158" s="36">
        <v>240.43400169249838</v>
      </c>
    </row>
    <row r="159" spans="1:54" outlineLevel="2">
      <c r="A159" s="426"/>
      <c r="B159" s="135" t="s">
        <v>288</v>
      </c>
      <c r="C159" s="135" t="s">
        <v>562</v>
      </c>
      <c r="D159" s="135" t="s">
        <v>478</v>
      </c>
      <c r="E159" s="238">
        <f>(Option_2!E158-Baseline!E158)*1.76</f>
        <v>0</v>
      </c>
      <c r="F159" s="238">
        <f>(Option_2!F158-Baseline!F158)*1.76</f>
        <v>-0.41763550447646142</v>
      </c>
      <c r="G159" s="238">
        <f>(Option_2!G158-Baseline!G158)*1.76</f>
        <v>-0.84762806979721061</v>
      </c>
      <c r="H159" s="238">
        <f>(Option_2!H158-Baseline!H158)*1.76</f>
        <v>-1.2903708007229353</v>
      </c>
      <c r="I159" s="238">
        <f>(Option_2!I158-Baseline!I158)*1.76</f>
        <v>-1.7462724061727499</v>
      </c>
      <c r="J159" s="238">
        <f>(Option_2!J158-Baseline!J158)*1.76</f>
        <v>-2.215757973624211</v>
      </c>
      <c r="K159" s="238">
        <f>(Option_2!K158-Baseline!K158)*1.76</f>
        <v>-2.2493915174608468</v>
      </c>
      <c r="L159" s="238">
        <f>(Option_2!L158-Baseline!L158)*1.76</f>
        <v>-2.2837628708237321</v>
      </c>
      <c r="M159" s="238">
        <f>(Option_2!M158-Baseline!M158)*1.76</f>
        <v>-2.3188948785105299</v>
      </c>
      <c r="N159" s="238">
        <f>(Option_2!N158-Baseline!N158)*1.76</f>
        <v>-2.3548111597188925</v>
      </c>
      <c r="O159" s="238">
        <f>(Option_2!O158-Baseline!O158)*1.76</f>
        <v>-2.3915359144464081</v>
      </c>
      <c r="P159" s="238">
        <f>(Option_2!P158-Baseline!P158)*1.76</f>
        <v>-2.4290945042905356</v>
      </c>
      <c r="Q159" s="238">
        <f>(Option_2!Q158-Baseline!Q158)*1.76</f>
        <v>-2.4675134524486544</v>
      </c>
      <c r="R159" s="238">
        <f>(Option_2!R158-Baseline!R158)*1.76</f>
        <v>-2.5068200565180088</v>
      </c>
      <c r="S159" s="238">
        <f>(Option_2!S158-Baseline!S158)*1.76</f>
        <v>-2.5470425820957598</v>
      </c>
      <c r="T159" s="238">
        <f>(Option_2!T158-Baseline!T158)*1.76</f>
        <v>-2.588211037178926</v>
      </c>
      <c r="U159" s="238">
        <f>(Option_2!U158-Baseline!U158)*1.76</f>
        <v>-2.6303554297644496</v>
      </c>
      <c r="V159" s="238">
        <f>(Option_2!V158-Baseline!V158)*1.76</f>
        <v>-2.6735080910492162</v>
      </c>
      <c r="W159" s="238">
        <f>(Option_2!W158-Baseline!W158)*1.76</f>
        <v>-2.7177019330298209</v>
      </c>
      <c r="X159" s="238">
        <f>(Option_2!X158-Baseline!X158)*1.76</f>
        <v>-2.7629714165028374</v>
      </c>
      <c r="Y159" s="238">
        <f>(Option_2!Y158-Baseline!Y158)*1.76</f>
        <v>-2.8093527446647202</v>
      </c>
      <c r="Z159" s="238">
        <f>(Option_2!Z158-Baseline!Z158)*1.76</f>
        <v>-2.8568823143117288</v>
      </c>
      <c r="AA159" s="238">
        <f>(Option_2!AA158-Baseline!AA158)*1.76</f>
        <v>-2.9055996198400273</v>
      </c>
      <c r="AB159" s="238">
        <f>(Option_2!AB158-Baseline!AB158)*1.76</f>
        <v>-2.9555447364455403</v>
      </c>
      <c r="AC159" s="238">
        <f>(Option_2!AC158-Baseline!AC158)*1.76</f>
        <v>-3.0067592881240714</v>
      </c>
      <c r="AD159" s="238">
        <f>(Option_2!AD158-Baseline!AD158)*1.76</f>
        <v>-3.0592872220712661</v>
      </c>
      <c r="AE159" s="238">
        <f>(Option_2!AE158-Baseline!AE158)*1.76</f>
        <v>-3.1131734534826365</v>
      </c>
      <c r="AF159" s="238">
        <f>(Option_2!AF158-Baseline!AF158)*1.76</f>
        <v>-3.1684658015533977</v>
      </c>
      <c r="AG159" s="238">
        <f>(Option_2!AG158-Baseline!AG158)*1.76</f>
        <v>-3.2252130534786829</v>
      </c>
      <c r="AH159" s="238">
        <f>(Option_2!AH158-Baseline!AH158)*1.76</f>
        <v>-3.2834663196533165</v>
      </c>
      <c r="AI159" s="238">
        <f>(Option_2!AI158-Baseline!AI158)*1.76</f>
        <v>-3.3432790336720655</v>
      </c>
      <c r="AJ159" s="238">
        <f>(Option_2!AJ158-Baseline!AJ158)*1.76</f>
        <v>-3.4047067587293349</v>
      </c>
      <c r="AK159" s="238">
        <f>(Option_2!AK158-Baseline!AK158)*1.76</f>
        <v>-3.4678069940193152</v>
      </c>
      <c r="AL159" s="238">
        <f>(Option_2!AL158-Baseline!AL158)*1.76</f>
        <v>-3.5326401427359997</v>
      </c>
      <c r="AM159" s="238">
        <f>(Option_2!AM158-Baseline!AM158)*1.76</f>
        <v>-3.5992685440731158</v>
      </c>
      <c r="AN159" s="238">
        <f>(Option_2!AN158-Baseline!AN158)*1.76</f>
        <v>-3.6677582156241577</v>
      </c>
      <c r="AO159" s="238">
        <f>(Option_2!AO158-Baseline!AO158)*1.76</f>
        <v>-3.7381765301823955</v>
      </c>
      <c r="AP159" s="238">
        <f>(Option_2!AP158-Baseline!AP158)*1.76</f>
        <v>-3.8105949261405203</v>
      </c>
      <c r="AQ159" s="238">
        <f>(Option_2!AQ158-Baseline!AQ158)*1.76</f>
        <v>-3.8850871650913179</v>
      </c>
      <c r="AR159" s="238">
        <f>(Option_2!AR158-Baseline!AR158)*1.76</f>
        <v>-3.9617302998270314</v>
      </c>
      <c r="AS159" s="238">
        <f>(Option_2!AS158-Baseline!AS158)*1.76</f>
        <v>-4.0406048679395186</v>
      </c>
      <c r="AT159" s="238">
        <f>(Option_2!AT158-Baseline!AT158)*1.76</f>
        <v>-4.1217943110205901</v>
      </c>
      <c r="AU159" s="238">
        <f>(Option_2!AU158-Baseline!AU158)*1.76</f>
        <v>-4.205386523461434</v>
      </c>
      <c r="AV159" s="238">
        <f>(Option_2!AV158-Baseline!AV158)*1.76</f>
        <v>-4.2914724972526983</v>
      </c>
      <c r="AW159" s="238">
        <f>(Option_2!AW158-Baseline!AW158)*1.76</f>
        <v>-4.3801470963852989</v>
      </c>
      <c r="AX159" s="238">
        <f>(Option_2!AX158-Baseline!AX158)*1.76</f>
        <v>-4.4715098312489863</v>
      </c>
      <c r="AY159" s="238">
        <f>(Option_2!AY158-Baseline!AY158)*1.76</f>
        <v>-4.5656640842336307</v>
      </c>
      <c r="AZ159" s="238">
        <f>(Option_2!AZ158-Baseline!AZ158)*1.76</f>
        <v>-4.6627180777282407</v>
      </c>
      <c r="BA159" s="238">
        <f>(Option_2!BA158-Baseline!BA158)*1.76</f>
        <v>-4.7627842933215518</v>
      </c>
      <c r="BB159" s="238">
        <f>(Option_2!BB158-Baseline!BB158)*1.76</f>
        <v>-4.8649973580682762</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471</v>
      </c>
      <c r="D161" s="135"/>
      <c r="E161" s="238">
        <v>0.25832833500000002</v>
      </c>
      <c r="F161" s="36">
        <v>0.26738452200000001</v>
      </c>
      <c r="G161" s="36">
        <v>0.27679121000000001</v>
      </c>
      <c r="H161" s="36">
        <v>0.28656315399999999</v>
      </c>
      <c r="I161" s="36">
        <v>0.29671576500000002</v>
      </c>
      <c r="J161" s="36">
        <v>0.30726514999999999</v>
      </c>
      <c r="K161" s="36">
        <v>0.318314033</v>
      </c>
      <c r="L161" s="36">
        <v>0.32980224000000002</v>
      </c>
      <c r="M161" s="36">
        <v>0.34174875900000001</v>
      </c>
      <c r="N161" s="36">
        <v>0.35417345500000003</v>
      </c>
      <c r="O161" s="36">
        <v>0.36709710299999998</v>
      </c>
      <c r="P161" s="36">
        <v>0.38054144000000001</v>
      </c>
      <c r="Q161" s="36">
        <v>0.39452920600000002</v>
      </c>
      <c r="R161" s="36">
        <v>0.40908419400000001</v>
      </c>
      <c r="S161" s="36">
        <v>0.42423130100000001</v>
      </c>
      <c r="T161" s="36">
        <v>0.43999658000000003</v>
      </c>
      <c r="U161" s="36">
        <v>0.45640729699999999</v>
      </c>
      <c r="V161" s="36">
        <v>0.47349198799999997</v>
      </c>
      <c r="W161" s="36">
        <v>0.491280522</v>
      </c>
      <c r="X161" s="36">
        <v>0.509804166</v>
      </c>
      <c r="Y161" s="36">
        <v>0.52909564899999995</v>
      </c>
      <c r="Z161" s="36">
        <v>0.549189237</v>
      </c>
      <c r="AA161" s="36">
        <v>0.57012080700000001</v>
      </c>
      <c r="AB161" s="36">
        <v>0.59192792100000002</v>
      </c>
      <c r="AC161" s="36">
        <v>0.61464991400000002</v>
      </c>
      <c r="AD161" s="36">
        <v>0.63832797699999999</v>
      </c>
      <c r="AE161" s="36">
        <v>0.66300524599999999</v>
      </c>
      <c r="AF161" s="36">
        <v>0.688726901</v>
      </c>
      <c r="AG161" s="36">
        <v>0.71554026199999998</v>
      </c>
      <c r="AH161" s="36">
        <v>0.74349489499999999</v>
      </c>
      <c r="AI161" s="36">
        <v>0.77264272000000001</v>
      </c>
      <c r="AJ161" s="36">
        <v>0.80303813199999996</v>
      </c>
      <c r="AK161" s="36">
        <v>0.834738113</v>
      </c>
      <c r="AL161" s="36">
        <v>0.86780236700000002</v>
      </c>
      <c r="AM161" s="36">
        <v>0.90229345000000005</v>
      </c>
      <c r="AN161" s="36">
        <v>0.93827690699999999</v>
      </c>
      <c r="AO161" s="36">
        <v>0.97582142599999999</v>
      </c>
      <c r="AP161" s="36">
        <v>1.0149989859999999</v>
      </c>
      <c r="AQ161" s="36">
        <v>1.0558850200000001</v>
      </c>
      <c r="AR161" s="36">
        <v>1.0985585899999999</v>
      </c>
      <c r="AS161" s="36">
        <v>1.1431025589999999</v>
      </c>
      <c r="AT161" s="36">
        <v>1.189603781</v>
      </c>
      <c r="AU161" s="36">
        <v>1.2381533</v>
      </c>
      <c r="AV161" s="36">
        <v>1.288846553</v>
      </c>
      <c r="AW161" s="36">
        <v>1.3417835920000001</v>
      </c>
      <c r="AX161" s="36">
        <v>1.397069304</v>
      </c>
      <c r="AY161" s="36">
        <v>1.454813659</v>
      </c>
      <c r="AZ161" s="36">
        <v>1.5151319560000001</v>
      </c>
      <c r="BA161" s="36">
        <v>1.5781450880000001</v>
      </c>
      <c r="BB161" s="36">
        <v>1.643778886001219</v>
      </c>
    </row>
    <row r="162" spans="1:54" outlineLevel="2">
      <c r="A162" s="426"/>
      <c r="B162" s="135" t="s">
        <v>291</v>
      </c>
      <c r="C162" s="135" t="s">
        <v>472</v>
      </c>
      <c r="D162" s="135"/>
      <c r="E162" s="238">
        <v>0.57406296599999995</v>
      </c>
      <c r="F162" s="36">
        <v>0.59418782599999997</v>
      </c>
      <c r="G162" s="36">
        <v>0.615091579</v>
      </c>
      <c r="H162" s="36">
        <v>0.63680700800000001</v>
      </c>
      <c r="I162" s="36">
        <v>0.65936836700000001</v>
      </c>
      <c r="J162" s="36">
        <v>0.68281144599999999</v>
      </c>
      <c r="K162" s="36">
        <v>0.70736451899999997</v>
      </c>
      <c r="L162" s="36">
        <v>0.73289386599999995</v>
      </c>
      <c r="M162" s="36">
        <v>0.759441688</v>
      </c>
      <c r="N162" s="36">
        <v>0.78705212199999997</v>
      </c>
      <c r="O162" s="36">
        <v>0.81577134100000004</v>
      </c>
      <c r="P162" s="36">
        <v>0.845647645</v>
      </c>
      <c r="Q162" s="36">
        <v>0.87673157000000002</v>
      </c>
      <c r="R162" s="36">
        <v>0.909075988</v>
      </c>
      <c r="S162" s="36">
        <v>0.94273622499999998</v>
      </c>
      <c r="T162" s="36">
        <v>0.97777017799999999</v>
      </c>
      <c r="U162" s="36">
        <v>1.0142384369999999</v>
      </c>
      <c r="V162" s="36">
        <v>1.052204417</v>
      </c>
      <c r="W162" s="36">
        <v>1.091734494</v>
      </c>
      <c r="X162" s="36">
        <v>1.1328981460000001</v>
      </c>
      <c r="Y162" s="36">
        <v>1.175768108</v>
      </c>
      <c r="Z162" s="36">
        <v>1.2204205269999999</v>
      </c>
      <c r="AA162" s="36">
        <v>1.2669351259999999</v>
      </c>
      <c r="AB162" s="36">
        <v>1.31539538</v>
      </c>
      <c r="AC162" s="36">
        <v>1.365888698</v>
      </c>
      <c r="AD162" s="36">
        <v>1.4185066159999999</v>
      </c>
      <c r="AE162" s="36">
        <v>1.4733449919999999</v>
      </c>
      <c r="AF162" s="36">
        <v>1.5305042250000001</v>
      </c>
      <c r="AG162" s="36">
        <v>1.590089471</v>
      </c>
      <c r="AH162" s="36">
        <v>1.6522108769999999</v>
      </c>
      <c r="AI162" s="36">
        <v>1.7169838230000001</v>
      </c>
      <c r="AJ162" s="36">
        <v>1.7845291809999999</v>
      </c>
      <c r="AK162" s="36">
        <v>1.8549735839999999</v>
      </c>
      <c r="AL162" s="36">
        <v>1.928449705</v>
      </c>
      <c r="AM162" s="36">
        <v>2.0050965550000002</v>
      </c>
      <c r="AN162" s="36">
        <v>2.0850597940000002</v>
      </c>
      <c r="AO162" s="36">
        <v>2.168492058</v>
      </c>
      <c r="AP162" s="36">
        <v>2.255553301</v>
      </c>
      <c r="AQ162" s="36">
        <v>2.3464111559999998</v>
      </c>
      <c r="AR162" s="36">
        <v>2.4412413110000002</v>
      </c>
      <c r="AS162" s="36">
        <v>2.5402279079999999</v>
      </c>
      <c r="AT162" s="36">
        <v>2.643563957</v>
      </c>
      <c r="AU162" s="36">
        <v>2.7514517770000002</v>
      </c>
      <c r="AV162" s="36">
        <v>2.8641034520000002</v>
      </c>
      <c r="AW162" s="36">
        <v>2.9817413149999998</v>
      </c>
      <c r="AX162" s="36">
        <v>3.1045984529999999</v>
      </c>
      <c r="AY162" s="36">
        <v>3.2329192419999999</v>
      </c>
      <c r="AZ162" s="36">
        <v>3.3669599020000001</v>
      </c>
      <c r="BA162" s="36">
        <v>3.5069890849999998</v>
      </c>
      <c r="BB162" s="36">
        <v>3.6528419702900092</v>
      </c>
    </row>
    <row r="163" spans="1:54" outlineLevel="2">
      <c r="A163" s="426"/>
      <c r="B163" s="135" t="s">
        <v>291</v>
      </c>
      <c r="C163" s="135" t="s">
        <v>563</v>
      </c>
      <c r="D163" s="135"/>
      <c r="E163" s="238">
        <f>(SUM(Option_2!E161:E162)-SUM(Baseline!E161:E162))*1.76</f>
        <v>0</v>
      </c>
      <c r="F163" s="238">
        <f>(SUM(Option_2!F161:F162)-SUM(Baseline!F161:F162))*1.76</f>
        <v>-3.6967920000018138E-4</v>
      </c>
      <c r="G163" s="238">
        <f>(SUM(Option_2!G161:G162)-SUM(Baseline!G161:G162))*1.76</f>
        <v>-7.7412367999979642E-4</v>
      </c>
      <c r="H163" s="238">
        <f>(SUM(Option_2!H161:H162)-SUM(Baseline!H161:H162))*1.76</f>
        <v>-1.215915360000075E-3</v>
      </c>
      <c r="I163" s="238">
        <f>(SUM(Option_2!I161:I162)-SUM(Baseline!I161:I162))*1.76</f>
        <v>-1.6978174400000513E-3</v>
      </c>
      <c r="J163" s="238">
        <f>(SUM(Option_2!J161:J162)-SUM(Baseline!J161:J162))*1.76</f>
        <v>-2.222788480000073E-3</v>
      </c>
      <c r="K163" s="238">
        <f>(SUM(Option_2!K161:K162)-SUM(Baseline!K161:K162))*1.76</f>
        <v>-2.3068689599997326E-3</v>
      </c>
      <c r="L163" s="238">
        <f>(SUM(Option_2!L161:L162)-SUM(Baseline!L161:L162))*1.76</f>
        <v>-2.3944289600002478E-3</v>
      </c>
      <c r="M163" s="238">
        <f>(SUM(Option_2!M161:M162)-SUM(Baseline!M161:M162))*1.76</f>
        <v>-2.4856216000000231E-3</v>
      </c>
      <c r="N163" s="238">
        <f>(SUM(Option_2!N161:N162)-SUM(Baseline!N161:N162))*1.76</f>
        <v>-2.5806105600000963E-3</v>
      </c>
      <c r="O163" s="238">
        <f>(SUM(Option_2!O161:O162)-SUM(Baseline!O161:O162))*1.76</f>
        <v>-2.6795683199998875E-3</v>
      </c>
      <c r="P163" s="238">
        <f>(SUM(Option_2!P161:P162)-SUM(Baseline!P161:P162))*1.76</f>
        <v>-2.7826691199997456E-3</v>
      </c>
      <c r="Q163" s="238">
        <f>(SUM(Option_2!Q161:Q162)-SUM(Baseline!Q161:Q162))*1.76</f>
        <v>-2.8900977599997193E-3</v>
      </c>
      <c r="R163" s="238">
        <f>(SUM(Option_2!R161:R162)-SUM(Baseline!R161:R162))*1.76</f>
        <v>-3.0020513600000952E-3</v>
      </c>
      <c r="S163" s="238">
        <f>(SUM(Option_2!S161:S162)-SUM(Baseline!S161:S162))*1.76</f>
        <v>-3.11873407999979E-3</v>
      </c>
      <c r="T163" s="238">
        <f>(SUM(Option_2!T161:T162)-SUM(Baseline!T161:T162))*1.76</f>
        <v>-3.2403588800000095E-3</v>
      </c>
      <c r="U163" s="238">
        <f>(SUM(Option_2!U161:U162)-SUM(Baseline!U161:U162))*1.76</f>
        <v>-3.3671475199999533E-3</v>
      </c>
      <c r="V163" s="238">
        <f>(SUM(Option_2!V161:V162)-SUM(Baseline!V161:V162))*1.76</f>
        <v>-3.4993358400003771E-3</v>
      </c>
      <c r="W163" s="238">
        <f>(SUM(Option_2!W161:W162)-SUM(Baseline!W161:W162))*1.76</f>
        <v>-3.6371702400001737E-3</v>
      </c>
      <c r="X163" s="238">
        <f>(SUM(Option_2!X161:X162)-SUM(Baseline!X161:X162))*1.76</f>
        <v>-3.780905920000137E-3</v>
      </c>
      <c r="Y163" s="238">
        <f>(SUM(Option_2!Y161:Y162)-SUM(Baseline!Y161:Y162))*1.76</f>
        <v>-3.9308139199996364E-3</v>
      </c>
      <c r="Z163" s="238">
        <f>(SUM(Option_2!Z161:Z162)-SUM(Baseline!Z161:Z162))*1.76</f>
        <v>-4.0871758400004765E-3</v>
      </c>
      <c r="AA163" s="238">
        <f>(SUM(Option_2!AA161:AA162)-SUM(Baseline!AA161:AA162))*1.76</f>
        <v>-4.2502838400002574E-3</v>
      </c>
      <c r="AB163" s="238">
        <f>(SUM(Option_2!AB161:AB162)-SUM(Baseline!AB161:AB162))*1.76</f>
        <v>-4.42045472000018E-3</v>
      </c>
      <c r="AC163" s="238">
        <f>(SUM(Option_2!AC161:AC162)-SUM(Baseline!AC161:AC162))*1.76</f>
        <v>-4.5980070399996367E-3</v>
      </c>
      <c r="AD163" s="238">
        <f>(SUM(Option_2!AD161:AD162)-SUM(Baseline!AD161:AD162))*1.76</f>
        <v>-4.7832822400003042E-3</v>
      </c>
      <c r="AE163" s="238">
        <f>(SUM(Option_2!AE161:AE162)-SUM(Baseline!AE161:AE162))*1.76</f>
        <v>-4.9766411200003798E-3</v>
      </c>
      <c r="AF163" s="238">
        <f>(SUM(Option_2!AF161:AF162)-SUM(Baseline!AF161:AF162))*1.76</f>
        <v>-5.1784497600000636E-3</v>
      </c>
      <c r="AG163" s="238">
        <f>(SUM(Option_2!AG161:AG162)-SUM(Baseline!AG161:AG162))*1.76</f>
        <v>-5.3891023999999279E-3</v>
      </c>
      <c r="AH163" s="238">
        <f>(SUM(Option_2!AH161:AH162)-SUM(Baseline!AH161:AH162))*1.76</f>
        <v>-5.6090073600001487E-3</v>
      </c>
      <c r="AI163" s="238">
        <f>(SUM(Option_2!AI161:AI162)-SUM(Baseline!AI161:AI162))*1.76</f>
        <v>-5.8385993599999611E-3</v>
      </c>
      <c r="AJ163" s="238">
        <f>(SUM(Option_2!AJ161:AJ162)-SUM(Baseline!AJ161:AJ162))*1.76</f>
        <v>-6.0783271999997621E-3</v>
      </c>
      <c r="AK163" s="238">
        <f>(SUM(Option_2!AK161:AK162)-SUM(Baseline!AK161:AK162))*1.76</f>
        <v>-6.3286643200004275E-3</v>
      </c>
      <c r="AL163" s="238">
        <f>(SUM(Option_2!AL161:AL162)-SUM(Baseline!AL161:AL162))*1.76</f>
        <v>-6.5901017599995981E-3</v>
      </c>
      <c r="AM163" s="238">
        <f>(SUM(Option_2!AM161:AM162)-SUM(Baseline!AM161:AM162))*1.76</f>
        <v>-6.8631604799997345E-3</v>
      </c>
      <c r="AN163" s="238">
        <f>(SUM(Option_2!AN161:AN162)-SUM(Baseline!AN161:AN162))*1.76</f>
        <v>-7.1483878400000122E-3</v>
      </c>
      <c r="AO163" s="238">
        <f>(SUM(Option_2!AO161:AO162)-SUM(Baseline!AO161:AO162))*1.76</f>
        <v>-7.446352320000571E-3</v>
      </c>
      <c r="AP163" s="238">
        <f>(SUM(Option_2!AP161:AP162)-SUM(Baseline!AP161:AP162))*1.76</f>
        <v>-7.7576523199993372E-3</v>
      </c>
      <c r="AQ163" s="238">
        <f>(SUM(Option_2!AQ161:AQ162)-SUM(Baseline!AQ161:AQ162))*1.76</f>
        <v>-8.0829161599998405E-3</v>
      </c>
      <c r="AR163" s="238">
        <f>(SUM(Option_2!AR161:AR162)-SUM(Baseline!AR161:AR162))*1.76</f>
        <v>-8.4228003199993389E-3</v>
      </c>
      <c r="AS163" s="238">
        <f>(SUM(Option_2!AS161:AS162)-SUM(Baseline!AS161:AS162))*1.76</f>
        <v>-8.7779947200002078E-3</v>
      </c>
      <c r="AT163" s="238">
        <f>(SUM(Option_2!AT161:AT162)-SUM(Baseline!AT161:AT162))*1.76</f>
        <v>-9.149226239999279E-3</v>
      </c>
      <c r="AU163" s="238">
        <f>(SUM(Option_2!AU161:AU162)-SUM(Baseline!AU161:AU162))*1.76</f>
        <v>-9.5372499199996245E-3</v>
      </c>
      <c r="AV163" s="238">
        <f>(SUM(Option_2!AV161:AV162)-SUM(Baseline!AV161:AV162))*1.76</f>
        <v>-9.9428630399999926E-3</v>
      </c>
      <c r="AW163" s="238">
        <f>(SUM(Option_2!AW161:AW162)-SUM(Baseline!AW161:AW162))*1.76</f>
        <v>-1.0366898080002044E-2</v>
      </c>
      <c r="AX163" s="238">
        <f>(SUM(Option_2!AX161:AX162)-SUM(Baseline!AX161:AX162))*1.76</f>
        <v>-1.0810236799999018E-2</v>
      </c>
      <c r="AY163" s="238">
        <f>(SUM(Option_2!AY161:AY162)-SUM(Baseline!AY161:AY162))*1.76</f>
        <v>-1.1273790879999126E-2</v>
      </c>
      <c r="AZ163" s="238">
        <f>(SUM(Option_2!AZ161:AZ162)-SUM(Baseline!AZ161:AZ162))*1.76</f>
        <v>-1.1758528319999613E-2</v>
      </c>
      <c r="BA163" s="238">
        <f>(SUM(Option_2!BA161:BA162)-SUM(Baseline!BA161:BA162))*1.76</f>
        <v>-1.2265455839999361E-2</v>
      </c>
      <c r="BB163" s="238">
        <f>(SUM(Option_2!BB161:BB162)-SUM(Baseline!BB161:BB162))*1.76</f>
        <v>-1.2794210543018778E-2</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-21.188934570983854</v>
      </c>
      <c r="F172" s="262">
        <f>-(F$158*'Fixed Data'!$B$25*'Fixed Data'!F$47*'Fixed Data'!$B$24*'Fixed Data'!$B$23+F$158*'Fixed Data'!$B$26)*'Fixed Data'!M44/10^6</f>
        <v>-21.77732648244676</v>
      </c>
      <c r="G172" s="262">
        <f>-(G$158*'Fixed Data'!$B$25*'Fixed Data'!G$47*'Fixed Data'!$B$24*'Fixed Data'!$B$23+G$158*'Fixed Data'!$B$26)*'Fixed Data'!N44/10^6</f>
        <v>-22.383868148466057</v>
      </c>
      <c r="H172" s="262">
        <f>-(H$158*'Fixed Data'!$B$25*'Fixed Data'!H$47*'Fixed Data'!$B$24*'Fixed Data'!$B$23+H$158*'Fixed Data'!$B$26)*'Fixed Data'!O44/10^6</f>
        <v>-23.009202122376287</v>
      </c>
      <c r="I172" s="262">
        <f>-(I$158*'Fixed Data'!$B$25*'Fixed Data'!I$47*'Fixed Data'!$B$24*'Fixed Data'!$B$23+I$158*'Fixed Data'!$B$26)*'Fixed Data'!P44/10^6</f>
        <v>-23.653997314714136</v>
      </c>
      <c r="J172" s="262">
        <f>-(J$158*'Fixed Data'!$B$25*'Fixed Data'!J$47*'Fixed Data'!$B$24*'Fixed Data'!$B$23+J$158*'Fixed Data'!$B$26)*'Fixed Data'!Q44/10^6</f>
        <v>-24.31895025275632</v>
      </c>
      <c r="K172" s="262">
        <f>-(K$158*'Fixed Data'!$B$25*'Fixed Data'!K$47*'Fixed Data'!$B$24*'Fixed Data'!$B$23+K$158*'Fixed Data'!$B$26)*'Fixed Data'!R44/10^6</f>
        <v>-25.061863977071841</v>
      </c>
      <c r="L172" s="262">
        <f>-(L$158*'Fixed Data'!$B$25*'Fixed Data'!L$47*'Fixed Data'!$B$24*'Fixed Data'!$B$23+L$158*'Fixed Data'!$B$26)*'Fixed Data'!S44/10^6</f>
        <v>-25.829925790244339</v>
      </c>
      <c r="M172" s="262">
        <f>-(M$158*'Fixed Data'!$B$25*'Fixed Data'!M$47*'Fixed Data'!$B$24*'Fixed Data'!$B$23+M$158*'Fixed Data'!$B$26)*'Fixed Data'!T44/10^6</f>
        <v>-26.624103317677978</v>
      </c>
      <c r="N172" s="262">
        <f>-(N$158*'Fixed Data'!$B$25*'Fixed Data'!N$47*'Fixed Data'!$B$24*'Fixed Data'!$B$23+N$158*'Fixed Data'!$B$26)*'Fixed Data'!U44/10^6</f>
        <v>-27.445406743381124</v>
      </c>
      <c r="O172" s="262">
        <f>-(O$158*'Fixed Data'!$B$25*'Fixed Data'!O$47*'Fixed Data'!$B$24*'Fixed Data'!$B$23+O$158*'Fixed Data'!$B$26)*'Fixed Data'!V44/10^6</f>
        <v>-28.294891049707985</v>
      </c>
      <c r="P172" s="262">
        <f>-(P$158*'Fixed Data'!$B$25*'Fixed Data'!P$47*'Fixed Data'!$B$24*'Fixed Data'!$B$23+P$158*'Fixed Data'!$B$26)*'Fixed Data'!W44/10^6</f>
        <v>-29.173658073388836</v>
      </c>
      <c r="Q172" s="262">
        <f>-(Q$158*'Fixed Data'!$B$25*'Fixed Data'!Q$47*'Fixed Data'!$B$24*'Fixed Data'!$B$23+Q$158*'Fixed Data'!$B$26)*'Fixed Data'!X44/10^6</f>
        <v>-30.08285898788408</v>
      </c>
      <c r="R172" s="262">
        <f>-(R$158*'Fixed Data'!$B$25*'Fixed Data'!R$47*'Fixed Data'!$B$24*'Fixed Data'!$B$23+R$158*'Fixed Data'!$B$26)*'Fixed Data'!Y44/10^6</f>
        <v>-31.023696677750376</v>
      </c>
      <c r="S172" s="262">
        <f>-(S$158*'Fixed Data'!$B$25*'Fixed Data'!S$47*'Fixed Data'!$B$24*'Fixed Data'!$B$23+S$158*'Fixed Data'!$B$26)*'Fixed Data'!Z44/10^6</f>
        <v>-31.990229019403522</v>
      </c>
      <c r="T172" s="262">
        <f>-(T$158*'Fixed Data'!$B$25*'Fixed Data'!T$47*'Fixed Data'!$B$24*'Fixed Data'!$B$23+T$158*'Fixed Data'!$B$26)*'Fixed Data'!AA44/10^6</f>
        <v>-32.990517921849403</v>
      </c>
      <c r="U172" s="262">
        <f>-(U$158*'Fixed Data'!$B$25*'Fixed Data'!U$47*'Fixed Data'!$B$24*'Fixed Data'!$B$23+U$158*'Fixed Data'!$B$26)*'Fixed Data'!AB44/10^6</f>
        <v>-34.025914016164812</v>
      </c>
      <c r="V172" s="262">
        <f>-(V$158*'Fixed Data'!$B$25*'Fixed Data'!V$47*'Fixed Data'!$B$24*'Fixed Data'!$B$23+V$158*'Fixed Data'!$B$26)*'Fixed Data'!AC44/10^6</f>
        <v>-35.09782975913204</v>
      </c>
      <c r="W172" s="262">
        <f>-(W$158*'Fixed Data'!$B$25*'Fixed Data'!W$47*'Fixed Data'!$B$24*'Fixed Data'!$B$23+W$158*'Fixed Data'!$B$26)*'Fixed Data'!AD44/10^6</f>
        <v>-36.207742502608703</v>
      </c>
      <c r="X172" s="262">
        <f>-(X$158*'Fixed Data'!$B$25*'Fixed Data'!X$47*'Fixed Data'!$B$24*'Fixed Data'!$B$23+X$158*'Fixed Data'!$B$26)*'Fixed Data'!AE44/10^6</f>
        <v>-37.357198127183715</v>
      </c>
      <c r="Y172" s="262">
        <f>-(Y$158*'Fixed Data'!$B$25*'Fixed Data'!Y$47*'Fixed Data'!$B$24*'Fixed Data'!$B$23+Y$158*'Fixed Data'!$B$26)*'Fixed Data'!AF44/10^6</f>
        <v>-38.547814200091651</v>
      </c>
      <c r="Z172" s="262">
        <f>-(Z$158*'Fixed Data'!$B$25*'Fixed Data'!Z$47*'Fixed Data'!$B$24*'Fixed Data'!$B$23+Z$158*'Fixed Data'!$B$26)*'Fixed Data'!AG44/10^6</f>
        <v>-39.781284081971997</v>
      </c>
      <c r="AA172" s="262">
        <f>-(AA$158*'Fixed Data'!$B$25*'Fixed Data'!AA$47*'Fixed Data'!$B$24*'Fixed Data'!$B$23+AA$158*'Fixed Data'!$B$26)*'Fixed Data'!AH44/10^6</f>
        <v>-41.059380481203313</v>
      </c>
      <c r="AB172" s="262">
        <f>-(AB$158*'Fixed Data'!$B$25*'Fixed Data'!AB$47*'Fixed Data'!$B$24*'Fixed Data'!$B$23+AB$158*'Fixed Data'!$B$26)*'Fixed Data'!AI44/10^6</f>
        <v>-42.383960011749004</v>
      </c>
      <c r="AC172" s="262">
        <f>-(AC$158*'Fixed Data'!$B$25*'Fixed Data'!AC$47*'Fixed Data'!$B$24*'Fixed Data'!$B$23+AC$158*'Fixed Data'!$B$26)*'Fixed Data'!AJ44/10^6</f>
        <v>-43.728829158462183</v>
      </c>
      <c r="AD172" s="262">
        <f>-(AD$158*'Fixed Data'!$B$25*'Fixed Data'!AD$47*'Fixed Data'!$B$24*'Fixed Data'!$B$23+AD$158*'Fixed Data'!$B$26)*'Fixed Data'!AK44/10^6</f>
        <v>-45.118672856464428</v>
      </c>
      <c r="AE172" s="262">
        <f>-(AE$158*'Fixed Data'!$B$25*'Fixed Data'!AE$47*'Fixed Data'!$B$24*'Fixed Data'!$B$23+AE$158*'Fixed Data'!$B$26)*'Fixed Data'!AL44/10^6</f>
        <v>-46.552193777427803</v>
      </c>
      <c r="AF172" s="262">
        <f>-(AF$158*'Fixed Data'!$B$25*'Fixed Data'!AF$47*'Fixed Data'!$B$24*'Fixed Data'!$B$23+AF$158*'Fixed Data'!$B$26)*'Fixed Data'!AM44/10^6</f>
        <v>-48.028794800036685</v>
      </c>
      <c r="AG172" s="262">
        <f>-(AG$158*'Fixed Data'!$B$25*'Fixed Data'!AG$47*'Fixed Data'!$B$24*'Fixed Data'!$B$23+AG$158*'Fixed Data'!$B$26)*'Fixed Data'!AN44/10^6</f>
        <v>-49.548756004544579</v>
      </c>
      <c r="AH172" s="262">
        <f>-(AH$158*'Fixed Data'!$B$25*'Fixed Data'!AH$47*'Fixed Data'!$B$24*'Fixed Data'!$B$23+AH$158*'Fixed Data'!$B$26)*'Fixed Data'!AO44/10^6</f>
        <v>-51.113709083383618</v>
      </c>
      <c r="AI172" s="262">
        <f>-(AI$158*'Fixed Data'!$B$25*'Fixed Data'!AI$47*'Fixed Data'!$B$24*'Fixed Data'!$B$23+AI$158*'Fixed Data'!$B$26)*'Fixed Data'!AP44/10^6</f>
        <v>-52.727447144323484</v>
      </c>
      <c r="AJ172" s="262">
        <f>-(AJ$158*'Fixed Data'!$B$25*'Fixed Data'!AJ$47*'Fixed Data'!$B$24*'Fixed Data'!$B$23+AJ$158*'Fixed Data'!$B$26)*'Fixed Data'!AQ44/10^6</f>
        <v>-54.390766463256391</v>
      </c>
      <c r="AK172" s="262">
        <f>-(AK$158*'Fixed Data'!$B$25*'Fixed Data'!AK$47*'Fixed Data'!$B$24*'Fixed Data'!$B$23+AK$158*'Fixed Data'!$B$26)*'Fixed Data'!AR44/10^6</f>
        <v>-56.105234951657714</v>
      </c>
      <c r="AL172" s="262">
        <f>-(AL$158*'Fixed Data'!$B$25*'Fixed Data'!AL$47*'Fixed Data'!$B$24*'Fixed Data'!$B$23+AL$158*'Fixed Data'!$B$26)*'Fixed Data'!AS44/10^6</f>
        <v>-57.872884039731716</v>
      </c>
      <c r="AM172" s="262">
        <f>-(AM$158*'Fixed Data'!$B$25*'Fixed Data'!AM$47*'Fixed Data'!$B$24*'Fixed Data'!$B$23+AM$158*'Fixed Data'!$B$26)*'Fixed Data'!AT44/10^6</f>
        <v>-59.695931717986589</v>
      </c>
      <c r="AN172" s="262">
        <f>-(AN$158*'Fixed Data'!$B$25*'Fixed Data'!AN$47*'Fixed Data'!$B$24*'Fixed Data'!$B$23+AN$158*'Fixed Data'!$B$26)*'Fixed Data'!AU44/10^6</f>
        <v>-61.576552080892547</v>
      </c>
      <c r="AO172" s="262">
        <f>-(AO$158*'Fixed Data'!$B$25*'Fixed Data'!AO$47*'Fixed Data'!$B$24*'Fixed Data'!$B$23+AO$158*'Fixed Data'!$B$26)*'Fixed Data'!AV44/10^6</f>
        <v>-63.516811974376218</v>
      </c>
      <c r="AP172" s="262">
        <f>-(AP$158*'Fixed Data'!$B$25*'Fixed Data'!AP$47*'Fixed Data'!$B$24*'Fixed Data'!$B$23+AP$158*'Fixed Data'!$B$26)*'Fixed Data'!AW44/10^6</f>
        <v>-65.51904576081904</v>
      </c>
      <c r="AQ172" s="262">
        <f>-(AQ$158*'Fixed Data'!$B$25*'Fixed Data'!AQ$47*'Fixed Data'!$B$24*'Fixed Data'!$B$23+AQ$158*'Fixed Data'!$B$26)*'Fixed Data'!AX44/10^6</f>
        <v>-67.585716812220383</v>
      </c>
      <c r="AR172" s="262">
        <f>-(AR$158*'Fixed Data'!$B$25*'Fixed Data'!AR$47*'Fixed Data'!$B$24*'Fixed Data'!$B$23+AR$158*'Fixed Data'!$B$26)*'Fixed Data'!AY44/10^6</f>
        <v>-69.719369404801654</v>
      </c>
      <c r="AS172" s="262">
        <f>-(AS$158*'Fixed Data'!$B$25*'Fixed Data'!AS$47*'Fixed Data'!$B$24*'Fixed Data'!$B$23+AS$158*'Fixed Data'!$B$26)*'Fixed Data'!AZ44/10^6</f>
        <v>-71.922639363501816</v>
      </c>
      <c r="AT172" s="262">
        <f>-(AT$158*'Fixed Data'!$B$25*'Fixed Data'!AT$47*'Fixed Data'!$B$24*'Fixed Data'!$B$23+AT$158*'Fixed Data'!$B$26)*'Fixed Data'!BA44/10^6</f>
        <v>-74.198289389403669</v>
      </c>
      <c r="AU172" s="262">
        <f>-(AU$158*'Fixed Data'!$B$25*'Fixed Data'!AU$47*'Fixed Data'!$B$24*'Fixed Data'!$B$23+AU$158*'Fixed Data'!$B$26)*'Fixed Data'!BB44/10^6</f>
        <v>-76.549228950964974</v>
      </c>
      <c r="AV172" s="262">
        <f>-(AV$158*'Fixed Data'!$B$25*'Fixed Data'!AV$47*'Fixed Data'!$B$24*'Fixed Data'!$B$23+AV$158*'Fixed Data'!$B$26)*'Fixed Data'!BC44/10^6</f>
        <v>-78.978495386749259</v>
      </c>
      <c r="AW172" s="262">
        <f>-(AW$158*'Fixed Data'!$B$25*'Fixed Data'!AW$47*'Fixed Data'!$B$24*'Fixed Data'!$B$23+AW$158*'Fixed Data'!$B$26)*'Fixed Data'!BD44/10^6</f>
        <v>-81.48926130906618</v>
      </c>
      <c r="AX172" s="262">
        <f>-(AX$158*'Fixed Data'!$B$25*'Fixed Data'!AX$47*'Fixed Data'!$B$24*'Fixed Data'!$B$23+AX$158*'Fixed Data'!$B$26)*'Fixed Data'!BE44/10^6</f>
        <v>-84.084847345949399</v>
      </c>
      <c r="AY172" s="262">
        <f>-(AY$158*'Fixed Data'!$B$25*'Fixed Data'!AY$47*'Fixed Data'!$B$24*'Fixed Data'!$B$23+AY$158*'Fixed Data'!$B$26)*'Fixed Data'!BF44/10^6</f>
        <v>-86.768731984054085</v>
      </c>
      <c r="AZ172" s="262">
        <f>-(AZ$158*'Fixed Data'!$B$25*'Fixed Data'!AZ$47*'Fixed Data'!$B$24*'Fixed Data'!$B$23+AZ$158*'Fixed Data'!$B$26)*'Fixed Data'!BG44/10^6</f>
        <v>-89.54455707110256</v>
      </c>
      <c r="BA172" s="262">
        <f>-(BA$158*'Fixed Data'!$B$25*'Fixed Data'!BA$47*'Fixed Data'!$B$24*'Fixed Data'!$B$23+BA$158*'Fixed Data'!$B$26)*'Fixed Data'!BH44/10^6</f>
        <v>-92.416134127459998</v>
      </c>
      <c r="BB172" s="262">
        <f>-(BB$158*'Fixed Data'!$B$25*'Fixed Data'!BB$47*'Fixed Data'!$B$24*'Fixed Data'!$B$23+BB$158*'Fixed Data'!$B$26)*'Fixed Data'!BI44/10^6</f>
        <v>-95.368988927048306</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-63.566803697894308</v>
      </c>
      <c r="F176" s="262">
        <f>-(F$158*'Fixed Data'!$B$25*'Fixed Data'!F$47*'Fixed Data'!$B$24*'Fixed Data'!$B$23+F$158*'Fixed Data'!$B$26)*'Fixed Data'!M46/10^6</f>
        <v>-65.331979432097015</v>
      </c>
      <c r="G176" s="262">
        <f>-(G$158*'Fixed Data'!$B$25*'Fixed Data'!G$47*'Fixed Data'!$B$24*'Fixed Data'!$B$23+G$158*'Fixed Data'!$B$26)*'Fixed Data'!N46/10^6</f>
        <v>-67.151604445398192</v>
      </c>
      <c r="H176" s="262">
        <f>-(H$158*'Fixed Data'!$B$25*'Fixed Data'!H$47*'Fixed Data'!$B$24*'Fixed Data'!$B$23+H$158*'Fixed Data'!$B$26)*'Fixed Data'!O46/10^6</f>
        <v>-69.027606367128854</v>
      </c>
      <c r="I176" s="262">
        <f>-(I$158*'Fixed Data'!$B$25*'Fixed Data'!I$47*'Fixed Data'!$B$24*'Fixed Data'!$B$23+I$158*'Fixed Data'!$B$26)*'Fixed Data'!P46/10^6</f>
        <v>-70.961991944142397</v>
      </c>
      <c r="J176" s="262">
        <f>-(J$158*'Fixed Data'!$B$25*'Fixed Data'!J$47*'Fixed Data'!$B$24*'Fixed Data'!$B$23+J$158*'Fixed Data'!$B$26)*'Fixed Data'!Q46/10^6</f>
        <v>-72.956850742245251</v>
      </c>
      <c r="K176" s="262">
        <f>-(K$158*'Fixed Data'!$B$25*'Fixed Data'!K$47*'Fixed Data'!$B$24*'Fixed Data'!$B$23+K$158*'Fixed Data'!$B$26)*'Fixed Data'!R46/10^6</f>
        <v>-75.185591931215527</v>
      </c>
      <c r="L176" s="262">
        <f>-(L$158*'Fixed Data'!$B$25*'Fixed Data'!L$47*'Fixed Data'!$B$24*'Fixed Data'!$B$23+L$158*'Fixed Data'!$B$26)*'Fixed Data'!S46/10^6</f>
        <v>-77.489777370733009</v>
      </c>
      <c r="M176" s="262">
        <f>-(M$158*'Fixed Data'!$B$25*'Fixed Data'!M$47*'Fixed Data'!$B$24*'Fixed Data'!$B$23+M$158*'Fixed Data'!$B$26)*'Fixed Data'!T46/10^6</f>
        <v>-79.872309936269019</v>
      </c>
      <c r="N176" s="262">
        <f>-(N$158*'Fixed Data'!$B$25*'Fixed Data'!N$47*'Fixed Data'!$B$24*'Fixed Data'!$B$23+N$158*'Fixed Data'!$B$26)*'Fixed Data'!U46/10^6</f>
        <v>-82.336220213120512</v>
      </c>
      <c r="O176" s="262">
        <f>-(O$158*'Fixed Data'!$B$25*'Fixed Data'!O$47*'Fixed Data'!$B$24*'Fixed Data'!$B$23+O$158*'Fixed Data'!$B$26)*'Fixed Data'!V46/10^6</f>
        <v>-84.884673149123969</v>
      </c>
      <c r="P176" s="262">
        <f>-(P$158*'Fixed Data'!$B$25*'Fixed Data'!P$47*'Fixed Data'!$B$24*'Fixed Data'!$B$23+P$158*'Fixed Data'!$B$26)*'Fixed Data'!W46/10^6</f>
        <v>-87.520974237722527</v>
      </c>
      <c r="Q176" s="262">
        <f>-(Q$158*'Fixed Data'!$B$25*'Fixed Data'!Q$47*'Fixed Data'!$B$24*'Fixed Data'!$B$23+Q$158*'Fixed Data'!$B$26)*'Fixed Data'!X46/10^6</f>
        <v>-90.248576963652255</v>
      </c>
      <c r="R176" s="262">
        <f>-(R$158*'Fixed Data'!$B$25*'Fixed Data'!R$47*'Fixed Data'!$B$24*'Fixed Data'!$B$23+R$158*'Fixed Data'!$B$26)*'Fixed Data'!Y46/10^6</f>
        <v>-93.071090033251124</v>
      </c>
      <c r="S176" s="262">
        <f>-(S$158*'Fixed Data'!$B$25*'Fixed Data'!S$47*'Fixed Data'!$B$24*'Fixed Data'!$B$23+S$158*'Fixed Data'!$B$26)*'Fixed Data'!Z46/10^6</f>
        <v>-95.970687039808794</v>
      </c>
      <c r="T176" s="262">
        <f>-(T$158*'Fixed Data'!$B$25*'Fixed Data'!T$47*'Fixed Data'!$B$24*'Fixed Data'!$B$23+T$158*'Fixed Data'!$B$26)*'Fixed Data'!AA46/10^6</f>
        <v>-98.971553746851498</v>
      </c>
      <c r="U176" s="262">
        <f>-(U$158*'Fixed Data'!$B$25*'Fixed Data'!U$47*'Fixed Data'!$B$24*'Fixed Data'!$B$23+U$158*'Fixed Data'!$B$26)*'Fixed Data'!AB46/10^6</f>
        <v>-102.07774206749295</v>
      </c>
      <c r="V176" s="262">
        <f>-(V$158*'Fixed Data'!$B$25*'Fixed Data'!V$47*'Fixed Data'!$B$24*'Fixed Data'!$B$23+V$158*'Fixed Data'!$B$26)*'Fixed Data'!AC46/10^6</f>
        <v>-105.29348925808871</v>
      </c>
      <c r="W176" s="262">
        <f>-(W$158*'Fixed Data'!$B$25*'Fixed Data'!W$47*'Fixed Data'!$B$24*'Fixed Data'!$B$23+W$158*'Fixed Data'!$B$26)*'Fixed Data'!AD46/10^6</f>
        <v>-108.6232275078261</v>
      </c>
      <c r="X176" s="262">
        <f>-(X$158*'Fixed Data'!$B$25*'Fixed Data'!X$47*'Fixed Data'!$B$24*'Fixed Data'!$B$23+X$158*'Fixed Data'!$B$26)*'Fixed Data'!AE46/10^6</f>
        <v>-112.07159438155114</v>
      </c>
      <c r="Y176" s="262">
        <f>-(Y$158*'Fixed Data'!$B$25*'Fixed Data'!Y$47*'Fixed Data'!$B$24*'Fixed Data'!$B$23+Y$158*'Fixed Data'!$B$26)*'Fixed Data'!AF46/10^6</f>
        <v>-115.64344260027495</v>
      </c>
      <c r="Z176" s="262">
        <f>-(Z$158*'Fixed Data'!$B$25*'Fixed Data'!Z$47*'Fixed Data'!$B$24*'Fixed Data'!$B$23+Z$158*'Fixed Data'!$B$26)*'Fixed Data'!AG46/10^6</f>
        <v>-119.34385222529744</v>
      </c>
      <c r="AA176" s="262">
        <f>-(AA$158*'Fixed Data'!$B$25*'Fixed Data'!AA$47*'Fixed Data'!$B$24*'Fixed Data'!$B$23+AA$158*'Fixed Data'!$B$26)*'Fixed Data'!AH46/10^6</f>
        <v>-123.17814146457643</v>
      </c>
      <c r="AB176" s="262">
        <f>-(AB$158*'Fixed Data'!$B$25*'Fixed Data'!AB$47*'Fixed Data'!$B$24*'Fixed Data'!$B$23+AB$158*'Fixed Data'!$B$26)*'Fixed Data'!AI46/10^6</f>
        <v>-127.15188003524702</v>
      </c>
      <c r="AC176" s="262">
        <f>-(AC$158*'Fixed Data'!$B$25*'Fixed Data'!AC$47*'Fixed Data'!$B$24*'Fixed Data'!$B$23+AC$158*'Fixed Data'!$B$26)*'Fixed Data'!AJ46/10^6</f>
        <v>-131.1864874766259</v>
      </c>
      <c r="AD176" s="262">
        <f>-(AD$158*'Fixed Data'!$B$25*'Fixed Data'!AD$47*'Fixed Data'!$B$24*'Fixed Data'!$B$23+AD$158*'Fixed Data'!$B$26)*'Fixed Data'!AK46/10^6</f>
        <v>-135.35601857209488</v>
      </c>
      <c r="AE176" s="262">
        <f>-(AE$158*'Fixed Data'!$B$25*'Fixed Data'!AE$47*'Fixed Data'!$B$24*'Fixed Data'!$B$23+AE$158*'Fixed Data'!$B$26)*'Fixed Data'!AL46/10^6</f>
        <v>-139.65658133681731</v>
      </c>
      <c r="AF176" s="262">
        <f>-(AF$158*'Fixed Data'!$B$25*'Fixed Data'!AF$47*'Fixed Data'!$B$24*'Fixed Data'!$B$23+AF$158*'Fixed Data'!$B$26)*'Fixed Data'!AM46/10^6</f>
        <v>-144.08638440696487</v>
      </c>
      <c r="AG176" s="262">
        <f>-(AG$158*'Fixed Data'!$B$25*'Fixed Data'!AG$47*'Fixed Data'!$B$24*'Fixed Data'!$B$23+AG$158*'Fixed Data'!$B$26)*'Fixed Data'!AN46/10^6</f>
        <v>-148.64626801873143</v>
      </c>
      <c r="AH176" s="262">
        <f>-(AH$158*'Fixed Data'!$B$25*'Fixed Data'!AH$47*'Fixed Data'!$B$24*'Fixed Data'!$B$23+AH$158*'Fixed Data'!$B$26)*'Fixed Data'!AO46/10^6</f>
        <v>-153.3411272566272</v>
      </c>
      <c r="AI176" s="262">
        <f>-(AI$158*'Fixed Data'!$B$25*'Fixed Data'!AI$47*'Fixed Data'!$B$24*'Fixed Data'!$B$23+AI$158*'Fixed Data'!$B$26)*'Fixed Data'!AP46/10^6</f>
        <v>-158.18234144057593</v>
      </c>
      <c r="AJ176" s="262">
        <f>-(AJ$158*'Fixed Data'!$B$25*'Fixed Data'!AJ$47*'Fixed Data'!$B$24*'Fixed Data'!$B$23+AJ$158*'Fixed Data'!$B$26)*'Fixed Data'!AQ46/10^6</f>
        <v>-163.172299398284</v>
      </c>
      <c r="AK176" s="262">
        <f>-(AK$158*'Fixed Data'!$B$25*'Fixed Data'!AK$47*'Fixed Data'!$B$24*'Fixed Data'!$B$23+AK$158*'Fixed Data'!$B$26)*'Fixed Data'!AR46/10^6</f>
        <v>-168.31570486423416</v>
      </c>
      <c r="AL176" s="262">
        <f>-(AL$158*'Fixed Data'!$B$25*'Fixed Data'!AL$47*'Fixed Data'!$B$24*'Fixed Data'!$B$23+AL$158*'Fixed Data'!$B$26)*'Fixed Data'!AS46/10^6</f>
        <v>-173.61865212919344</v>
      </c>
      <c r="AM176" s="262">
        <f>-(AM$158*'Fixed Data'!$B$25*'Fixed Data'!AM$47*'Fixed Data'!$B$24*'Fixed Data'!$B$23+AM$158*'Fixed Data'!$B$26)*'Fixed Data'!AT46/10^6</f>
        <v>-179.08779516502631</v>
      </c>
      <c r="AN176" s="262">
        <f>-(AN$158*'Fixed Data'!$B$25*'Fixed Data'!AN$47*'Fixed Data'!$B$24*'Fixed Data'!$B$23+AN$158*'Fixed Data'!$B$26)*'Fixed Data'!AU46/10^6</f>
        <v>-184.72965625472324</v>
      </c>
      <c r="AO176" s="262">
        <f>-(AO$158*'Fixed Data'!$B$25*'Fixed Data'!AO$47*'Fixed Data'!$B$24*'Fixed Data'!$B$23+AO$158*'Fixed Data'!$B$26)*'Fixed Data'!AV46/10^6</f>
        <v>-190.550435936144</v>
      </c>
      <c r="AP176" s="262">
        <f>-(AP$158*'Fixed Data'!$B$25*'Fixed Data'!AP$47*'Fixed Data'!$B$24*'Fixed Data'!$B$23+AP$158*'Fixed Data'!$B$26)*'Fixed Data'!AW46/10^6</f>
        <v>-196.55713729648409</v>
      </c>
      <c r="AQ176" s="262">
        <f>-(AQ$158*'Fixed Data'!$B$25*'Fixed Data'!AQ$47*'Fixed Data'!$B$24*'Fixed Data'!$B$23+AQ$158*'Fixed Data'!$B$26)*'Fixed Data'!AX46/10^6</f>
        <v>-202.75715045176173</v>
      </c>
      <c r="AR176" s="262">
        <f>-(AR$158*'Fixed Data'!$B$25*'Fixed Data'!AR$47*'Fixed Data'!$B$24*'Fixed Data'!$B$23+AR$158*'Fixed Data'!$B$26)*'Fixed Data'!AY46/10^6</f>
        <v>-209.15810823062793</v>
      </c>
      <c r="AS176" s="262">
        <f>-(AS$158*'Fixed Data'!$B$25*'Fixed Data'!AS$47*'Fixed Data'!$B$24*'Fixed Data'!$B$23+AS$158*'Fixed Data'!$B$26)*'Fixed Data'!AZ46/10^6</f>
        <v>-215.76791810787026</v>
      </c>
      <c r="AT176" s="262">
        <f>-(AT$158*'Fixed Data'!$B$25*'Fixed Data'!AT$47*'Fixed Data'!$B$24*'Fixed Data'!$B$23+AT$158*'Fixed Data'!$B$26)*'Fixed Data'!BA46/10^6</f>
        <v>-222.59486818676041</v>
      </c>
      <c r="AU176" s="262">
        <f>-(AU$158*'Fixed Data'!$B$25*'Fixed Data'!AU$47*'Fixed Data'!$B$24*'Fixed Data'!$B$23+AU$158*'Fixed Data'!$B$26)*'Fixed Data'!BB46/10^6</f>
        <v>-229.64768687267767</v>
      </c>
      <c r="AV176" s="262">
        <f>-(AV$158*'Fixed Data'!$B$25*'Fixed Data'!AV$47*'Fixed Data'!$B$24*'Fixed Data'!$B$23+AV$158*'Fixed Data'!$B$26)*'Fixed Data'!BC46/10^6</f>
        <v>-236.93548618131101</v>
      </c>
      <c r="AW176" s="262">
        <f>-(AW$158*'Fixed Data'!$B$25*'Fixed Data'!AW$47*'Fixed Data'!$B$24*'Fixed Data'!$B$23+AW$158*'Fixed Data'!$B$26)*'Fixed Data'!BD46/10^6</f>
        <v>-244.46778394958798</v>
      </c>
      <c r="AX176" s="262">
        <f>-(AX$158*'Fixed Data'!$B$25*'Fixed Data'!AX$47*'Fixed Data'!$B$24*'Fixed Data'!$B$23+AX$158*'Fixed Data'!$B$26)*'Fixed Data'!BE46/10^6</f>
        <v>-252.25454206161174</v>
      </c>
      <c r="AY176" s="262">
        <f>-(AY$158*'Fixed Data'!$B$25*'Fixed Data'!AY$47*'Fixed Data'!$B$24*'Fixed Data'!$B$23+AY$158*'Fixed Data'!$B$26)*'Fixed Data'!BF46/10^6</f>
        <v>-260.30619597735279</v>
      </c>
      <c r="AZ176" s="262">
        <f>-(AZ$158*'Fixed Data'!$B$25*'Fixed Data'!AZ$47*'Fixed Data'!$B$24*'Fixed Data'!$B$23+AZ$158*'Fixed Data'!$B$26)*'Fixed Data'!BG46/10^6</f>
        <v>-268.63367123997949</v>
      </c>
      <c r="BA176" s="262">
        <f>-(BA$158*'Fixed Data'!$B$25*'Fixed Data'!BA$47*'Fixed Data'!$B$24*'Fixed Data'!$B$23+BA$158*'Fixed Data'!$B$26)*'Fixed Data'!BH46/10^6</f>
        <v>-277.24840241058922</v>
      </c>
      <c r="BB176" s="262">
        <f>-(BB$158*'Fixed Data'!$B$25*'Fixed Data'!BB$47*'Fixed Data'!$B$24*'Fixed Data'!$B$23+BB$158*'Fixed Data'!$B$26)*'Fixed Data'!BI46/10^6</f>
        <v>-286.10696681094413</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-5.6055100977460484E-2</v>
      </c>
      <c r="F190" s="21">
        <f t="shared" ref="F190:BB190" si="17">(F133+F83)*F186</f>
        <v>-0.40171997775764356</v>
      </c>
      <c r="G190" s="21">
        <f t="shared" si="17"/>
        <v>-0.73001275079990557</v>
      </c>
      <c r="H190" s="21">
        <f t="shared" si="17"/>
        <v>-1.0425032185977294</v>
      </c>
      <c r="I190" s="21">
        <f t="shared" si="17"/>
        <v>-1.3400403299960582</v>
      </c>
      <c r="J190" s="21">
        <f t="shared" si="17"/>
        <v>-1.5648443128919756</v>
      </c>
      <c r="K190" s="21">
        <f t="shared" si="17"/>
        <v>-1.4121836022863219</v>
      </c>
      <c r="L190" s="21">
        <f t="shared" si="17"/>
        <v>-1.2702234204452032</v>
      </c>
      <c r="M190" s="21">
        <f t="shared" si="17"/>
        <v>-1.1383414184534413</v>
      </c>
      <c r="N190" s="21">
        <f t="shared" si="17"/>
        <v>-1.0159475779646174</v>
      </c>
      <c r="O190" s="21">
        <f t="shared" si="17"/>
        <v>-0.90248265255280613</v>
      </c>
      <c r="P190" s="21">
        <f t="shared" si="17"/>
        <v>-0.7974166803398417</v>
      </c>
      <c r="Q190" s="21">
        <f t="shared" si="17"/>
        <v>-0.70024756476420558</v>
      </c>
      <c r="R190" s="21">
        <f t="shared" si="17"/>
        <v>-0.61049972049129819</v>
      </c>
      <c r="S190" s="21">
        <f t="shared" si="17"/>
        <v>-0.52772278159297858</v>
      </c>
      <c r="T190" s="21">
        <f t="shared" si="17"/>
        <v>-0.45149036924703662</v>
      </c>
      <c r="U190" s="21">
        <f t="shared" si="17"/>
        <v>-0.38139891632492207</v>
      </c>
      <c r="V190" s="21">
        <f t="shared" si="17"/>
        <v>-0.31706654634879372</v>
      </c>
      <c r="W190" s="21">
        <f t="shared" si="17"/>
        <v>-0.25813200440699419</v>
      </c>
      <c r="X190" s="21">
        <f t="shared" si="17"/>
        <v>-0.2042536377205651</v>
      </c>
      <c r="Y190" s="21">
        <f t="shared" si="17"/>
        <v>-0.15510842365260291</v>
      </c>
      <c r="Z190" s="21">
        <f t="shared" si="17"/>
        <v>-0.11039104304728421</v>
      </c>
      <c r="AA190" s="21">
        <f t="shared" si="17"/>
        <v>-6.9812996876427377E-2</v>
      </c>
      <c r="AB190" s="21">
        <f t="shared" si="17"/>
        <v>-3.3101764258682637E-2</v>
      </c>
      <c r="AC190" s="21">
        <f t="shared" si="17"/>
        <v>-3.2025002380260997E-17</v>
      </c>
      <c r="AD190" s="21">
        <f t="shared" si="17"/>
        <v>-3.0942031285276326E-17</v>
      </c>
      <c r="AE190" s="21">
        <f t="shared" si="17"/>
        <v>-2.989568240123317E-17</v>
      </c>
      <c r="AF190" s="21">
        <f t="shared" si="17"/>
        <v>-2.8884717295877454E-17</v>
      </c>
      <c r="AG190" s="21">
        <f t="shared" si="17"/>
        <v>-2.7907939416306718E-17</v>
      </c>
      <c r="AH190" s="21">
        <f t="shared" si="17"/>
        <v>-2.6964192672760124E-17</v>
      </c>
      <c r="AI190" s="21">
        <f t="shared" si="17"/>
        <v>-2.6052360070299635E-17</v>
      </c>
      <c r="AJ190" s="21">
        <f t="shared" si="17"/>
        <v>-2.5293553466310323E-17</v>
      </c>
      <c r="AK190" s="21">
        <f t="shared" si="17"/>
        <v>-2.4556848025544006E-17</v>
      </c>
      <c r="AL190" s="21">
        <f t="shared" si="17"/>
        <v>-2.3841600024800004E-17</v>
      </c>
      <c r="AM190" s="21">
        <f t="shared" si="17"/>
        <v>-2.3147184490097089E-17</v>
      </c>
      <c r="AN190" s="21">
        <f t="shared" si="17"/>
        <v>-2.2472994650579699E-17</v>
      </c>
      <c r="AO190" s="21">
        <f t="shared" si="17"/>
        <v>-2.1818441408329804E-17</v>
      </c>
      <c r="AP190" s="21">
        <f t="shared" si="17"/>
        <v>-2.1182952823621168E-17</v>
      </c>
      <c r="AQ190" s="21">
        <f t="shared" si="17"/>
        <v>-2.0565973615166185E-17</v>
      </c>
      <c r="AR190" s="21">
        <f t="shared" si="17"/>
        <v>-1.9966964674918626E-17</v>
      </c>
      <c r="AS190" s="21">
        <f t="shared" si="17"/>
        <v>-1.9385402597008374E-17</v>
      </c>
      <c r="AT190" s="21">
        <f t="shared" si="17"/>
        <v>-1.8820779220396481E-17</v>
      </c>
      <c r="AU190" s="21">
        <f t="shared" si="17"/>
        <v>-1.8272601184850954E-17</v>
      </c>
      <c r="AV190" s="21">
        <f t="shared" si="17"/>
        <v>-1.7740389499855293E-17</v>
      </c>
      <c r="AW190" s="21">
        <f t="shared" si="17"/>
        <v>-1.7223679126073101E-17</v>
      </c>
      <c r="AX190" s="21">
        <f t="shared" si="17"/>
        <v>-1.6722018569003009E-17</v>
      </c>
      <c r="AY190" s="21">
        <f t="shared" si="17"/>
        <v>-1.6234969484468939E-17</v>
      </c>
      <c r="AZ190" s="21">
        <f t="shared" si="17"/>
        <v>-1.5762106295600914E-17</v>
      </c>
      <c r="BA190" s="21">
        <f t="shared" si="17"/>
        <v>-1.5303015820971759E-17</v>
      </c>
      <c r="BB190" s="21">
        <f t="shared" si="17"/>
        <v>-1.4857296913564814E-17</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-7.096053184541379</v>
      </c>
      <c r="F192" s="21">
        <f t="shared" ref="F192:BB192" si="19">F77*F186</f>
        <v>-6.9407784944382156</v>
      </c>
      <c r="G192" s="21">
        <f t="shared" si="19"/>
        <v>-6.7894507505877595</v>
      </c>
      <c r="H192" s="21">
        <f t="shared" si="19"/>
        <v>-6.6419705137668901</v>
      </c>
      <c r="I192" s="21">
        <f t="shared" si="19"/>
        <v>-6.4982409117531059</v>
      </c>
      <c r="J192" s="21">
        <f t="shared" si="19"/>
        <v>-6.3581675732460914</v>
      </c>
      <c r="K192" s="21">
        <f t="shared" si="19"/>
        <v>-6.2358605512381651</v>
      </c>
      <c r="L192" s="21">
        <f t="shared" si="19"/>
        <v>-6.1164871181432865</v>
      </c>
      <c r="M192" s="21">
        <f t="shared" si="19"/>
        <v>-5.9999796523417128</v>
      </c>
      <c r="N192" s="21">
        <f t="shared" si="19"/>
        <v>-5.8862721781076166</v>
      </c>
      <c r="O192" s="21">
        <f t="shared" si="19"/>
        <v>-5.7753003512208485</v>
      </c>
      <c r="P192" s="21">
        <f t="shared" si="19"/>
        <v>-5.6670013803604267</v>
      </c>
      <c r="Q192" s="21">
        <f t="shared" si="19"/>
        <v>-5.5613140232245755</v>
      </c>
      <c r="R192" s="21">
        <f t="shared" si="19"/>
        <v>-5.4581785301749859</v>
      </c>
      <c r="S192" s="21">
        <f t="shared" si="19"/>
        <v>-5.3575366213337627</v>
      </c>
      <c r="T192" s="21">
        <f t="shared" si="19"/>
        <v>-5.2593314403640079</v>
      </c>
      <c r="U192" s="21">
        <f t="shared" si="19"/>
        <v>-5.1635075378272948</v>
      </c>
      <c r="V192" s="21">
        <f t="shared" si="19"/>
        <v>-5.0700108187822366</v>
      </c>
      <c r="W192" s="21">
        <f t="shared" si="19"/>
        <v>-4.9787885152589295</v>
      </c>
      <c r="X192" s="21">
        <f t="shared" si="19"/>
        <v>-4.8897891742520976</v>
      </c>
      <c r="Y192" s="21">
        <f t="shared" si="19"/>
        <v>-4.8029625894775467</v>
      </c>
      <c r="Z192" s="21">
        <f t="shared" si="19"/>
        <v>-4.7182598173977546</v>
      </c>
      <c r="AA192" s="21">
        <f t="shared" si="19"/>
        <v>-4.6356330998104704</v>
      </c>
      <c r="AB192" s="21">
        <f t="shared" si="19"/>
        <v>-4.5550358774677679</v>
      </c>
      <c r="AC192" s="21">
        <f t="shared" si="19"/>
        <v>-4.4764227393575942</v>
      </c>
      <c r="AD192" s="21">
        <f t="shared" si="19"/>
        <v>-4.3997493917867381</v>
      </c>
      <c r="AE192" s="21">
        <f t="shared" si="19"/>
        <v>-4.3249726553344194</v>
      </c>
      <c r="AF192" s="21">
        <f t="shared" si="19"/>
        <v>-4.2520504118907381</v>
      </c>
      <c r="AG192" s="21">
        <f t="shared" si="19"/>
        <v>-4.1809415989953882</v>
      </c>
      <c r="AH192" s="21">
        <f t="shared" si="19"/>
        <v>-4.1116061743497427</v>
      </c>
      <c r="AI192" s="21">
        <f t="shared" si="19"/>
        <v>-4.0440050971794319</v>
      </c>
      <c r="AJ192" s="21">
        <f t="shared" si="19"/>
        <v>-3.9974114710486006</v>
      </c>
      <c r="AK192" s="21">
        <f t="shared" si="19"/>
        <v>-3.9519455072146714</v>
      </c>
      <c r="AL192" s="21">
        <f t="shared" si="19"/>
        <v>-3.9075906725852145</v>
      </c>
      <c r="AM192" s="21">
        <f t="shared" si="19"/>
        <v>-3.8643308645543843</v>
      </c>
      <c r="AN192" s="21">
        <f t="shared" si="19"/>
        <v>-3.822150392110748</v>
      </c>
      <c r="AO192" s="21">
        <f t="shared" si="19"/>
        <v>-3.7810339832982143</v>
      </c>
      <c r="AP192" s="21">
        <f t="shared" si="19"/>
        <v>-3.7409667657887318</v>
      </c>
      <c r="AQ192" s="21">
        <f t="shared" si="19"/>
        <v>-3.7019342699720479</v>
      </c>
      <c r="AR192" s="21">
        <f t="shared" si="19"/>
        <v>-3.6639224233193208</v>
      </c>
      <c r="AS192" s="21">
        <f t="shared" si="19"/>
        <v>-3.6269175414073596</v>
      </c>
      <c r="AT192" s="21">
        <f t="shared" si="19"/>
        <v>-3.5909063237889214</v>
      </c>
      <c r="AU192" s="21">
        <f t="shared" si="19"/>
        <v>-3.5558758497932206</v>
      </c>
      <c r="AV192" s="21">
        <f t="shared" si="19"/>
        <v>-3.5218135721891413</v>
      </c>
      <c r="AW192" s="21">
        <f t="shared" si="19"/>
        <v>-3.4887073195028391</v>
      </c>
      <c r="AX192" s="21">
        <f t="shared" si="19"/>
        <v>-3.4565452792275111</v>
      </c>
      <c r="AY192" s="21">
        <f t="shared" si="19"/>
        <v>-3.4253160038018713</v>
      </c>
      <c r="AZ192" s="21">
        <f t="shared" si="19"/>
        <v>-3.3950084006553496</v>
      </c>
      <c r="BA192" s="21">
        <f t="shared" si="19"/>
        <v>-3.3656117327015513</v>
      </c>
      <c r="BB192" s="21">
        <f t="shared" si="19"/>
        <v>-3.3364696043496629</v>
      </c>
    </row>
    <row r="193" spans="1:54" outlineLevel="2">
      <c r="A193" s="426"/>
      <c r="B193" s="150" t="s">
        <v>494</v>
      </c>
      <c r="C193" s="19"/>
      <c r="D193" s="135" t="s">
        <v>389</v>
      </c>
      <c r="E193" s="21">
        <f t="shared" ref="E193:BB193" si="20">SUMIF($B$143:$B$154,"Environmental",E$143:E$154)*E186</f>
        <v>-42.31090639577954</v>
      </c>
      <c r="F193" s="21">
        <f t="shared" si="20"/>
        <v>-41.954206908498001</v>
      </c>
      <c r="G193" s="21">
        <f t="shared" si="20"/>
        <v>-41.446807475420755</v>
      </c>
      <c r="H193" s="21">
        <f t="shared" si="20"/>
        <v>-40.939697111543857</v>
      </c>
      <c r="I193" s="21">
        <f t="shared" si="20"/>
        <v>-40.568951223105309</v>
      </c>
      <c r="J193" s="21">
        <f t="shared" si="20"/>
        <v>-40.192317736592919</v>
      </c>
      <c r="K193" s="21">
        <f t="shared" si="20"/>
        <v>-39.937771932997407</v>
      </c>
      <c r="L193" s="21">
        <f t="shared" si="20"/>
        <v>-39.809095261654811</v>
      </c>
      <c r="M193" s="21">
        <f t="shared" si="20"/>
        <v>-39.674543937244195</v>
      </c>
      <c r="N193" s="21">
        <f t="shared" si="20"/>
        <v>-39.412170665353869</v>
      </c>
      <c r="O193" s="21">
        <f t="shared" si="20"/>
        <v>-39.269513877771296</v>
      </c>
      <c r="P193" s="21">
        <f t="shared" si="20"/>
        <v>-39.122230624272362</v>
      </c>
      <c r="Q193" s="21">
        <f t="shared" si="20"/>
        <v>-38.970725353525559</v>
      </c>
      <c r="R193" s="21">
        <f t="shared" si="20"/>
        <v>-38.928883025626739</v>
      </c>
      <c r="S193" s="21">
        <f t="shared" si="20"/>
        <v>-38.767995527394419</v>
      </c>
      <c r="T193" s="21">
        <f t="shared" si="20"/>
        <v>-38.604063252182904</v>
      </c>
      <c r="U193" s="21">
        <f t="shared" si="20"/>
        <v>-38.437433645001562</v>
      </c>
      <c r="V193" s="21">
        <f t="shared" si="20"/>
        <v>-38.373863670694178</v>
      </c>
      <c r="W193" s="21">
        <f t="shared" si="20"/>
        <v>-38.200932908941049</v>
      </c>
      <c r="X193" s="21">
        <f t="shared" si="20"/>
        <v>-38.127992376218771</v>
      </c>
      <c r="Y193" s="21">
        <f t="shared" si="20"/>
        <v>-37.950184597472585</v>
      </c>
      <c r="Z193" s="21">
        <f t="shared" si="20"/>
        <v>-37.869428553019269</v>
      </c>
      <c r="AA193" s="21">
        <f t="shared" si="20"/>
        <v>-37.784454987649873</v>
      </c>
      <c r="AB193" s="21">
        <f t="shared" si="20"/>
        <v>-37.695655654014772</v>
      </c>
      <c r="AC193" s="21">
        <f t="shared" si="20"/>
        <v>-37.582133815977592</v>
      </c>
      <c r="AD193" s="21">
        <f t="shared" si="20"/>
        <v>-37.471112438738722</v>
      </c>
      <c r="AE193" s="21">
        <f t="shared" si="20"/>
        <v>-37.366728089967175</v>
      </c>
      <c r="AF193" s="21">
        <f t="shared" si="20"/>
        <v>-37.257288741879606</v>
      </c>
      <c r="AG193" s="21">
        <f t="shared" si="20"/>
        <v>-37.144285526962172</v>
      </c>
      <c r="AH193" s="21">
        <f t="shared" si="20"/>
        <v>-37.029405993608002</v>
      </c>
      <c r="AI193" s="21">
        <f t="shared" si="20"/>
        <v>-36.914797396998104</v>
      </c>
      <c r="AJ193" s="21">
        <f t="shared" si="20"/>
        <v>-36.97816851830391</v>
      </c>
      <c r="AK193" s="21">
        <f t="shared" si="20"/>
        <v>-37.040139558869306</v>
      </c>
      <c r="AL193" s="21">
        <f t="shared" si="20"/>
        <v>-37.101495641455706</v>
      </c>
      <c r="AM193" s="21">
        <f t="shared" si="20"/>
        <v>-37.162682478879887</v>
      </c>
      <c r="AN193" s="21">
        <f t="shared" si="20"/>
        <v>-37.223893977781643</v>
      </c>
      <c r="AO193" s="21">
        <f t="shared" si="20"/>
        <v>-37.285215659902157</v>
      </c>
      <c r="AP193" s="21">
        <f t="shared" si="20"/>
        <v>-37.346915828875005</v>
      </c>
      <c r="AQ193" s="21">
        <f t="shared" si="20"/>
        <v>-37.409301091289578</v>
      </c>
      <c r="AR193" s="21">
        <f t="shared" si="20"/>
        <v>-37.472596946945885</v>
      </c>
      <c r="AS193" s="21">
        <f t="shared" si="20"/>
        <v>-37.537014072583638</v>
      </c>
      <c r="AT193" s="21">
        <f t="shared" si="20"/>
        <v>-37.602778292446963</v>
      </c>
      <c r="AU193" s="21">
        <f t="shared" si="20"/>
        <v>-37.670127520085934</v>
      </c>
      <c r="AV193" s="21">
        <f t="shared" si="20"/>
        <v>-37.739289070627549</v>
      </c>
      <c r="AW193" s="21">
        <f t="shared" si="20"/>
        <v>-37.810481521668414</v>
      </c>
      <c r="AX193" s="21">
        <f t="shared" si="20"/>
        <v>-37.883924444522961</v>
      </c>
      <c r="AY193" s="21">
        <f t="shared" si="20"/>
        <v>-37.959838245405628</v>
      </c>
      <c r="AZ193" s="21">
        <f t="shared" si="20"/>
        <v>-38.038441190058926</v>
      </c>
      <c r="BA193" s="21">
        <f t="shared" si="20"/>
        <v>-38.119948878371169</v>
      </c>
      <c r="BB193" s="21">
        <f t="shared" si="20"/>
        <v>-38.197186629205369</v>
      </c>
    </row>
    <row r="194" spans="1:54" outlineLevel="2">
      <c r="A194" s="426"/>
      <c r="B194" s="150" t="s">
        <v>495</v>
      </c>
      <c r="C194" s="19"/>
      <c r="D194" s="135" t="s">
        <v>389</v>
      </c>
      <c r="E194" s="21">
        <f t="shared" ref="E194:BB194" si="21">SUM(E172:E174)*E186</f>
        <v>-21.188934570983854</v>
      </c>
      <c r="F194" s="21">
        <f t="shared" si="21"/>
        <v>-21.040895152122474</v>
      </c>
      <c r="G194" s="21">
        <f t="shared" si="21"/>
        <v>-20.89558043218377</v>
      </c>
      <c r="H194" s="21">
        <f t="shared" si="21"/>
        <v>-20.75298201751847</v>
      </c>
      <c r="I194" s="21">
        <f t="shared" si="21"/>
        <v>-20.613092113910536</v>
      </c>
      <c r="J194" s="21">
        <f t="shared" si="21"/>
        <v>-20.475903558988147</v>
      </c>
      <c r="K194" s="21">
        <f t="shared" si="21"/>
        <v>-20.387842492901203</v>
      </c>
      <c r="L194" s="21">
        <f t="shared" si="21"/>
        <v>-20.302088186265905</v>
      </c>
      <c r="M194" s="21">
        <f t="shared" si="21"/>
        <v>-20.218651733340074</v>
      </c>
      <c r="N194" s="21">
        <f t="shared" si="21"/>
        <v>-20.137544971960423</v>
      </c>
      <c r="O194" s="21">
        <f t="shared" si="21"/>
        <v>-20.058780597006233</v>
      </c>
      <c r="P194" s="21">
        <f t="shared" si="21"/>
        <v>-19.982372051170369</v>
      </c>
      <c r="Q194" s="21">
        <f t="shared" si="21"/>
        <v>-19.908333642968696</v>
      </c>
      <c r="R194" s="21">
        <f t="shared" si="21"/>
        <v>-19.836680495191441</v>
      </c>
      <c r="S194" s="21">
        <f t="shared" si="21"/>
        <v>-19.762980954967887</v>
      </c>
      <c r="T194" s="21">
        <f t="shared" si="21"/>
        <v>-19.691730651125404</v>
      </c>
      <c r="U194" s="21">
        <f t="shared" si="21"/>
        <v>-19.622945764621292</v>
      </c>
      <c r="V194" s="21">
        <f t="shared" si="21"/>
        <v>-19.556643391739755</v>
      </c>
      <c r="W194" s="21">
        <f t="shared" si="21"/>
        <v>-19.492841514248841</v>
      </c>
      <c r="X194" s="21">
        <f t="shared" si="21"/>
        <v>-19.431559182760935</v>
      </c>
      <c r="Y194" s="21">
        <f t="shared" si="21"/>
        <v>-19.372816336376772</v>
      </c>
      <c r="Z194" s="21">
        <f t="shared" si="21"/>
        <v>-19.316634027520582</v>
      </c>
      <c r="AA194" s="21">
        <f t="shared" si="21"/>
        <v>-19.263034251209991</v>
      </c>
      <c r="AB194" s="21">
        <f t="shared" si="21"/>
        <v>-19.212040167586551</v>
      </c>
      <c r="AC194" s="21">
        <f t="shared" si="21"/>
        <v>-19.151352686799644</v>
      </c>
      <c r="AD194" s="21">
        <f t="shared" si="21"/>
        <v>-19.091830579070489</v>
      </c>
      <c r="AE194" s="21">
        <f t="shared" si="21"/>
        <v>-19.032290474233509</v>
      </c>
      <c r="AF194" s="21">
        <f t="shared" si="21"/>
        <v>-18.971961929474777</v>
      </c>
      <c r="AG194" s="21">
        <f t="shared" si="21"/>
        <v>-18.910497790428714</v>
      </c>
      <c r="AH194" s="21">
        <f t="shared" si="21"/>
        <v>-18.848085918343955</v>
      </c>
      <c r="AI194" s="21">
        <f t="shared" si="21"/>
        <v>-18.785651063696477</v>
      </c>
      <c r="AJ194" s="21">
        <f t="shared" si="21"/>
        <v>-18.813840608708734</v>
      </c>
      <c r="AK194" s="21">
        <f t="shared" si="21"/>
        <v>-18.841628744504998</v>
      </c>
      <c r="AL194" s="21">
        <f t="shared" si="21"/>
        <v>-18.869176969771008</v>
      </c>
      <c r="AM194" s="21">
        <f t="shared" si="21"/>
        <v>-18.896672760747052</v>
      </c>
      <c r="AN194" s="21">
        <f t="shared" si="21"/>
        <v>-18.924253196119533</v>
      </c>
      <c r="AO194" s="21">
        <f t="shared" si="21"/>
        <v>-18.951991367998207</v>
      </c>
      <c r="AP194" s="21">
        <f t="shared" si="21"/>
        <v>-18.980012620871559</v>
      </c>
      <c r="AQ194" s="21">
        <f t="shared" si="21"/>
        <v>-19.008446851617112</v>
      </c>
      <c r="AR194" s="21">
        <f t="shared" si="21"/>
        <v>-19.037413113318753</v>
      </c>
      <c r="AS194" s="21">
        <f t="shared" si="21"/>
        <v>-19.06702234796532</v>
      </c>
      <c r="AT194" s="21">
        <f t="shared" si="21"/>
        <v>-19.097386050257096</v>
      </c>
      <c r="AU194" s="21">
        <f t="shared" si="21"/>
        <v>-19.128619584879896</v>
      </c>
      <c r="AV194" s="21">
        <f t="shared" si="21"/>
        <v>-19.1608354308853</v>
      </c>
      <c r="AW194" s="21">
        <f t="shared" si="21"/>
        <v>-19.194143675100534</v>
      </c>
      <c r="AX194" s="21">
        <f t="shared" si="21"/>
        <v>-19.228653596308703</v>
      </c>
      <c r="AY194" s="21">
        <f t="shared" si="21"/>
        <v>-19.264474278932493</v>
      </c>
      <c r="AZ194" s="21">
        <f t="shared" si="21"/>
        <v>-19.301714113557388</v>
      </c>
      <c r="BA194" s="21">
        <f t="shared" si="21"/>
        <v>-19.340480475021028</v>
      </c>
      <c r="BB194" s="21">
        <f t="shared" si="21"/>
        <v>-19.377128317322864</v>
      </c>
    </row>
    <row r="195" spans="1:54" outlineLevel="2">
      <c r="A195" s="426"/>
      <c r="B195" s="150" t="s">
        <v>496</v>
      </c>
      <c r="C195" s="19"/>
      <c r="D195" s="135" t="s">
        <v>389</v>
      </c>
      <c r="E195" s="21">
        <f>SUM(E176:E178)*E186</f>
        <v>-63.566803697894308</v>
      </c>
      <c r="F195" s="21">
        <f t="shared" ref="F195:BB195" si="22">SUM(F176:F178)*F186</f>
        <v>-63.122685441639632</v>
      </c>
      <c r="G195" s="21">
        <f t="shared" si="22"/>
        <v>-62.686741296551332</v>
      </c>
      <c r="H195" s="21">
        <f t="shared" si="22"/>
        <v>-62.258946052555409</v>
      </c>
      <c r="I195" s="21">
        <f t="shared" si="22"/>
        <v>-61.839276341731598</v>
      </c>
      <c r="J195" s="21">
        <f t="shared" si="22"/>
        <v>-61.427710663472908</v>
      </c>
      <c r="K195" s="21">
        <f t="shared" si="22"/>
        <v>-61.163527478703614</v>
      </c>
      <c r="L195" s="21">
        <f t="shared" si="22"/>
        <v>-60.906264558797709</v>
      </c>
      <c r="M195" s="21">
        <f t="shared" si="22"/>
        <v>-60.655955187288747</v>
      </c>
      <c r="N195" s="21">
        <f t="shared" si="22"/>
        <v>-60.412634903391073</v>
      </c>
      <c r="O195" s="21">
        <f t="shared" si="22"/>
        <v>-60.176341791018714</v>
      </c>
      <c r="P195" s="21">
        <f t="shared" si="22"/>
        <v>-59.947116165536031</v>
      </c>
      <c r="Q195" s="21">
        <f t="shared" si="22"/>
        <v>-59.725000928906091</v>
      </c>
      <c r="R195" s="21">
        <f t="shared" si="22"/>
        <v>-59.51004148557432</v>
      </c>
      <c r="S195" s="21">
        <f t="shared" si="22"/>
        <v>-59.288942853535374</v>
      </c>
      <c r="T195" s="21">
        <f t="shared" si="22"/>
        <v>-59.075191942216328</v>
      </c>
      <c r="U195" s="21">
        <f t="shared" si="22"/>
        <v>-58.868837304820438</v>
      </c>
      <c r="V195" s="21">
        <f t="shared" si="22"/>
        <v>-58.6699301644611</v>
      </c>
      <c r="W195" s="21">
        <f t="shared" si="22"/>
        <v>-58.47852454274652</v>
      </c>
      <c r="X195" s="21">
        <f t="shared" si="22"/>
        <v>-58.294677548282806</v>
      </c>
      <c r="Y195" s="21">
        <f t="shared" si="22"/>
        <v>-58.118449009130316</v>
      </c>
      <c r="Z195" s="21">
        <f t="shared" si="22"/>
        <v>-57.949902072549975</v>
      </c>
      <c r="AA195" s="21">
        <f t="shared" si="22"/>
        <v>-57.78910276346641</v>
      </c>
      <c r="AB195" s="21">
        <f t="shared" si="22"/>
        <v>-57.636120502759653</v>
      </c>
      <c r="AC195" s="21">
        <f t="shared" si="22"/>
        <v>-57.454058060941719</v>
      </c>
      <c r="AD195" s="21">
        <f t="shared" si="22"/>
        <v>-57.275491738354646</v>
      </c>
      <c r="AE195" s="21">
        <f t="shared" si="22"/>
        <v>-57.096871424554159</v>
      </c>
      <c r="AF195" s="21">
        <f t="shared" si="22"/>
        <v>-56.915885791132069</v>
      </c>
      <c r="AG195" s="21">
        <f t="shared" si="22"/>
        <v>-56.7314933732317</v>
      </c>
      <c r="AH195" s="21">
        <f t="shared" si="22"/>
        <v>-56.544257757420006</v>
      </c>
      <c r="AI195" s="21">
        <f t="shared" si="22"/>
        <v>-56.3569531937991</v>
      </c>
      <c r="AJ195" s="21">
        <f t="shared" si="22"/>
        <v>-56.44152182907149</v>
      </c>
      <c r="AK195" s="21">
        <f t="shared" si="22"/>
        <v>-56.524886236625093</v>
      </c>
      <c r="AL195" s="21">
        <f t="shared" si="22"/>
        <v>-56.607530912572919</v>
      </c>
      <c r="AM195" s="21">
        <f t="shared" si="22"/>
        <v>-56.690018285744259</v>
      </c>
      <c r="AN195" s="21">
        <f t="shared" si="22"/>
        <v>-56.772759592060559</v>
      </c>
      <c r="AO195" s="21">
        <f t="shared" si="22"/>
        <v>-56.855974107878112</v>
      </c>
      <c r="AP195" s="21">
        <f t="shared" si="22"/>
        <v>-56.940037866678104</v>
      </c>
      <c r="AQ195" s="21">
        <f t="shared" si="22"/>
        <v>-57.02534055909836</v>
      </c>
      <c r="AR195" s="21">
        <f t="shared" si="22"/>
        <v>-57.112239344386062</v>
      </c>
      <c r="AS195" s="21">
        <f t="shared" si="22"/>
        <v>-57.201067048499453</v>
      </c>
      <c r="AT195" s="21">
        <f t="shared" si="22"/>
        <v>-57.292158155545593</v>
      </c>
      <c r="AU195" s="21">
        <f t="shared" si="22"/>
        <v>-57.385858759583137</v>
      </c>
      <c r="AV195" s="21">
        <f t="shared" si="22"/>
        <v>-57.482506297766015</v>
      </c>
      <c r="AW195" s="21">
        <f t="shared" si="22"/>
        <v>-57.582431030575258</v>
      </c>
      <c r="AX195" s="21">
        <f t="shared" si="22"/>
        <v>-57.685960794360398</v>
      </c>
      <c r="AY195" s="21">
        <f t="shared" si="22"/>
        <v>-57.793422842390299</v>
      </c>
      <c r="AZ195" s="21">
        <f t="shared" si="22"/>
        <v>-57.905142346421385</v>
      </c>
      <c r="BA195" s="21">
        <f t="shared" si="22"/>
        <v>-58.021441430966604</v>
      </c>
      <c r="BB195" s="21">
        <f t="shared" si="22"/>
        <v>-58.131384958023212</v>
      </c>
    </row>
    <row r="196" spans="1:54" outlineLevel="2">
      <c r="A196" s="426"/>
      <c r="B196" s="150" t="s">
        <v>291</v>
      </c>
      <c r="C196" s="19"/>
      <c r="D196" s="135" t="s">
        <v>389</v>
      </c>
      <c r="E196" s="21">
        <f t="shared" ref="E196:BB196" si="23">SUMIF($B$143:$B$154,"Safety",E$143:E$154)*E187</f>
        <v>-5.8734393310600801</v>
      </c>
      <c r="F196" s="21">
        <f t="shared" si="23"/>
        <v>-5.9869313738144383</v>
      </c>
      <c r="G196" s="21">
        <f t="shared" si="23"/>
        <v>-6.1032833883627156</v>
      </c>
      <c r="H196" s="21">
        <f t="shared" si="23"/>
        <v>-6.2225787059187789</v>
      </c>
      <c r="I196" s="21">
        <f t="shared" si="23"/>
        <v>-6.344903013004088</v>
      </c>
      <c r="J196" s="21">
        <f t="shared" si="23"/>
        <v>-6.4703447108001892</v>
      </c>
      <c r="K196" s="21">
        <f t="shared" si="23"/>
        <v>-6.6039244224009259</v>
      </c>
      <c r="L196" s="21">
        <f t="shared" si="23"/>
        <v>-6.741120758174838</v>
      </c>
      <c r="M196" s="21">
        <f t="shared" si="23"/>
        <v>-6.8820471832325447</v>
      </c>
      <c r="N196" s="21">
        <f t="shared" si="23"/>
        <v>-7.026821221837471</v>
      </c>
      <c r="O196" s="21">
        <f t="shared" si="23"/>
        <v>-7.1755640692715472</v>
      </c>
      <c r="P196" s="21">
        <f t="shared" si="23"/>
        <v>-7.3284012732841974</v>
      </c>
      <c r="Q196" s="21">
        <f t="shared" si="23"/>
        <v>-7.4854625040302958</v>
      </c>
      <c r="R196" s="21">
        <f t="shared" si="23"/>
        <v>-7.646881807499442</v>
      </c>
      <c r="S196" s="21">
        <f t="shared" si="23"/>
        <v>-7.8127978007973304</v>
      </c>
      <c r="T196" s="21">
        <f t="shared" si="23"/>
        <v>-7.983353809399798</v>
      </c>
      <c r="U196" s="21">
        <f t="shared" si="23"/>
        <v>-8.1586979922127227</v>
      </c>
      <c r="V196" s="21">
        <f t="shared" si="23"/>
        <v>-8.3389835494813234</v>
      </c>
      <c r="W196" s="21">
        <f t="shared" si="23"/>
        <v>-8.5243688676661673</v>
      </c>
      <c r="X196" s="21">
        <f t="shared" si="23"/>
        <v>-8.7150178029862673</v>
      </c>
      <c r="Y196" s="21">
        <f t="shared" si="23"/>
        <v>-8.911099689128342</v>
      </c>
      <c r="Z196" s="21">
        <f t="shared" si="23"/>
        <v>-9.1127896366131083</v>
      </c>
      <c r="AA196" s="21">
        <f t="shared" si="23"/>
        <v>-9.3202688415283657</v>
      </c>
      <c r="AB196" s="21">
        <f t="shared" si="23"/>
        <v>-9.5337244984986462</v>
      </c>
      <c r="AC196" s="21">
        <f t="shared" si="23"/>
        <v>-9.7533503749873596</v>
      </c>
      <c r="AD196" s="21">
        <f t="shared" si="23"/>
        <v>-9.9793467589371101</v>
      </c>
      <c r="AE196" s="21">
        <f t="shared" si="23"/>
        <v>-10.211920758846611</v>
      </c>
      <c r="AF196" s="21">
        <f t="shared" si="23"/>
        <v>-10.451286717667163</v>
      </c>
      <c r="AG196" s="21">
        <f t="shared" si="23"/>
        <v>-10.697666165502183</v>
      </c>
      <c r="AH196" s="21">
        <f t="shared" si="23"/>
        <v>-10.951288316996338</v>
      </c>
      <c r="AI196" s="21">
        <f t="shared" si="23"/>
        <v>-11.212390132555738</v>
      </c>
      <c r="AJ196" s="21">
        <f t="shared" si="23"/>
        <v>-11.505474734696474</v>
      </c>
      <c r="AK196" s="21">
        <f t="shared" si="23"/>
        <v>-11.807759943148062</v>
      </c>
      <c r="AL196" s="21">
        <f t="shared" si="23"/>
        <v>-12.119564303516924</v>
      </c>
      <c r="AM196" s="21">
        <f t="shared" si="23"/>
        <v>-12.44121784167057</v>
      </c>
      <c r="AN196" s="21">
        <f t="shared" si="23"/>
        <v>-12.773062508674828</v>
      </c>
      <c r="AO196" s="21">
        <f t="shared" si="23"/>
        <v>-13.115452797269171</v>
      </c>
      <c r="AP196" s="21">
        <f t="shared" si="23"/>
        <v>-13.468755979930441</v>
      </c>
      <c r="AQ196" s="21">
        <f t="shared" si="23"/>
        <v>-13.833352702668803</v>
      </c>
      <c r="AR196" s="21">
        <f t="shared" si="23"/>
        <v>-14.209637548921092</v>
      </c>
      <c r="AS196" s="21">
        <f t="shared" si="23"/>
        <v>-14.598019427712527</v>
      </c>
      <c r="AT196" s="21">
        <f t="shared" si="23"/>
        <v>-14.99892210352507</v>
      </c>
      <c r="AU196" s="21">
        <f t="shared" si="23"/>
        <v>-15.4127848727043</v>
      </c>
      <c r="AV196" s="21">
        <f t="shared" si="23"/>
        <v>-15.840063008495395</v>
      </c>
      <c r="AW196" s="21">
        <f t="shared" si="23"/>
        <v>-16.281228490059732</v>
      </c>
      <c r="AX196" s="21">
        <f t="shared" si="23"/>
        <v>-16.736770424482899</v>
      </c>
      <c r="AY196" s="21">
        <f t="shared" si="23"/>
        <v>-17.207195928401148</v>
      </c>
      <c r="AZ196" s="21">
        <f t="shared" si="23"/>
        <v>-17.69303056828003</v>
      </c>
      <c r="BA196" s="21">
        <f t="shared" si="23"/>
        <v>-18.19481921809928</v>
      </c>
      <c r="BB196" s="21">
        <f t="shared" si="23"/>
        <v>-18.710838999304404</v>
      </c>
    </row>
    <row r="197" spans="1:54" outlineLevel="2">
      <c r="A197" s="426"/>
      <c r="B197" s="150" t="s">
        <v>294</v>
      </c>
      <c r="C197" s="19"/>
      <c r="D197" s="135" t="s">
        <v>389</v>
      </c>
      <c r="E197" s="21">
        <f>SUMIF($B$143:$B$154,"Financial",E$143:E$154)*E186</f>
        <v>-50.0372419865</v>
      </c>
      <c r="F197" s="21">
        <f t="shared" ref="F197:BB197" si="24">SUMIF($B$143:$B$154,"Financial",F$143:F$154)*F186</f>
        <v>-49.572253361171029</v>
      </c>
      <c r="G197" s="21">
        <f t="shared" si="24"/>
        <v>-49.112697182235287</v>
      </c>
      <c r="H197" s="21">
        <f t="shared" si="24"/>
        <v>-48.658516774648383</v>
      </c>
      <c r="I197" s="21">
        <f t="shared" si="24"/>
        <v>-48.209656004619504</v>
      </c>
      <c r="J197" s="21">
        <f t="shared" si="24"/>
        <v>-47.766059226305018</v>
      </c>
      <c r="K197" s="21">
        <f t="shared" si="24"/>
        <v>-47.562992487253091</v>
      </c>
      <c r="L197" s="21">
        <f t="shared" si="24"/>
        <v>-47.36376643474064</v>
      </c>
      <c r="M197" s="21">
        <f t="shared" si="24"/>
        <v>-47.168374317654553</v>
      </c>
      <c r="N197" s="21">
        <f t="shared" si="24"/>
        <v>-46.976809948387384</v>
      </c>
      <c r="O197" s="21">
        <f t="shared" si="24"/>
        <v>-46.78906798518544</v>
      </c>
      <c r="P197" s="21">
        <f t="shared" si="24"/>
        <v>-46.605143692114993</v>
      </c>
      <c r="Q197" s="21">
        <f t="shared" si="24"/>
        <v>-46.425033113766858</v>
      </c>
      <c r="R197" s="21">
        <f t="shared" si="24"/>
        <v>-46.248732972160276</v>
      </c>
      <c r="S197" s="21">
        <f t="shared" si="24"/>
        <v>-46.076240711053181</v>
      </c>
      <c r="T197" s="21">
        <f t="shared" si="24"/>
        <v>-45.907554486733517</v>
      </c>
      <c r="U197" s="21">
        <f t="shared" si="24"/>
        <v>-45.742673131766139</v>
      </c>
      <c r="V197" s="21">
        <f t="shared" si="24"/>
        <v>-45.581596232364902</v>
      </c>
      <c r="W197" s="21">
        <f t="shared" si="24"/>
        <v>-45.424324046457926</v>
      </c>
      <c r="X197" s="21">
        <f t="shared" si="24"/>
        <v>-45.270857517700925</v>
      </c>
      <c r="Y197" s="21">
        <f t="shared" si="24"/>
        <v>-45.121198351877922</v>
      </c>
      <c r="Z197" s="21">
        <f t="shared" si="24"/>
        <v>-44.975348927152837</v>
      </c>
      <c r="AA197" s="21">
        <f t="shared" si="24"/>
        <v>-44.833312304797381</v>
      </c>
      <c r="AB197" s="21">
        <f t="shared" si="24"/>
        <v>-44.695092301601207</v>
      </c>
      <c r="AC197" s="21">
        <f t="shared" si="24"/>
        <v>-44.560693428689447</v>
      </c>
      <c r="AD197" s="21">
        <f t="shared" si="24"/>
        <v>-44.430120878782084</v>
      </c>
      <c r="AE197" s="21">
        <f t="shared" si="24"/>
        <v>-44.303380568323455</v>
      </c>
      <c r="AF197" s="21">
        <f t="shared" si="24"/>
        <v>-44.180479130860469</v>
      </c>
      <c r="AG197" s="21">
        <f t="shared" si="24"/>
        <v>-44.061423928213564</v>
      </c>
      <c r="AH197" s="21">
        <f t="shared" si="24"/>
        <v>-43.946222982187798</v>
      </c>
      <c r="AI197" s="21">
        <f t="shared" si="24"/>
        <v>-43.83488511883894</v>
      </c>
      <c r="AJ197" s="21">
        <f t="shared" si="24"/>
        <v>-43.939688836518357</v>
      </c>
      <c r="AK197" s="21">
        <f t="shared" si="24"/>
        <v>-44.048397690024771</v>
      </c>
      <c r="AL197" s="21">
        <f t="shared" si="24"/>
        <v>-44.161077235217142</v>
      </c>
      <c r="AM197" s="21">
        <f t="shared" si="24"/>
        <v>-44.277794437402576</v>
      </c>
      <c r="AN197" s="21">
        <f t="shared" si="24"/>
        <v>-44.398618083995757</v>
      </c>
      <c r="AO197" s="21">
        <f t="shared" si="24"/>
        <v>-44.523618161518385</v>
      </c>
      <c r="AP197" s="21">
        <f t="shared" si="24"/>
        <v>-44.652866490254823</v>
      </c>
      <c r="AQ197" s="21">
        <f t="shared" si="24"/>
        <v>-44.786436264315192</v>
      </c>
      <c r="AR197" s="21">
        <f t="shared" si="24"/>
        <v>-44.924402414246821</v>
      </c>
      <c r="AS197" s="21">
        <f t="shared" si="24"/>
        <v>-45.066841588506534</v>
      </c>
      <c r="AT197" s="21">
        <f t="shared" si="24"/>
        <v>-45.21383213624658</v>
      </c>
      <c r="AU197" s="21">
        <f t="shared" si="24"/>
        <v>-45.365454025993074</v>
      </c>
      <c r="AV197" s="21">
        <f t="shared" si="24"/>
        <v>-45.521789122281966</v>
      </c>
      <c r="AW197" s="21">
        <f t="shared" si="24"/>
        <v>-45.682920899455809</v>
      </c>
      <c r="AX197" s="21">
        <f t="shared" si="24"/>
        <v>-45.848934909751584</v>
      </c>
      <c r="AY197" s="21">
        <f t="shared" si="24"/>
        <v>-46.019918457614409</v>
      </c>
      <c r="AZ197" s="21">
        <f t="shared" si="24"/>
        <v>-46.195960626942529</v>
      </c>
      <c r="BA197" s="21">
        <f t="shared" si="24"/>
        <v>-46.377152653511899</v>
      </c>
      <c r="BB197" s="21">
        <f t="shared" si="24"/>
        <v>-46.559120523160601</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-105.37369599885847</v>
      </c>
      <c r="F200" s="21">
        <f t="shared" ref="F200:BB200" si="26">SUM(F190:F193,F196:F198)</f>
        <v>-104.85589011567933</v>
      </c>
      <c r="G200" s="21">
        <f t="shared" si="26"/>
        <v>-104.18225154740642</v>
      </c>
      <c r="H200" s="21">
        <f t="shared" si="26"/>
        <v>-103.50526632447563</v>
      </c>
      <c r="I200" s="21">
        <f t="shared" si="26"/>
        <v>-102.96179148247806</v>
      </c>
      <c r="J200" s="21">
        <f t="shared" si="26"/>
        <v>-102.35173355983619</v>
      </c>
      <c r="K200" s="21">
        <f t="shared" si="26"/>
        <v>-101.75273299617592</v>
      </c>
      <c r="L200" s="21">
        <f t="shared" si="26"/>
        <v>-101.30069299315878</v>
      </c>
      <c r="M200" s="21">
        <f t="shared" si="26"/>
        <v>-100.86328650892645</v>
      </c>
      <c r="N200" s="21">
        <f t="shared" si="26"/>
        <v>-100.31802159165096</v>
      </c>
      <c r="O200" s="21">
        <f t="shared" si="26"/>
        <v>-99.911928936001942</v>
      </c>
      <c r="P200" s="21">
        <f t="shared" si="26"/>
        <v>-99.520193650371823</v>
      </c>
      <c r="Q200" s="21">
        <f t="shared" si="26"/>
        <v>-99.142782559311485</v>
      </c>
      <c r="R200" s="21">
        <f t="shared" si="26"/>
        <v>-98.89317605595275</v>
      </c>
      <c r="S200" s="21">
        <f t="shared" si="26"/>
        <v>-98.542293442171683</v>
      </c>
      <c r="T200" s="21">
        <f t="shared" si="26"/>
        <v>-98.205793357927263</v>
      </c>
      <c r="U200" s="21">
        <f t="shared" si="26"/>
        <v>-97.88371122313265</v>
      </c>
      <c r="V200" s="21">
        <f t="shared" si="26"/>
        <v>-97.681520817671426</v>
      </c>
      <c r="W200" s="21">
        <f t="shared" si="26"/>
        <v>-97.386546342731066</v>
      </c>
      <c r="X200" s="21">
        <f t="shared" si="26"/>
        <v>-97.207910508878626</v>
      </c>
      <c r="Y200" s="21">
        <f t="shared" si="26"/>
        <v>-96.940553651609008</v>
      </c>
      <c r="Z200" s="21">
        <f t="shared" si="26"/>
        <v>-96.786217977230251</v>
      </c>
      <c r="AA200" s="21">
        <f t="shared" si="26"/>
        <v>-96.643482230662528</v>
      </c>
      <c r="AB200" s="21">
        <f t="shared" si="26"/>
        <v>-96.512610095841069</v>
      </c>
      <c r="AC200" s="21">
        <f t="shared" si="26"/>
        <v>-96.372600359011997</v>
      </c>
      <c r="AD200" s="21">
        <f t="shared" si="26"/>
        <v>-96.280329468244645</v>
      </c>
      <c r="AE200" s="21">
        <f t="shared" si="26"/>
        <v>-96.207002072471653</v>
      </c>
      <c r="AF200" s="21">
        <f t="shared" si="26"/>
        <v>-96.141105002297962</v>
      </c>
      <c r="AG200" s="21">
        <f t="shared" si="26"/>
        <v>-96.084317219673309</v>
      </c>
      <c r="AH200" s="21">
        <f t="shared" si="26"/>
        <v>-96.038523467141886</v>
      </c>
      <c r="AI200" s="21">
        <f t="shared" si="26"/>
        <v>-96.006077745572213</v>
      </c>
      <c r="AJ200" s="21">
        <f t="shared" si="26"/>
        <v>-96.420743560567345</v>
      </c>
      <c r="AK200" s="21">
        <f t="shared" si="26"/>
        <v>-96.848242699256815</v>
      </c>
      <c r="AL200" s="21">
        <f t="shared" si="26"/>
        <v>-97.289727852774988</v>
      </c>
      <c r="AM200" s="21">
        <f t="shared" si="26"/>
        <v>-97.746025622507418</v>
      </c>
      <c r="AN200" s="21">
        <f t="shared" si="26"/>
        <v>-98.217724962562983</v>
      </c>
      <c r="AO200" s="21">
        <f t="shared" si="26"/>
        <v>-98.705320601987921</v>
      </c>
      <c r="AP200" s="21">
        <f t="shared" si="26"/>
        <v>-99.209505064848997</v>
      </c>
      <c r="AQ200" s="21">
        <f t="shared" si="26"/>
        <v>-99.731024328245624</v>
      </c>
      <c r="AR200" s="21">
        <f t="shared" si="26"/>
        <v>-100.27055933343311</v>
      </c>
      <c r="AS200" s="21">
        <f t="shared" si="26"/>
        <v>-100.82879263021006</v>
      </c>
      <c r="AT200" s="21">
        <f t="shared" si="26"/>
        <v>-101.40643885600753</v>
      </c>
      <c r="AU200" s="21">
        <f t="shared" si="26"/>
        <v>-102.00424226857652</v>
      </c>
      <c r="AV200" s="21">
        <f t="shared" si="26"/>
        <v>-102.62295477359405</v>
      </c>
      <c r="AW200" s="21">
        <f t="shared" si="26"/>
        <v>-103.2633382306868</v>
      </c>
      <c r="AX200" s="21">
        <f t="shared" si="26"/>
        <v>-103.92617505798495</v>
      </c>
      <c r="AY200" s="21">
        <f t="shared" si="26"/>
        <v>-104.61226863522306</v>
      </c>
      <c r="AZ200" s="21">
        <f t="shared" si="26"/>
        <v>-105.32244078593683</v>
      </c>
      <c r="BA200" s="21">
        <f t="shared" si="26"/>
        <v>-106.0575324826839</v>
      </c>
      <c r="BB200" s="21">
        <f t="shared" si="26"/>
        <v>-106.80361575602004</v>
      </c>
    </row>
    <row r="201" spans="1:54" outlineLevel="2">
      <c r="A201" s="426"/>
      <c r="B201" s="150" t="s">
        <v>499</v>
      </c>
      <c r="C201" s="19"/>
      <c r="D201" s="135" t="s">
        <v>389</v>
      </c>
      <c r="E201" s="21">
        <f>SUM(E190:E192,E194,E196:E198)</f>
        <v>-84.251724174062772</v>
      </c>
      <c r="F201" s="21">
        <f t="shared" ref="F201:BB201" si="27">SUM(F190:F192,F194,F196:F198)</f>
        <v>-83.942578359303809</v>
      </c>
      <c r="G201" s="21">
        <f t="shared" si="27"/>
        <v>-83.631024504169432</v>
      </c>
      <c r="H201" s="21">
        <f t="shared" si="27"/>
        <v>-83.318551230450254</v>
      </c>
      <c r="I201" s="21">
        <f t="shared" si="27"/>
        <v>-83.005932373283287</v>
      </c>
      <c r="J201" s="21">
        <f t="shared" si="27"/>
        <v>-82.635319382231415</v>
      </c>
      <c r="K201" s="21">
        <f t="shared" si="27"/>
        <v>-82.202803556079715</v>
      </c>
      <c r="L201" s="21">
        <f t="shared" si="27"/>
        <v>-81.793685917769864</v>
      </c>
      <c r="M201" s="21">
        <f t="shared" si="27"/>
        <v>-81.407394305022336</v>
      </c>
      <c r="N201" s="21">
        <f t="shared" si="27"/>
        <v>-81.043395898257515</v>
      </c>
      <c r="O201" s="21">
        <f t="shared" si="27"/>
        <v>-80.701195655236873</v>
      </c>
      <c r="P201" s="21">
        <f t="shared" si="27"/>
        <v>-80.38033507726982</v>
      </c>
      <c r="Q201" s="21">
        <f t="shared" si="27"/>
        <v>-80.080390848754632</v>
      </c>
      <c r="R201" s="21">
        <f t="shared" si="27"/>
        <v>-79.800973525517435</v>
      </c>
      <c r="S201" s="21">
        <f t="shared" si="27"/>
        <v>-79.537278869745137</v>
      </c>
      <c r="T201" s="21">
        <f t="shared" si="27"/>
        <v>-79.293460756869763</v>
      </c>
      <c r="U201" s="21">
        <f t="shared" si="27"/>
        <v>-79.069223342752366</v>
      </c>
      <c r="V201" s="21">
        <f t="shared" si="27"/>
        <v>-78.864300538717004</v>
      </c>
      <c r="W201" s="21">
        <f t="shared" si="27"/>
        <v>-78.678454948038862</v>
      </c>
      <c r="X201" s="21">
        <f t="shared" si="27"/>
        <v>-78.511477315420791</v>
      </c>
      <c r="Y201" s="21">
        <f t="shared" si="27"/>
        <v>-78.363185390513195</v>
      </c>
      <c r="Z201" s="21">
        <f t="shared" si="27"/>
        <v>-78.233423451731568</v>
      </c>
      <c r="AA201" s="21">
        <f t="shared" si="27"/>
        <v>-78.122061494222635</v>
      </c>
      <c r="AB201" s="21">
        <f t="shared" si="27"/>
        <v>-78.028994609412848</v>
      </c>
      <c r="AC201" s="21">
        <f t="shared" si="27"/>
        <v>-77.941819229834039</v>
      </c>
      <c r="AD201" s="21">
        <f t="shared" si="27"/>
        <v>-77.90104760857642</v>
      </c>
      <c r="AE201" s="21">
        <f t="shared" si="27"/>
        <v>-77.87256445673799</v>
      </c>
      <c r="AF201" s="21">
        <f t="shared" si="27"/>
        <v>-77.855778189893158</v>
      </c>
      <c r="AG201" s="21">
        <f t="shared" si="27"/>
        <v>-77.850529483139852</v>
      </c>
      <c r="AH201" s="21">
        <f t="shared" si="27"/>
        <v>-77.857203391877832</v>
      </c>
      <c r="AI201" s="21">
        <f t="shared" si="27"/>
        <v>-77.876931412270579</v>
      </c>
      <c r="AJ201" s="21">
        <f t="shared" si="27"/>
        <v>-78.256415650972173</v>
      </c>
      <c r="AK201" s="21">
        <f t="shared" si="27"/>
        <v>-78.649731884892503</v>
      </c>
      <c r="AL201" s="21">
        <f t="shared" si="27"/>
        <v>-79.057409181090293</v>
      </c>
      <c r="AM201" s="21">
        <f t="shared" si="27"/>
        <v>-79.480015904374582</v>
      </c>
      <c r="AN201" s="21">
        <f t="shared" si="27"/>
        <v>-79.918084180900863</v>
      </c>
      <c r="AO201" s="21">
        <f t="shared" si="27"/>
        <v>-80.372096310083975</v>
      </c>
      <c r="AP201" s="21">
        <f t="shared" si="27"/>
        <v>-80.842601856845562</v>
      </c>
      <c r="AQ201" s="21">
        <f t="shared" si="27"/>
        <v>-81.330170088573155</v>
      </c>
      <c r="AR201" s="21">
        <f t="shared" si="27"/>
        <v>-81.835375499805991</v>
      </c>
      <c r="AS201" s="21">
        <f t="shared" si="27"/>
        <v>-82.35880090559175</v>
      </c>
      <c r="AT201" s="21">
        <f t="shared" si="27"/>
        <v>-82.90104661381767</v>
      </c>
      <c r="AU201" s="21">
        <f t="shared" si="27"/>
        <v>-83.462734333370491</v>
      </c>
      <c r="AV201" s="21">
        <f t="shared" si="27"/>
        <v>-84.04450113385181</v>
      </c>
      <c r="AW201" s="21">
        <f t="shared" si="27"/>
        <v>-84.647000384118911</v>
      </c>
      <c r="AX201" s="21">
        <f t="shared" si="27"/>
        <v>-85.270904209770691</v>
      </c>
      <c r="AY201" s="21">
        <f t="shared" si="27"/>
        <v>-85.916904668749922</v>
      </c>
      <c r="AZ201" s="21">
        <f t="shared" si="27"/>
        <v>-86.585713709435296</v>
      </c>
      <c r="BA201" s="21">
        <f t="shared" si="27"/>
        <v>-87.27806407933376</v>
      </c>
      <c r="BB201" s="21">
        <f t="shared" si="27"/>
        <v>-87.983557444137531</v>
      </c>
    </row>
    <row r="202" spans="1:54" outlineLevel="2">
      <c r="A202" s="427"/>
      <c r="B202" s="150" t="s">
        <v>500</v>
      </c>
      <c r="C202" s="19"/>
      <c r="D202" s="135" t="s">
        <v>389</v>
      </c>
      <c r="E202" s="21">
        <f>SUM(E190:E192,E195:E198)</f>
        <v>-126.62959330097323</v>
      </c>
      <c r="F202" s="21">
        <f t="shared" ref="F202:BB202" si="28">SUM(F190:F192,F195:F198)</f>
        <v>-126.02436864882097</v>
      </c>
      <c r="G202" s="21">
        <f t="shared" si="28"/>
        <v>-125.42218536853699</v>
      </c>
      <c r="H202" s="21">
        <f t="shared" si="28"/>
        <v>-124.82451526548718</v>
      </c>
      <c r="I202" s="21">
        <f t="shared" si="28"/>
        <v>-124.23211660110435</v>
      </c>
      <c r="J202" s="21">
        <f t="shared" si="28"/>
        <v>-123.58712648671619</v>
      </c>
      <c r="K202" s="21">
        <f t="shared" si="28"/>
        <v>-122.97848854188211</v>
      </c>
      <c r="L202" s="21">
        <f t="shared" si="28"/>
        <v>-122.39786229030169</v>
      </c>
      <c r="M202" s="21">
        <f t="shared" si="28"/>
        <v>-121.84469775897099</v>
      </c>
      <c r="N202" s="21">
        <f t="shared" si="28"/>
        <v>-121.31848582968816</v>
      </c>
      <c r="O202" s="21">
        <f t="shared" si="28"/>
        <v>-120.81875684924935</v>
      </c>
      <c r="P202" s="21">
        <f t="shared" si="28"/>
        <v>-120.34507919163549</v>
      </c>
      <c r="Q202" s="21">
        <f t="shared" si="28"/>
        <v>-119.89705813469203</v>
      </c>
      <c r="R202" s="21">
        <f t="shared" si="28"/>
        <v>-119.47433451590032</v>
      </c>
      <c r="S202" s="21">
        <f t="shared" si="28"/>
        <v>-119.06324076831262</v>
      </c>
      <c r="T202" s="21">
        <f t="shared" si="28"/>
        <v>-118.67692204796069</v>
      </c>
      <c r="U202" s="21">
        <f t="shared" si="28"/>
        <v>-118.31511488295152</v>
      </c>
      <c r="V202" s="21">
        <f t="shared" si="28"/>
        <v>-117.97758731143836</v>
      </c>
      <c r="W202" s="21">
        <f t="shared" si="28"/>
        <v>-117.66413797653654</v>
      </c>
      <c r="X202" s="21">
        <f t="shared" si="28"/>
        <v>-117.37459568094266</v>
      </c>
      <c r="Y202" s="21">
        <f t="shared" si="28"/>
        <v>-117.10881806326674</v>
      </c>
      <c r="Z202" s="21">
        <f t="shared" si="28"/>
        <v>-116.86669149676096</v>
      </c>
      <c r="AA202" s="21">
        <f t="shared" si="28"/>
        <v>-116.64813000647905</v>
      </c>
      <c r="AB202" s="21">
        <f t="shared" si="28"/>
        <v>-116.45307494458595</v>
      </c>
      <c r="AC202" s="21">
        <f t="shared" si="28"/>
        <v>-116.24452460397612</v>
      </c>
      <c r="AD202" s="21">
        <f t="shared" si="28"/>
        <v>-116.08470876786058</v>
      </c>
      <c r="AE202" s="21">
        <f t="shared" si="28"/>
        <v>-115.93714540705864</v>
      </c>
      <c r="AF202" s="21">
        <f t="shared" si="28"/>
        <v>-115.79970205155044</v>
      </c>
      <c r="AG202" s="21">
        <f t="shared" si="28"/>
        <v>-115.67152506594283</v>
      </c>
      <c r="AH202" s="21">
        <f t="shared" si="28"/>
        <v>-115.55337523095389</v>
      </c>
      <c r="AI202" s="21">
        <f t="shared" si="28"/>
        <v>-115.4482335423732</v>
      </c>
      <c r="AJ202" s="21">
        <f t="shared" si="28"/>
        <v>-115.88409687133492</v>
      </c>
      <c r="AK202" s="21">
        <f t="shared" si="28"/>
        <v>-116.33298937701259</v>
      </c>
      <c r="AL202" s="21">
        <f t="shared" si="28"/>
        <v>-116.79576312389219</v>
      </c>
      <c r="AM202" s="21">
        <f t="shared" si="28"/>
        <v>-117.27336142937179</v>
      </c>
      <c r="AN202" s="21">
        <f t="shared" si="28"/>
        <v>-117.76659057684189</v>
      </c>
      <c r="AO202" s="21">
        <f t="shared" si="28"/>
        <v>-118.27607904996388</v>
      </c>
      <c r="AP202" s="21">
        <f t="shared" si="28"/>
        <v>-118.8026271026521</v>
      </c>
      <c r="AQ202" s="21">
        <f t="shared" si="28"/>
        <v>-119.34706379605441</v>
      </c>
      <c r="AR202" s="21">
        <f t="shared" si="28"/>
        <v>-119.9102017308733</v>
      </c>
      <c r="AS202" s="21">
        <f t="shared" si="28"/>
        <v>-120.49284560612587</v>
      </c>
      <c r="AT202" s="21">
        <f t="shared" si="28"/>
        <v>-121.09581871910616</v>
      </c>
      <c r="AU202" s="21">
        <f t="shared" si="28"/>
        <v>-121.71997350807374</v>
      </c>
      <c r="AV202" s="21">
        <f t="shared" si="28"/>
        <v>-122.36617200073252</v>
      </c>
      <c r="AW202" s="21">
        <f t="shared" si="28"/>
        <v>-123.03528773959363</v>
      </c>
      <c r="AX202" s="21">
        <f t="shared" si="28"/>
        <v>-123.72821140782239</v>
      </c>
      <c r="AY202" s="21">
        <f t="shared" si="28"/>
        <v>-124.44585323220772</v>
      </c>
      <c r="AZ202" s="21">
        <f t="shared" si="28"/>
        <v>-125.1891419422993</v>
      </c>
      <c r="BA202" s="21">
        <f t="shared" si="28"/>
        <v>-125.95902503527934</v>
      </c>
      <c r="BB202" s="21">
        <f t="shared" si="28"/>
        <v>-126.73781408483788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-105.37369599885847</v>
      </c>
      <c r="F204" s="21">
        <f>F200+E204</f>
        <v>-210.2295861145378</v>
      </c>
      <c r="G204" s="21">
        <f t="shared" ref="G204:BB206" si="29">G200+F204</f>
        <v>-314.41183766194422</v>
      </c>
      <c r="H204" s="21">
        <f t="shared" si="29"/>
        <v>-417.91710398641987</v>
      </c>
      <c r="I204" s="21">
        <f t="shared" si="29"/>
        <v>-520.87889546889789</v>
      </c>
      <c r="J204" s="21">
        <f t="shared" si="29"/>
        <v>-623.23062902873403</v>
      </c>
      <c r="K204" s="21">
        <f t="shared" si="29"/>
        <v>-724.98336202490998</v>
      </c>
      <c r="L204" s="21">
        <f t="shared" si="29"/>
        <v>-826.28405501806878</v>
      </c>
      <c r="M204" s="21">
        <f t="shared" si="29"/>
        <v>-927.14734152699521</v>
      </c>
      <c r="N204" s="21">
        <f t="shared" si="29"/>
        <v>-1027.4653631186461</v>
      </c>
      <c r="O204" s="21">
        <f t="shared" si="29"/>
        <v>-1127.377292054648</v>
      </c>
      <c r="P204" s="21">
        <f t="shared" si="29"/>
        <v>-1226.8974857050198</v>
      </c>
      <c r="Q204" s="21">
        <f t="shared" si="29"/>
        <v>-1326.0402682643312</v>
      </c>
      <c r="R204" s="21">
        <f t="shared" si="29"/>
        <v>-1424.933444320284</v>
      </c>
      <c r="S204" s="21">
        <f t="shared" si="29"/>
        <v>-1523.4757377624558</v>
      </c>
      <c r="T204" s="21">
        <f t="shared" si="29"/>
        <v>-1621.6815311203829</v>
      </c>
      <c r="U204" s="21">
        <f t="shared" si="29"/>
        <v>-1719.5652423435156</v>
      </c>
      <c r="V204" s="21">
        <f t="shared" si="29"/>
        <v>-1817.2467631611871</v>
      </c>
      <c r="W204" s="21">
        <f t="shared" si="29"/>
        <v>-1914.6333095039181</v>
      </c>
      <c r="X204" s="21">
        <f t="shared" si="29"/>
        <v>-2011.8412200127968</v>
      </c>
      <c r="Y204" s="21">
        <f t="shared" si="29"/>
        <v>-2108.781773664406</v>
      </c>
      <c r="Z204" s="21">
        <f t="shared" si="29"/>
        <v>-2205.5679916416361</v>
      </c>
      <c r="AA204" s="21">
        <f t="shared" si="29"/>
        <v>-2302.2114738722985</v>
      </c>
      <c r="AB204" s="21">
        <f t="shared" si="29"/>
        <v>-2398.7240839681394</v>
      </c>
      <c r="AC204" s="21">
        <f t="shared" si="29"/>
        <v>-2495.0966843271513</v>
      </c>
      <c r="AD204" s="21">
        <f t="shared" si="29"/>
        <v>-2591.3770137953961</v>
      </c>
      <c r="AE204" s="21">
        <f t="shared" si="29"/>
        <v>-2687.5840158678679</v>
      </c>
      <c r="AF204" s="21">
        <f t="shared" si="29"/>
        <v>-2783.7251208701659</v>
      </c>
      <c r="AG204" s="21">
        <f t="shared" si="29"/>
        <v>-2879.8094380898392</v>
      </c>
      <c r="AH204" s="21">
        <f t="shared" si="29"/>
        <v>-2975.8479615569813</v>
      </c>
      <c r="AI204" s="21">
        <f t="shared" si="29"/>
        <v>-3071.8540393025537</v>
      </c>
      <c r="AJ204" s="21">
        <f t="shared" si="29"/>
        <v>-3168.2747828631209</v>
      </c>
      <c r="AK204" s="21">
        <f t="shared" si="29"/>
        <v>-3265.1230255623777</v>
      </c>
      <c r="AL204" s="21">
        <f t="shared" si="29"/>
        <v>-3362.4127534151526</v>
      </c>
      <c r="AM204" s="21">
        <f t="shared" si="29"/>
        <v>-3460.1587790376598</v>
      </c>
      <c r="AN204" s="21">
        <f t="shared" si="29"/>
        <v>-3558.3765040002227</v>
      </c>
      <c r="AO204" s="21">
        <f t="shared" si="29"/>
        <v>-3657.0818246022104</v>
      </c>
      <c r="AP204" s="21">
        <f t="shared" si="29"/>
        <v>-3756.2913296670595</v>
      </c>
      <c r="AQ204" s="21">
        <f t="shared" si="29"/>
        <v>-3856.0223539953049</v>
      </c>
      <c r="AR204" s="21">
        <f t="shared" si="29"/>
        <v>-3956.292913328738</v>
      </c>
      <c r="AS204" s="21">
        <f t="shared" si="29"/>
        <v>-4057.121705958948</v>
      </c>
      <c r="AT204" s="21">
        <f t="shared" si="29"/>
        <v>-4158.5281448149553</v>
      </c>
      <c r="AU204" s="21">
        <f t="shared" si="29"/>
        <v>-4260.5323870835318</v>
      </c>
      <c r="AV204" s="21">
        <f t="shared" si="29"/>
        <v>-4363.1553418571257</v>
      </c>
      <c r="AW204" s="21">
        <f t="shared" si="29"/>
        <v>-4466.4186800878124</v>
      </c>
      <c r="AX204" s="21">
        <f t="shared" si="29"/>
        <v>-4570.3448551457977</v>
      </c>
      <c r="AY204" s="21">
        <f t="shared" si="29"/>
        <v>-4674.9571237810205</v>
      </c>
      <c r="AZ204" s="21">
        <f t="shared" si="29"/>
        <v>-4780.2795645669576</v>
      </c>
      <c r="BA204" s="21">
        <f t="shared" si="29"/>
        <v>-4886.3370970496417</v>
      </c>
      <c r="BB204" s="21">
        <f t="shared" si="29"/>
        <v>-4993.1407128056617</v>
      </c>
    </row>
    <row r="205" spans="1:54" outlineLevel="2">
      <c r="A205" s="426"/>
      <c r="B205" s="150" t="s">
        <v>503</v>
      </c>
      <c r="C205" s="19"/>
      <c r="D205" s="135" t="s">
        <v>389</v>
      </c>
      <c r="E205" s="21">
        <f>E201</f>
        <v>-84.251724174062772</v>
      </c>
      <c r="F205" s="21">
        <f t="shared" ref="F205:U206" si="30">F201+E205</f>
        <v>-168.19430253336657</v>
      </c>
      <c r="G205" s="21">
        <f t="shared" si="30"/>
        <v>-251.825327037536</v>
      </c>
      <c r="H205" s="21">
        <f t="shared" si="30"/>
        <v>-335.14387826798622</v>
      </c>
      <c r="I205" s="21">
        <f t="shared" si="30"/>
        <v>-418.14981064126948</v>
      </c>
      <c r="J205" s="21">
        <f t="shared" si="30"/>
        <v>-500.78513002350087</v>
      </c>
      <c r="K205" s="21">
        <f t="shared" si="30"/>
        <v>-582.98793357958061</v>
      </c>
      <c r="L205" s="21">
        <f t="shared" si="30"/>
        <v>-664.78161949735045</v>
      </c>
      <c r="M205" s="21">
        <f t="shared" si="30"/>
        <v>-746.18901380237276</v>
      </c>
      <c r="N205" s="21">
        <f t="shared" si="30"/>
        <v>-827.23240970063023</v>
      </c>
      <c r="O205" s="21">
        <f t="shared" si="30"/>
        <v>-907.93360535586714</v>
      </c>
      <c r="P205" s="21">
        <f t="shared" si="30"/>
        <v>-988.31394043313696</v>
      </c>
      <c r="Q205" s="21">
        <f t="shared" si="30"/>
        <v>-1068.3943312818915</v>
      </c>
      <c r="R205" s="21">
        <f t="shared" si="30"/>
        <v>-1148.195304807409</v>
      </c>
      <c r="S205" s="21">
        <f t="shared" si="30"/>
        <v>-1227.7325836771543</v>
      </c>
      <c r="T205" s="21">
        <f t="shared" si="30"/>
        <v>-1307.026044434024</v>
      </c>
      <c r="U205" s="21">
        <f t="shared" si="30"/>
        <v>-1386.0952677767764</v>
      </c>
      <c r="V205" s="21">
        <f t="shared" si="29"/>
        <v>-1464.9595683154935</v>
      </c>
      <c r="W205" s="21">
        <f t="shared" si="29"/>
        <v>-1543.6380232635324</v>
      </c>
      <c r="X205" s="21">
        <f t="shared" si="29"/>
        <v>-1622.1495005789532</v>
      </c>
      <c r="Y205" s="21">
        <f t="shared" si="29"/>
        <v>-1700.5126859694665</v>
      </c>
      <c r="Z205" s="21">
        <f t="shared" si="29"/>
        <v>-1778.7461094211981</v>
      </c>
      <c r="AA205" s="21">
        <f t="shared" si="29"/>
        <v>-1856.8681709154207</v>
      </c>
      <c r="AB205" s="21">
        <f t="shared" si="29"/>
        <v>-1934.8971655248336</v>
      </c>
      <c r="AC205" s="21">
        <f t="shared" si="29"/>
        <v>-2012.8389847546675</v>
      </c>
      <c r="AD205" s="21">
        <f t="shared" si="29"/>
        <v>-2090.7400323632442</v>
      </c>
      <c r="AE205" s="21">
        <f t="shared" si="29"/>
        <v>-2168.6125968199822</v>
      </c>
      <c r="AF205" s="21">
        <f t="shared" si="29"/>
        <v>-2246.4683750098752</v>
      </c>
      <c r="AG205" s="21">
        <f t="shared" si="29"/>
        <v>-2324.318904493015</v>
      </c>
      <c r="AH205" s="21">
        <f t="shared" si="29"/>
        <v>-2402.1761078848926</v>
      </c>
      <c r="AI205" s="21">
        <f t="shared" si="29"/>
        <v>-2480.0530392971632</v>
      </c>
      <c r="AJ205" s="21">
        <f t="shared" si="29"/>
        <v>-2558.3094549481352</v>
      </c>
      <c r="AK205" s="21">
        <f t="shared" si="29"/>
        <v>-2636.9591868330276</v>
      </c>
      <c r="AL205" s="21">
        <f t="shared" si="29"/>
        <v>-2716.016596014118</v>
      </c>
      <c r="AM205" s="21">
        <f t="shared" si="29"/>
        <v>-2795.4966119184928</v>
      </c>
      <c r="AN205" s="21">
        <f t="shared" si="29"/>
        <v>-2875.4146960993935</v>
      </c>
      <c r="AO205" s="21">
        <f t="shared" si="29"/>
        <v>-2955.7867924094776</v>
      </c>
      <c r="AP205" s="21">
        <f t="shared" si="29"/>
        <v>-3036.6293942663233</v>
      </c>
      <c r="AQ205" s="21">
        <f t="shared" si="29"/>
        <v>-3117.9595643548964</v>
      </c>
      <c r="AR205" s="21">
        <f t="shared" si="29"/>
        <v>-3199.7949398547025</v>
      </c>
      <c r="AS205" s="21">
        <f t="shared" si="29"/>
        <v>-3282.1537407602941</v>
      </c>
      <c r="AT205" s="21">
        <f t="shared" si="29"/>
        <v>-3365.0547873741116</v>
      </c>
      <c r="AU205" s="21">
        <f t="shared" si="29"/>
        <v>-3448.517521707482</v>
      </c>
      <c r="AV205" s="21">
        <f t="shared" si="29"/>
        <v>-3532.5620228413341</v>
      </c>
      <c r="AW205" s="21">
        <f t="shared" si="29"/>
        <v>-3617.2090232254532</v>
      </c>
      <c r="AX205" s="21">
        <f t="shared" si="29"/>
        <v>-3702.479927435224</v>
      </c>
      <c r="AY205" s="21">
        <f t="shared" si="29"/>
        <v>-3788.3968321039738</v>
      </c>
      <c r="AZ205" s="21">
        <f t="shared" si="29"/>
        <v>-3874.9825458134092</v>
      </c>
      <c r="BA205" s="21">
        <f t="shared" si="29"/>
        <v>-3962.2606098927431</v>
      </c>
      <c r="BB205" s="21">
        <f t="shared" si="29"/>
        <v>-4050.2441673368808</v>
      </c>
    </row>
    <row r="206" spans="1:54" outlineLevel="2">
      <c r="A206" s="427"/>
      <c r="B206" s="150" t="s">
        <v>504</v>
      </c>
      <c r="C206" s="19"/>
      <c r="D206" s="135" t="s">
        <v>389</v>
      </c>
      <c r="E206" s="21">
        <f>E202</f>
        <v>-126.62959330097323</v>
      </c>
      <c r="F206" s="21">
        <f t="shared" si="30"/>
        <v>-252.65396194979419</v>
      </c>
      <c r="G206" s="21">
        <f t="shared" si="29"/>
        <v>-378.07614731833121</v>
      </c>
      <c r="H206" s="21">
        <f t="shared" si="29"/>
        <v>-502.90066258381842</v>
      </c>
      <c r="I206" s="21">
        <f t="shared" si="29"/>
        <v>-627.13277918492281</v>
      </c>
      <c r="J206" s="21">
        <f t="shared" si="29"/>
        <v>-750.71990567163903</v>
      </c>
      <c r="K206" s="21">
        <f t="shared" si="29"/>
        <v>-873.69839421352117</v>
      </c>
      <c r="L206" s="21">
        <f t="shared" si="29"/>
        <v>-996.09625650382281</v>
      </c>
      <c r="M206" s="21">
        <f t="shared" si="29"/>
        <v>-1117.9409542627939</v>
      </c>
      <c r="N206" s="21">
        <f t="shared" si="29"/>
        <v>-1239.259440092482</v>
      </c>
      <c r="O206" s="21">
        <f t="shared" si="29"/>
        <v>-1360.0781969417314</v>
      </c>
      <c r="P206" s="21">
        <f t="shared" si="29"/>
        <v>-1480.4232761333669</v>
      </c>
      <c r="Q206" s="21">
        <f t="shared" si="29"/>
        <v>-1600.320334268059</v>
      </c>
      <c r="R206" s="21">
        <f t="shared" si="29"/>
        <v>-1719.7946687839594</v>
      </c>
      <c r="S206" s="21">
        <f t="shared" si="29"/>
        <v>-1838.8579095522721</v>
      </c>
      <c r="T206" s="21">
        <f t="shared" si="29"/>
        <v>-1957.5348316002328</v>
      </c>
      <c r="U206" s="21">
        <f t="shared" si="29"/>
        <v>-2075.8499464831843</v>
      </c>
      <c r="V206" s="21">
        <f t="shared" si="29"/>
        <v>-2193.8275337946225</v>
      </c>
      <c r="W206" s="21">
        <f t="shared" si="29"/>
        <v>-2311.491671771159</v>
      </c>
      <c r="X206" s="21">
        <f t="shared" si="29"/>
        <v>-2428.8662674521015</v>
      </c>
      <c r="Y206" s="21">
        <f t="shared" si="29"/>
        <v>-2545.9750855153684</v>
      </c>
      <c r="Z206" s="21">
        <f t="shared" si="29"/>
        <v>-2662.8417770121296</v>
      </c>
      <c r="AA206" s="21">
        <f t="shared" si="29"/>
        <v>-2779.4899070186084</v>
      </c>
      <c r="AB206" s="21">
        <f t="shared" si="29"/>
        <v>-2895.9429819631941</v>
      </c>
      <c r="AC206" s="21">
        <f t="shared" si="29"/>
        <v>-3012.1875065671702</v>
      </c>
      <c r="AD206" s="21">
        <f t="shared" si="29"/>
        <v>-3128.272215335031</v>
      </c>
      <c r="AE206" s="21">
        <f t="shared" si="29"/>
        <v>-3244.2093607420898</v>
      </c>
      <c r="AF206" s="21">
        <f t="shared" si="29"/>
        <v>-3360.0090627936402</v>
      </c>
      <c r="AG206" s="21">
        <f t="shared" si="29"/>
        <v>-3475.6805878595828</v>
      </c>
      <c r="AH206" s="21">
        <f t="shared" si="29"/>
        <v>-3591.2339630905367</v>
      </c>
      <c r="AI206" s="21">
        <f t="shared" si="29"/>
        <v>-3706.6821966329098</v>
      </c>
      <c r="AJ206" s="21">
        <f t="shared" si="29"/>
        <v>-3822.5662935042446</v>
      </c>
      <c r="AK206" s="21">
        <f t="shared" si="29"/>
        <v>-3938.899282881257</v>
      </c>
      <c r="AL206" s="21">
        <f t="shared" si="29"/>
        <v>-4055.6950460051494</v>
      </c>
      <c r="AM206" s="21">
        <f t="shared" si="29"/>
        <v>-4172.9684074345214</v>
      </c>
      <c r="AN206" s="21">
        <f t="shared" si="29"/>
        <v>-4290.7349980113631</v>
      </c>
      <c r="AO206" s="21">
        <f t="shared" si="29"/>
        <v>-4409.0110770613273</v>
      </c>
      <c r="AP206" s="21">
        <f t="shared" si="29"/>
        <v>-4527.8137041639793</v>
      </c>
      <c r="AQ206" s="21">
        <f t="shared" si="29"/>
        <v>-4647.1607679600338</v>
      </c>
      <c r="AR206" s="21">
        <f t="shared" si="29"/>
        <v>-4767.0709696909071</v>
      </c>
      <c r="AS206" s="21">
        <f t="shared" si="29"/>
        <v>-4887.5638152970332</v>
      </c>
      <c r="AT206" s="21">
        <f t="shared" si="29"/>
        <v>-5008.6596340161395</v>
      </c>
      <c r="AU206" s="21">
        <f t="shared" si="29"/>
        <v>-5130.3796075242135</v>
      </c>
      <c r="AV206" s="21">
        <f t="shared" si="29"/>
        <v>-5252.7457795249456</v>
      </c>
      <c r="AW206" s="21">
        <f t="shared" si="29"/>
        <v>-5375.7810672645392</v>
      </c>
      <c r="AX206" s="21">
        <f t="shared" si="29"/>
        <v>-5499.5092786723617</v>
      </c>
      <c r="AY206" s="21">
        <f t="shared" si="29"/>
        <v>-5623.9551319045695</v>
      </c>
      <c r="AZ206" s="21">
        <f t="shared" si="29"/>
        <v>-5749.1442738468686</v>
      </c>
      <c r="BA206" s="21">
        <f t="shared" si="29"/>
        <v>-5875.103298882148</v>
      </c>
      <c r="BB206" s="21">
        <f t="shared" si="29"/>
        <v>-6001.8411129669857</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-5.6055100977460484E-2</v>
      </c>
      <c r="F210" s="21">
        <f>F190-Baseline!F190</f>
        <v>-0.40171997775764356</v>
      </c>
      <c r="G210" s="21">
        <f>G190-Baseline!G190</f>
        <v>-0.73001275079990557</v>
      </c>
      <c r="H210" s="21">
        <f>H190-Baseline!H190</f>
        <v>-1.0425032185977294</v>
      </c>
      <c r="I210" s="21">
        <f>I190-Baseline!I190</f>
        <v>-1.3400403299960582</v>
      </c>
      <c r="J210" s="21">
        <f>J190-Baseline!J190</f>
        <v>-1.5648443128919756</v>
      </c>
      <c r="K210" s="21">
        <f>K190-Baseline!K190</f>
        <v>-1.4121836022863219</v>
      </c>
      <c r="L210" s="21">
        <f>L190-Baseline!L190</f>
        <v>-1.2702234204452032</v>
      </c>
      <c r="M210" s="21">
        <f>M190-Baseline!M190</f>
        <v>-1.1383414184534413</v>
      </c>
      <c r="N210" s="21">
        <f>N190-Baseline!N190</f>
        <v>-1.0159475779646174</v>
      </c>
      <c r="O210" s="21">
        <f>O190-Baseline!O190</f>
        <v>-0.90248265255280613</v>
      </c>
      <c r="P210" s="21">
        <f>P190-Baseline!P190</f>
        <v>-0.7974166803398417</v>
      </c>
      <c r="Q210" s="21">
        <f>Q190-Baseline!Q190</f>
        <v>-0.70024756476420558</v>
      </c>
      <c r="R210" s="21">
        <f>R190-Baseline!R190</f>
        <v>-0.61049972049129819</v>
      </c>
      <c r="S210" s="21">
        <f>S190-Baseline!S190</f>
        <v>-0.52772278159297858</v>
      </c>
      <c r="T210" s="21">
        <f>T190-Baseline!T190</f>
        <v>-0.45149036924703662</v>
      </c>
      <c r="U210" s="21">
        <f>U190-Baseline!U190</f>
        <v>-0.38139891632492207</v>
      </c>
      <c r="V210" s="21">
        <f>V190-Baseline!V190</f>
        <v>-0.31706654634879372</v>
      </c>
      <c r="W210" s="21">
        <f>W190-Baseline!W190</f>
        <v>-0.25813200440699419</v>
      </c>
      <c r="X210" s="21">
        <f>X190-Baseline!X190</f>
        <v>-0.2042536377205651</v>
      </c>
      <c r="Y210" s="21">
        <f>Y190-Baseline!Y190</f>
        <v>-0.15510842365260291</v>
      </c>
      <c r="Z210" s="21">
        <f>Z190-Baseline!Z190</f>
        <v>-0.11039104304728421</v>
      </c>
      <c r="AA210" s="21">
        <f>AA190-Baseline!AA190</f>
        <v>-6.9812996876427377E-2</v>
      </c>
      <c r="AB210" s="21">
        <f>AB190-Baseline!AB190</f>
        <v>-3.3101764258682637E-2</v>
      </c>
      <c r="AC210" s="21">
        <f>AC190-Baseline!AC190</f>
        <v>-3.2025002380260997E-17</v>
      </c>
      <c r="AD210" s="21">
        <f>AD190-Baseline!AD190</f>
        <v>-3.0942031285276326E-17</v>
      </c>
      <c r="AE210" s="21">
        <f>AE190-Baseline!AE190</f>
        <v>-2.989568240123317E-17</v>
      </c>
      <c r="AF210" s="21">
        <f>AF190-Baseline!AF190</f>
        <v>-2.8884717295877454E-17</v>
      </c>
      <c r="AG210" s="21">
        <f>AG190-Baseline!AG190</f>
        <v>-2.7907939416306718E-17</v>
      </c>
      <c r="AH210" s="21">
        <f>AH190-Baseline!AH190</f>
        <v>-2.6964192672760124E-17</v>
      </c>
      <c r="AI210" s="21">
        <f>AI190-Baseline!AI190</f>
        <v>-2.6052360070299635E-17</v>
      </c>
      <c r="AJ210" s="21">
        <f>AJ190-Baseline!AJ190</f>
        <v>-2.5293553466310323E-17</v>
      </c>
      <c r="AK210" s="21">
        <f>AK190-Baseline!AK190</f>
        <v>-2.4556848025544006E-17</v>
      </c>
      <c r="AL210" s="21">
        <f>AL190-Baseline!AL190</f>
        <v>-2.3841600024800004E-17</v>
      </c>
      <c r="AM210" s="21">
        <f>AM190-Baseline!AM190</f>
        <v>-2.3147184490097089E-17</v>
      </c>
      <c r="AN210" s="21">
        <f>AN190-Baseline!AN190</f>
        <v>-2.2472994650579699E-17</v>
      </c>
      <c r="AO210" s="21">
        <f>AO190-Baseline!AO190</f>
        <v>-2.1818441408329804E-17</v>
      </c>
      <c r="AP210" s="21">
        <f>AP190-Baseline!AP190</f>
        <v>-2.1182952823621168E-17</v>
      </c>
      <c r="AQ210" s="21">
        <f>AQ190-Baseline!AQ190</f>
        <v>-2.0565973615166185E-17</v>
      </c>
      <c r="AR210" s="21">
        <f>AR190-Baseline!AR190</f>
        <v>-1.9966964674918626E-17</v>
      </c>
      <c r="AS210" s="21">
        <f>AS190-Baseline!AS190</f>
        <v>-1.9385402597008374E-17</v>
      </c>
      <c r="AT210" s="21">
        <f>AT190-Baseline!AT190</f>
        <v>-1.8820779220396481E-17</v>
      </c>
      <c r="AU210" s="21">
        <f>AU190-Baseline!AU190</f>
        <v>-1.8272601184850954E-17</v>
      </c>
      <c r="AV210" s="21">
        <f>AV190-Baseline!AV190</f>
        <v>-1.7740389499855293E-17</v>
      </c>
      <c r="AW210" s="21">
        <f>AW190-Baseline!AW190</f>
        <v>-1.7223679126073101E-17</v>
      </c>
      <c r="AX210" s="21">
        <f>AX190-Baseline!AX190</f>
        <v>-1.6722018569003009E-17</v>
      </c>
      <c r="AY210" s="21">
        <f>AY190-Baseline!AY190</f>
        <v>-1.6234969484468939E-17</v>
      </c>
      <c r="AZ210" s="21">
        <f>AZ190-Baseline!AZ190</f>
        <v>-1.5762106295600914E-17</v>
      </c>
      <c r="BA210" s="21">
        <f>BA190-Baseline!BA190</f>
        <v>-1.5303015820971759E-17</v>
      </c>
      <c r="BB210" s="21">
        <f>BB190-Baseline!BB190</f>
        <v>-1.4857296913564814E-17</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0</v>
      </c>
      <c r="F212" s="21">
        <f>F77*F186-Baseline!F77*Baseline!F186</f>
        <v>1.5658618593090701E-2</v>
      </c>
      <c r="G212" s="21">
        <f>G77*G186-Baseline!G77*Baseline!G186</f>
        <v>3.0705842222593205E-2</v>
      </c>
      <c r="H212" s="21">
        <f>H77*H186-Baseline!H77*Baseline!H186</f>
        <v>4.5163736093652318E-2</v>
      </c>
      <c r="I212" s="21">
        <f>I77*I186-Baseline!I77*Baseline!I186</f>
        <v>5.9053681273367076E-2</v>
      </c>
      <c r="J212" s="21">
        <f>J77*J186-Baseline!J77*Baseline!J186</f>
        <v>7.2396397388592604E-2</v>
      </c>
      <c r="K212" s="21">
        <f>K77*K186-Baseline!K77*Baseline!K186</f>
        <v>7.1009971392357762E-2</v>
      </c>
      <c r="L212" s="21">
        <f>L77*L186-Baseline!L77*Baseline!L186</f>
        <v>6.9657028314576763E-2</v>
      </c>
      <c r="M212" s="21">
        <f>M77*M186-Baseline!M77*Baseline!M186</f>
        <v>6.8336801282208093E-2</v>
      </c>
      <c r="N212" s="21">
        <f>N77*N186-Baseline!N77*Baseline!N186</f>
        <v>6.7048539250270878E-2</v>
      </c>
      <c r="O212" s="21">
        <f>O77*O186-Baseline!O77*Baseline!O186</f>
        <v>6.5791500684808213E-2</v>
      </c>
      <c r="P212" s="21">
        <f>P77*P186-Baseline!P77*Baseline!P186</f>
        <v>6.456496903540021E-2</v>
      </c>
      <c r="Q212" s="21">
        <f>Q77*Q186-Baseline!Q77*Baseline!Q186</f>
        <v>6.3368250181584429E-2</v>
      </c>
      <c r="R212" s="21">
        <f>R77*R186-Baseline!R77*Baseline!R186</f>
        <v>6.2200660554027287E-2</v>
      </c>
      <c r="S212" s="21">
        <f>S77*S186-Baseline!S77*Baseline!S186</f>
        <v>6.1061531386331858E-2</v>
      </c>
      <c r="T212" s="21">
        <f>T77*T186-Baseline!T77*Baseline!T186</f>
        <v>5.9950225547793501E-2</v>
      </c>
      <c r="U212" s="21">
        <f>U77*U186-Baseline!U77*Baseline!U186</f>
        <v>5.8866094553084558E-2</v>
      </c>
      <c r="V212" s="21">
        <f>V77*V186-Baseline!V77*Baseline!V186</f>
        <v>5.78085318281234E-2</v>
      </c>
      <c r="W212" s="21">
        <f>W77*W186-Baseline!W77*Baseline!W186</f>
        <v>5.6776930576083906E-2</v>
      </c>
      <c r="X212" s="21">
        <f>X77*X186-Baseline!X77*Baseline!X186</f>
        <v>5.577070434801179E-2</v>
      </c>
      <c r="Y212" s="21">
        <f>Y77*Y186-Baseline!Y77*Baseline!Y186</f>
        <v>5.4789288480412424E-2</v>
      </c>
      <c r="Z212" s="21">
        <f>Z77*Z186-Baseline!Z77*Baseline!Z186</f>
        <v>5.3832108206314899E-2</v>
      </c>
      <c r="AA212" s="21">
        <f>AA77*AA186-Baseline!AA77*Baseline!AA186</f>
        <v>5.2898634066353978E-2</v>
      </c>
      <c r="AB212" s="21">
        <f>AB77*AB186-Baseline!AB77*Baseline!AB186</f>
        <v>5.1988331024145573E-2</v>
      </c>
      <c r="AC212" s="21">
        <f>AC77*AC186-Baseline!AC77*Baseline!AC186</f>
        <v>5.110067649394967E-2</v>
      </c>
      <c r="AD212" s="21">
        <f>AD77*AD186-Baseline!AD77*Baseline!AD186</f>
        <v>5.0235171738295392E-2</v>
      </c>
      <c r="AE212" s="21">
        <f>AE77*AE186-Baseline!AE77*Baseline!AE186</f>
        <v>4.9391317073634866E-2</v>
      </c>
      <c r="AF212" s="21">
        <f>AF77*AF186-Baseline!AF77*Baseline!AF186</f>
        <v>4.8568642264506856E-2</v>
      </c>
      <c r="AG212" s="21">
        <f>AG77*AG186-Baseline!AG77*Baseline!AG186</f>
        <v>4.776667352505104E-2</v>
      </c>
      <c r="AH212" s="21">
        <f>AH77*AH186-Baseline!AH77*Baseline!AH186</f>
        <v>4.6984953916108019E-2</v>
      </c>
      <c r="AI212" s="21">
        <f>AI77*AI186-Baseline!AI77*Baseline!AI186</f>
        <v>4.6223041020382993E-2</v>
      </c>
      <c r="AJ212" s="21">
        <f>AJ77*AJ186-Baseline!AJ77*Baseline!AJ186</f>
        <v>4.5701281451418829E-2</v>
      </c>
      <c r="AK212" s="21">
        <f>AK77*AK186-Baseline!AK77*Baseline!AK186</f>
        <v>4.5192499131180508E-2</v>
      </c>
      <c r="AL212" s="21">
        <f>AL77*AL186-Baseline!AL77*Baseline!AL186</f>
        <v>4.4696510138731327E-2</v>
      </c>
      <c r="AM212" s="21">
        <f>AM77*AM186-Baseline!AM77*Baseline!AM186</f>
        <v>4.4213128010772262E-2</v>
      </c>
      <c r="AN212" s="21">
        <f>AN77*AN186-Baseline!AN77*Baseline!AN186</f>
        <v>4.37421841543153E-2</v>
      </c>
      <c r="AO212" s="21">
        <f>AO77*AO186-Baseline!AO77*Baseline!AO186</f>
        <v>4.3283497637993218E-2</v>
      </c>
      <c r="AP212" s="21">
        <f>AP77*AP186-Baseline!AP77*Baseline!AP186</f>
        <v>4.2836906610618453E-2</v>
      </c>
      <c r="AQ212" s="21">
        <f>AQ77*AQ186-Baseline!AQ77*Baseline!AQ186</f>
        <v>4.2402245769836977E-2</v>
      </c>
      <c r="AR212" s="21">
        <f>AR77*AR186-Baseline!AR77*Baseline!AR186</f>
        <v>4.197935623411464E-2</v>
      </c>
      <c r="AS212" s="21">
        <f>AS77*AS186-Baseline!AS77*Baseline!AS186</f>
        <v>4.1568085746643391E-2</v>
      </c>
      <c r="AT212" s="21">
        <f>AT77*AT186-Baseline!AT77*Baseline!AT186</f>
        <v>4.1168281009329455E-2</v>
      </c>
      <c r="AU212" s="21">
        <f>AU77*AU186-Baseline!AU77*Baseline!AU186</f>
        <v>4.0779801902463664E-2</v>
      </c>
      <c r="AV212" s="21">
        <f>AV77*AV186-Baseline!AV77*Baseline!AV186</f>
        <v>4.0402505869324923E-2</v>
      </c>
      <c r="AW212" s="21">
        <f>AW77*AW186-Baseline!AW77*Baseline!AW186</f>
        <v>4.003625430500124E-2</v>
      </c>
      <c r="AX212" s="21">
        <f>AX77*AX186-Baseline!AX77*Baseline!AX186</f>
        <v>3.9680917831277807E-2</v>
      </c>
      <c r="AY212" s="21">
        <f>AY77*AY186-Baseline!AY77*Baseline!AY186</f>
        <v>3.9336367228543168E-2</v>
      </c>
      <c r="AZ212" s="21">
        <f>AZ77*AZ186-Baseline!AZ77*Baseline!AZ186</f>
        <v>3.9002480381209015E-2</v>
      </c>
      <c r="BA212" s="21">
        <f>BA77*BA186-Baseline!BA77*Baseline!BA186</f>
        <v>3.8679135396649134E-2</v>
      </c>
      <c r="BB212" s="21">
        <f>BB77*BB186-Baseline!BB77*Baseline!BB186</f>
        <v>3.8358465827737387E-2</v>
      </c>
    </row>
    <row r="213" spans="1:54" outlineLevel="2">
      <c r="A213" s="476"/>
      <c r="B213" s="150" t="s">
        <v>494</v>
      </c>
      <c r="C213" s="19"/>
      <c r="D213" s="135" t="s">
        <v>389</v>
      </c>
      <c r="E213" s="21">
        <f>E193-Baseline!E193</f>
        <v>0</v>
      </c>
      <c r="F213" s="21">
        <f>F193-Baseline!F193</f>
        <v>0.26227549073666978</v>
      </c>
      <c r="G213" s="21">
        <f>G193-Baseline!G193</f>
        <v>0.52150351653100557</v>
      </c>
      <c r="H213" s="21">
        <f>H193-Baseline!H193</f>
        <v>0.77763432235043695</v>
      </c>
      <c r="I213" s="21">
        <f>I193-Baseline!I193</f>
        <v>1.0340853688079719</v>
      </c>
      <c r="J213" s="21">
        <f>J193-Baseline!J193</f>
        <v>1.2889283264283691</v>
      </c>
      <c r="K213" s="21">
        <f>K193-Baseline!K193</f>
        <v>1.280879525118003</v>
      </c>
      <c r="L213" s="21">
        <f>L193-Baseline!L193</f>
        <v>1.2768724293845892</v>
      </c>
      <c r="M213" s="21">
        <f>M193-Baseline!M193</f>
        <v>1.2726822753366491</v>
      </c>
      <c r="N213" s="21">
        <f>N193-Baseline!N193</f>
        <v>1.2643968976265683</v>
      </c>
      <c r="O213" s="21">
        <f>O193-Baseline!O193</f>
        <v>1.2599571477046183</v>
      </c>
      <c r="P213" s="21">
        <f>P193-Baseline!P193</f>
        <v>1.2553743767828536</v>
      </c>
      <c r="Q213" s="21">
        <f>Q193-Baseline!Q193</f>
        <v>1.2506616849840739</v>
      </c>
      <c r="R213" s="21">
        <f>R193-Baseline!R193</f>
        <v>1.2494743531095693</v>
      </c>
      <c r="S213" s="21">
        <f>S193-Baseline!S193</f>
        <v>1.2444721018975784</v>
      </c>
      <c r="T213" s="21">
        <f>T193-Baseline!T193</f>
        <v>1.2393779237363205</v>
      </c>
      <c r="U213" s="21">
        <f>U193-Baseline!U193</f>
        <v>1.2342026644084712</v>
      </c>
      <c r="V213" s="21">
        <f>V193-Baseline!V193</f>
        <v>1.2323428584241896</v>
      </c>
      <c r="W213" s="21">
        <f>W193-Baseline!W193</f>
        <v>1.2269772373642951</v>
      </c>
      <c r="X213" s="21">
        <f>X193-Baseline!X193</f>
        <v>1.2248294679528087</v>
      </c>
      <c r="Y213" s="21">
        <f>Y193-Baseline!Y193</f>
        <v>1.2193194077083334</v>
      </c>
      <c r="Z213" s="21">
        <f>Z193-Baseline!Z193</f>
        <v>1.2169337119162122</v>
      </c>
      <c r="AA213" s="21">
        <f>AA193-Baseline!AA193</f>
        <v>1.2144195620472047</v>
      </c>
      <c r="AB213" s="21">
        <f>AB193-Baseline!AB193</f>
        <v>1.2117894773056221</v>
      </c>
      <c r="AC213" s="21">
        <f>AC193-Baseline!AC193</f>
        <v>1.2083714710708904</v>
      </c>
      <c r="AD213" s="21">
        <f>AD193-Baseline!AD193</f>
        <v>1.205040770757634</v>
      </c>
      <c r="AE213" s="21">
        <f>AE193-Baseline!AE193</f>
        <v>1.2019303624605655</v>
      </c>
      <c r="AF213" s="21">
        <f>AF193-Baseline!AF193</f>
        <v>1.1986645227933224</v>
      </c>
      <c r="AG213" s="21">
        <f>AG193-Baseline!AG193</f>
        <v>1.1952910480792838</v>
      </c>
      <c r="AH213" s="21">
        <f>AH193-Baseline!AH193</f>
        <v>1.1918642147158565</v>
      </c>
      <c r="AI213" s="21">
        <f>AI193-Baseline!AI193</f>
        <v>1.1884532198872719</v>
      </c>
      <c r="AJ213" s="21">
        <f>AJ193-Baseline!AJ193</f>
        <v>1.1907807677480591</v>
      </c>
      <c r="AK213" s="21">
        <f>AK193-Baseline!AK193</f>
        <v>1.1930732017654933</v>
      </c>
      <c r="AL213" s="21">
        <f>AL193-Baseline!AL193</f>
        <v>1.195356027994201</v>
      </c>
      <c r="AM213" s="21">
        <f>AM193-Baseline!AM193</f>
        <v>1.1976436323719355</v>
      </c>
      <c r="AN213" s="21">
        <f>AN193-Baseline!AN193</f>
        <v>1.1999426557245556</v>
      </c>
      <c r="AO213" s="21">
        <f>AO193-Baseline!AO193</f>
        <v>1.2022557720306324</v>
      </c>
      <c r="AP213" s="21">
        <f>AP193-Baseline!AP193</f>
        <v>1.2045919526987561</v>
      </c>
      <c r="AQ213" s="21">
        <f>AQ193-Baseline!AQ193</f>
        <v>1.2069611835322362</v>
      </c>
      <c r="AR213" s="21">
        <f>AR193-Baseline!AR193</f>
        <v>1.2093708910475414</v>
      </c>
      <c r="AS213" s="21">
        <f>AS193-Baseline!AS193</f>
        <v>1.2118280910080657</v>
      </c>
      <c r="AT213" s="21">
        <f>AT193-Baseline!AT193</f>
        <v>1.2143401301130652</v>
      </c>
      <c r="AU213" s="21">
        <f>AU193-Baseline!AU193</f>
        <v>1.216915013062831</v>
      </c>
      <c r="AV213" s="21">
        <f>AV193-Baseline!AV193</f>
        <v>1.2195602068505593</v>
      </c>
      <c r="AW213" s="21">
        <f>AW193-Baseline!AW193</f>
        <v>1.2222828869120121</v>
      </c>
      <c r="AX213" s="21">
        <f>AX193-Baseline!AX193</f>
        <v>1.2250904230891635</v>
      </c>
      <c r="AY213" s="21">
        <f>AY193-Baseline!AY193</f>
        <v>1.2279900925153768</v>
      </c>
      <c r="AZ213" s="21">
        <f>AZ193-Baseline!AZ193</f>
        <v>1.2309892038063595</v>
      </c>
      <c r="BA213" s="21">
        <f>BA193-Baseline!BA193</f>
        <v>1.2340948610743396</v>
      </c>
      <c r="BB213" s="21">
        <f>BB193-Baseline!BB193</f>
        <v>1.2370642412247221</v>
      </c>
    </row>
    <row r="214" spans="1:54" outlineLevel="2">
      <c r="A214" s="476"/>
      <c r="B214" s="150" t="s">
        <v>495</v>
      </c>
      <c r="C214" s="19"/>
      <c r="D214" s="135" t="s">
        <v>389</v>
      </c>
      <c r="E214" s="21">
        <f>E194-Baseline!E194</f>
        <v>0</v>
      </c>
      <c r="F214" s="21">
        <f>F194-Baseline!F194</f>
        <v>4.7468933392458723E-2</v>
      </c>
      <c r="G214" s="21">
        <f>G194-Baseline!G194</f>
        <v>9.4501958916872297E-2</v>
      </c>
      <c r="H214" s="21">
        <f>H194-Baseline!H194</f>
        <v>0.14111508038959286</v>
      </c>
      <c r="I214" s="21">
        <f>I194-Baseline!I194</f>
        <v>0.18732438336531487</v>
      </c>
      <c r="J214" s="21">
        <f>J194-Baseline!J194</f>
        <v>0.23314604937192129</v>
      </c>
      <c r="K214" s="21">
        <f>K194-Baseline!K194</f>
        <v>0.2321636445005737</v>
      </c>
      <c r="L214" s="21">
        <f>L194-Baseline!L194</f>
        <v>0.23120838878918804</v>
      </c>
      <c r="M214" s="21">
        <f>M194-Baseline!M194</f>
        <v>0.23028044522720492</v>
      </c>
      <c r="N214" s="21">
        <f>N194-Baseline!N194</f>
        <v>0.22937997659677833</v>
      </c>
      <c r="O214" s="21">
        <f>O194-Baseline!O194</f>
        <v>0.22850712467367629</v>
      </c>
      <c r="P214" s="21">
        <f>P194-Baseline!P194</f>
        <v>0.22766206431656499</v>
      </c>
      <c r="Q214" s="21">
        <f>Q194-Baseline!Q194</f>
        <v>0.22684499773213673</v>
      </c>
      <c r="R214" s="21">
        <f>R194-Baseline!R194</f>
        <v>0.2260561143573554</v>
      </c>
      <c r="S214" s="21">
        <f>S194-Baseline!S194</f>
        <v>0.22524491518431944</v>
      </c>
      <c r="T214" s="21">
        <f>T194-Baseline!T194</f>
        <v>0.22446269214013626</v>
      </c>
      <c r="U214" s="21">
        <f>U194-Baseline!U194</f>
        <v>0.22370959514011446</v>
      </c>
      <c r="V214" s="21">
        <f>V194-Baseline!V194</f>
        <v>0.22298588353587334</v>
      </c>
      <c r="W214" s="21">
        <f>W194-Baseline!W194</f>
        <v>0.22229176957269559</v>
      </c>
      <c r="X214" s="21">
        <f>X194-Baseline!X194</f>
        <v>0.22162749836109796</v>
      </c>
      <c r="Y214" s="21">
        <f>Y194-Baseline!Y194</f>
        <v>0.2209933563207791</v>
      </c>
      <c r="Z214" s="21">
        <f>Z194-Baseline!Z194</f>
        <v>0.22038954474634309</v>
      </c>
      <c r="AA214" s="21">
        <f>AA194-Baseline!AA194</f>
        <v>0.21981640434486849</v>
      </c>
      <c r="AB214" s="21">
        <f>AB194-Baseline!AB194</f>
        <v>0.21927421226744315</v>
      </c>
      <c r="AC214" s="21">
        <f>AC194-Baseline!AC194</f>
        <v>0.2186225776813302</v>
      </c>
      <c r="AD214" s="21">
        <f>AD194-Baseline!AD194</f>
        <v>0.21798545838279537</v>
      </c>
      <c r="AE214" s="21">
        <f>AE194-Baseline!AE194</f>
        <v>0.21734932642659643</v>
      </c>
      <c r="AF214" s="21">
        <f>AF194-Baseline!AF194</f>
        <v>0.21670543449619117</v>
      </c>
      <c r="AG214" s="21">
        <f>AG194-Baseline!AG194</f>
        <v>0.21604979470860641</v>
      </c>
      <c r="AH214" s="21">
        <f>AH194-Baseline!AH194</f>
        <v>0.21538455064225559</v>
      </c>
      <c r="AI214" s="21">
        <f>AI194-Baseline!AI194</f>
        <v>0.214720283195863</v>
      </c>
      <c r="AJ214" s="21">
        <f>AJ194-Baseline!AJ194</f>
        <v>0.21509335005114849</v>
      </c>
      <c r="AK214" s="21">
        <f>AK194-Baseline!AK194</f>
        <v>0.2154635708188728</v>
      </c>
      <c r="AL214" s="21">
        <f>AL194-Baseline!AL194</f>
        <v>0.21583283163611</v>
      </c>
      <c r="AM214" s="21">
        <f>AM194-Baseline!AM194</f>
        <v>0.21620328099026054</v>
      </c>
      <c r="AN214" s="21">
        <f>AN194-Baseline!AN194</f>
        <v>0.21657655596080261</v>
      </c>
      <c r="AO214" s="21">
        <f>AO194-Baseline!AO194</f>
        <v>0.21695347813204435</v>
      </c>
      <c r="AP214" s="21">
        <f>AP194-Baseline!AP194</f>
        <v>0.21733553891575141</v>
      </c>
      <c r="AQ214" s="21">
        <f>AQ194-Baseline!AQ194</f>
        <v>0.21772424260553436</v>
      </c>
      <c r="AR214" s="21">
        <f>AR194-Baseline!AR194</f>
        <v>0.21812097924715346</v>
      </c>
      <c r="AS214" s="21">
        <f>AS194-Baseline!AS194</f>
        <v>0.21852705798925953</v>
      </c>
      <c r="AT214" s="21">
        <f>AT194-Baseline!AT194</f>
        <v>0.21894376643919244</v>
      </c>
      <c r="AU214" s="21">
        <f>AU194-Baseline!AU194</f>
        <v>0.2193724838240243</v>
      </c>
      <c r="AV214" s="21">
        <f>AV194-Baseline!AV194</f>
        <v>0.21981452171992899</v>
      </c>
      <c r="AW214" s="21">
        <f>AW194-Baseline!AW194</f>
        <v>0.22027116263010882</v>
      </c>
      <c r="AX214" s="21">
        <f>AX194-Baseline!AX194</f>
        <v>0.22074370844977409</v>
      </c>
      <c r="AY214" s="21">
        <f>AY194-Baseline!AY194</f>
        <v>0.22123343769153436</v>
      </c>
      <c r="AZ214" s="21">
        <f>AZ194-Baseline!AZ194</f>
        <v>0.22174163866351293</v>
      </c>
      <c r="BA214" s="21">
        <f>BA194-Baseline!BA194</f>
        <v>0.22226956712239243</v>
      </c>
      <c r="BB214" s="21">
        <f>BB194-Baseline!BB194</f>
        <v>0.22277347092589039</v>
      </c>
    </row>
    <row r="215" spans="1:54" outlineLevel="2">
      <c r="A215" s="476"/>
      <c r="B215" s="150" t="s">
        <v>496</v>
      </c>
      <c r="C215" s="19"/>
      <c r="D215" s="135" t="s">
        <v>389</v>
      </c>
      <c r="E215" s="21">
        <f>E195-Baseline!E195</f>
        <v>0</v>
      </c>
      <c r="F215" s="21">
        <f>F195-Baseline!F195</f>
        <v>0.14240680014415119</v>
      </c>
      <c r="G215" s="21">
        <f>G195-Baseline!G195</f>
        <v>0.28350587675060268</v>
      </c>
      <c r="H215" s="21">
        <f>H195-Baseline!H195</f>
        <v>0.42334524116878214</v>
      </c>
      <c r="I215" s="21">
        <f>I195-Baseline!I195</f>
        <v>0.56197315009595172</v>
      </c>
      <c r="J215" s="21">
        <f>J195-Baseline!J195</f>
        <v>0.69943814796214809</v>
      </c>
      <c r="K215" s="21">
        <f>K195-Baseline!K195</f>
        <v>0.69649093350172819</v>
      </c>
      <c r="L215" s="21">
        <f>L195-Baseline!L195</f>
        <v>0.69362516636756055</v>
      </c>
      <c r="M215" s="21">
        <f>M195-Baseline!M195</f>
        <v>0.69084133553661076</v>
      </c>
      <c r="N215" s="21">
        <f>N195-Baseline!N195</f>
        <v>0.68813992964805237</v>
      </c>
      <c r="O215" s="21">
        <f>O195-Baseline!O195</f>
        <v>0.68552137402101465</v>
      </c>
      <c r="P215" s="21">
        <f>P195-Baseline!P195</f>
        <v>0.68298619308668407</v>
      </c>
      <c r="Q215" s="21">
        <f>Q195-Baseline!Q195</f>
        <v>0.6805349931964173</v>
      </c>
      <c r="R215" s="21">
        <f>R195-Baseline!R195</f>
        <v>0.6781683430720733</v>
      </c>
      <c r="S215" s="21">
        <f>S195-Baseline!S195</f>
        <v>0.67573474542340506</v>
      </c>
      <c r="T215" s="21">
        <f>T195-Baseline!T195</f>
        <v>0.67338807629319319</v>
      </c>
      <c r="U215" s="21">
        <f>U195-Baseline!U195</f>
        <v>0.67112878554524258</v>
      </c>
      <c r="V215" s="21">
        <f>V195-Baseline!V195</f>
        <v>0.66895765048496969</v>
      </c>
      <c r="W215" s="21">
        <f>W195-Baseline!W195</f>
        <v>0.66687530871809031</v>
      </c>
      <c r="X215" s="21">
        <f>X195-Baseline!X195</f>
        <v>0.66488249508329034</v>
      </c>
      <c r="Y215" s="21">
        <f>Y195-Baseline!Y195</f>
        <v>0.66298006896233375</v>
      </c>
      <c r="Z215" s="21">
        <f>Z195-Baseline!Z195</f>
        <v>0.66116863412481308</v>
      </c>
      <c r="AA215" s="21">
        <f>AA195-Baseline!AA195</f>
        <v>0.65944921314685701</v>
      </c>
      <c r="AB215" s="21">
        <f>AB195-Baseline!AB195</f>
        <v>0.65782263680232234</v>
      </c>
      <c r="AC215" s="21">
        <f>AC195-Baseline!AC195</f>
        <v>0.65586773305019364</v>
      </c>
      <c r="AD215" s="21">
        <f>AD195-Baseline!AD195</f>
        <v>0.65395637516142102</v>
      </c>
      <c r="AE215" s="21">
        <f>AE195-Baseline!AE195</f>
        <v>0.65204797930098124</v>
      </c>
      <c r="AF215" s="21">
        <f>AF195-Baseline!AF195</f>
        <v>0.65011630351949634</v>
      </c>
      <c r="AG215" s="21">
        <f>AG195-Baseline!AG195</f>
        <v>0.64814938414805567</v>
      </c>
      <c r="AH215" s="21">
        <f>AH195-Baseline!AH195</f>
        <v>0.64615365195405872</v>
      </c>
      <c r="AI215" s="21">
        <f>AI195-Baseline!AI195</f>
        <v>0.64416084961855091</v>
      </c>
      <c r="AJ215" s="21">
        <f>AJ195-Baseline!AJ195</f>
        <v>0.64528005018711099</v>
      </c>
      <c r="AK215" s="21">
        <f>AK195-Baseline!AK195</f>
        <v>0.64639071249216329</v>
      </c>
      <c r="AL215" s="21">
        <f>AL195-Baseline!AL195</f>
        <v>0.64749849494560152</v>
      </c>
      <c r="AM215" s="21">
        <f>AM195-Baseline!AM195</f>
        <v>0.64860984301085267</v>
      </c>
      <c r="AN215" s="21">
        <f>AN195-Baseline!AN195</f>
        <v>0.64972966792477393</v>
      </c>
      <c r="AO215" s="21">
        <f>AO195-Baseline!AO195</f>
        <v>0.65086043444058816</v>
      </c>
      <c r="AP215" s="21">
        <f>AP195-Baseline!AP195</f>
        <v>0.65200661679379124</v>
      </c>
      <c r="AQ215" s="21">
        <f>AQ195-Baseline!AQ195</f>
        <v>0.65317272786525393</v>
      </c>
      <c r="AR215" s="21">
        <f>AR195-Baseline!AR195</f>
        <v>0.65436293779222865</v>
      </c>
      <c r="AS215" s="21">
        <f>AS195-Baseline!AS195</f>
        <v>0.65558117402053284</v>
      </c>
      <c r="AT215" s="21">
        <f>AT195-Baseline!AT195</f>
        <v>0.65683129937230689</v>
      </c>
      <c r="AU215" s="21">
        <f>AU195-Baseline!AU195</f>
        <v>0.65811745152876</v>
      </c>
      <c r="AV215" s="21">
        <f>AV195-Baseline!AV195</f>
        <v>0.65944356521840319</v>
      </c>
      <c r="AW215" s="21">
        <f>AW195-Baseline!AW195</f>
        <v>0.66081348795083983</v>
      </c>
      <c r="AX215" s="21">
        <f>AX195-Baseline!AX195</f>
        <v>0.66223112541170792</v>
      </c>
      <c r="AY215" s="21">
        <f>AY195-Baseline!AY195</f>
        <v>0.6637003131388397</v>
      </c>
      <c r="AZ215" s="21">
        <f>AZ195-Baseline!AZ195</f>
        <v>0.6652249160565944</v>
      </c>
      <c r="BA215" s="21">
        <f>BA195-Baseline!BA195</f>
        <v>0.66680870143503057</v>
      </c>
      <c r="BB215" s="21">
        <f>BB195-Baseline!BB195</f>
        <v>0.6683204128472866</v>
      </c>
    </row>
    <row r="216" spans="1:54" outlineLevel="2">
      <c r="A216" s="476"/>
      <c r="B216" s="150" t="s">
        <v>291</v>
      </c>
      <c r="C216" s="19"/>
      <c r="D216" s="135" t="s">
        <v>389</v>
      </c>
      <c r="E216" s="21">
        <f>E196-Baseline!E196</f>
        <v>0</v>
      </c>
      <c r="F216" s="21">
        <f>F196-Baseline!F196</f>
        <v>4.0301189848834795E-3</v>
      </c>
      <c r="G216" s="21">
        <f>G196-Baseline!G196</f>
        <v>8.3145669774769004E-3</v>
      </c>
      <c r="H216" s="21">
        <f>H196-Baseline!H196</f>
        <v>1.2866674449354853E-2</v>
      </c>
      <c r="I216" s="21">
        <f>I196-Baseline!I196</f>
        <v>1.7700606217504244E-2</v>
      </c>
      <c r="J216" s="21">
        <f>J196-Baseline!J196</f>
        <v>2.283126459802709E-2</v>
      </c>
      <c r="K216" s="21">
        <f>K196-Baseline!K196</f>
        <v>2.3344715226459201E-2</v>
      </c>
      <c r="L216" s="21">
        <f>L196-Baseline!L196</f>
        <v>2.387266424919865E-2</v>
      </c>
      <c r="M216" s="21">
        <f>M196-Baseline!M196</f>
        <v>2.441567187168836E-2</v>
      </c>
      <c r="N216" s="21">
        <f>N196-Baseline!N196</f>
        <v>2.497407951741426E-2</v>
      </c>
      <c r="O216" s="21">
        <f>O196-Baseline!O196</f>
        <v>2.5548552975486416E-2</v>
      </c>
      <c r="P216" s="21">
        <f>P196-Baseline!P196</f>
        <v>2.6139482162116146E-2</v>
      </c>
      <c r="Q216" s="21">
        <f>Q196-Baseline!Q196</f>
        <v>2.674741206278064E-2</v>
      </c>
      <c r="R216" s="21">
        <f>R196-Baseline!R196</f>
        <v>2.7372928885292858E-2</v>
      </c>
      <c r="S216" s="21">
        <f>S196-Baseline!S196</f>
        <v>2.8016604267454781E-2</v>
      </c>
      <c r="T216" s="21">
        <f>T196-Baseline!T196</f>
        <v>2.8678994698399407E-2</v>
      </c>
      <c r="U216" s="21">
        <f>U196-Baseline!U196</f>
        <v>2.9360737448007157E-2</v>
      </c>
      <c r="V216" s="21">
        <f>V196-Baseline!V196</f>
        <v>3.0062448237829997E-2</v>
      </c>
      <c r="W216" s="21">
        <f>W196-Baseline!W196</f>
        <v>3.0784813978444348E-2</v>
      </c>
      <c r="X216" s="21">
        <f>X196-Baseline!X196</f>
        <v>3.1528446206449345E-2</v>
      </c>
      <c r="Y216" s="21">
        <f>Y196-Baseline!Y196</f>
        <v>3.2294067948736682E-2</v>
      </c>
      <c r="Z216" s="21">
        <f>Z196-Baseline!Z196</f>
        <v>3.3082457458489145E-2</v>
      </c>
      <c r="AA216" s="21">
        <f>AA196-Baseline!AA196</f>
        <v>3.389426463910894E-2</v>
      </c>
      <c r="AB216" s="21">
        <f>AB196-Baseline!AB196</f>
        <v>3.473036912199845E-2</v>
      </c>
      <c r="AC216" s="21">
        <f>AC196-Baseline!AC196</f>
        <v>3.5591470505297096E-2</v>
      </c>
      <c r="AD216" s="21">
        <f>AD196-Baseline!AD196</f>
        <v>3.6478440814185831E-2</v>
      </c>
      <c r="AE216" s="21">
        <f>AE196-Baseline!AE196</f>
        <v>3.7392183565462034E-2</v>
      </c>
      <c r="AF216" s="21">
        <f>AF196-Baseline!AF196</f>
        <v>3.8333461944693781E-2</v>
      </c>
      <c r="AG216" s="21">
        <f>AG196-Baseline!AG196</f>
        <v>3.9303273991718513E-2</v>
      </c>
      <c r="AH216" s="21">
        <f>AH196-Baseline!AH196</f>
        <v>4.0302511290152054E-2</v>
      </c>
      <c r="AI216" s="21">
        <f>AI196-Baseline!AI196</f>
        <v>4.1332240408866738E-2</v>
      </c>
      <c r="AJ216" s="21">
        <f>AJ196-Baseline!AJ196</f>
        <v>4.2482945302621644E-2</v>
      </c>
      <c r="AK216" s="21">
        <f>AK196-Baseline!AK196</f>
        <v>4.3671023802927422E-2</v>
      </c>
      <c r="AL216" s="21">
        <f>AL196-Baseline!AL196</f>
        <v>4.4897696668385834E-2</v>
      </c>
      <c r="AM216" s="21">
        <f>AM196-Baseline!AM196</f>
        <v>4.6164341633147643E-2</v>
      </c>
      <c r="AN216" s="21">
        <f>AN196-Baseline!AN196</f>
        <v>4.7472406331271699E-2</v>
      </c>
      <c r="AO216" s="21">
        <f>AO196-Baseline!AO196</f>
        <v>4.8823290771611738E-2</v>
      </c>
      <c r="AP216" s="21">
        <f>AP196-Baseline!AP196</f>
        <v>5.0218563817749029E-2</v>
      </c>
      <c r="AQ216" s="21">
        <f>AQ196-Baseline!AQ196</f>
        <v>5.1659807298561233E-2</v>
      </c>
      <c r="AR216" s="21">
        <f>AR196-Baseline!AR196</f>
        <v>5.3148611357325848E-2</v>
      </c>
      <c r="AS216" s="21">
        <f>AS196-Baseline!AS196</f>
        <v>5.4686640129299136E-2</v>
      </c>
      <c r="AT216" s="21">
        <f>AT196-Baseline!AT196</f>
        <v>5.6275692079863049E-2</v>
      </c>
      <c r="AU216" s="21">
        <f>AU196-Baseline!AU196</f>
        <v>5.791755165977186E-2</v>
      </c>
      <c r="AV216" s="21">
        <f>AV196-Baseline!AV196</f>
        <v>5.9614120984242902E-2</v>
      </c>
      <c r="AW216" s="21">
        <f>AW196-Baseline!AW196</f>
        <v>6.1367308774482154E-2</v>
      </c>
      <c r="AX216" s="21">
        <f>AX196-Baseline!AX196</f>
        <v>6.3179189505689237E-2</v>
      </c>
      <c r="AY216" s="21">
        <f>AY196-Baseline!AY196</f>
        <v>6.5051793922844325E-2</v>
      </c>
      <c r="AZ216" s="21">
        <f>AZ196-Baseline!AZ196</f>
        <v>6.6987363229571883E-2</v>
      </c>
      <c r="BA216" s="21">
        <f>BA196-Baseline!BA196</f>
        <v>6.8988110375450162E-2</v>
      </c>
      <c r="BB216" s="21">
        <f>BB196-Baseline!BB196</f>
        <v>7.1048463761570702E-2</v>
      </c>
    </row>
    <row r="217" spans="1:54" outlineLevel="2">
      <c r="A217" s="476"/>
      <c r="B217" s="150" t="s">
        <v>294</v>
      </c>
      <c r="C217" s="19"/>
      <c r="D217" s="135"/>
      <c r="E217" s="21">
        <f>E197-Baseline!E197</f>
        <v>0</v>
      </c>
      <c r="F217" s="21">
        <f>F197-Baseline!F197</f>
        <v>0.23801977679998743</v>
      </c>
      <c r="G217" s="21">
        <f>G197-Baseline!G197</f>
        <v>0.47457596392916201</v>
      </c>
      <c r="H217" s="21">
        <f>H197-Baseline!H197</f>
        <v>0.70971481808210513</v>
      </c>
      <c r="I217" s="21">
        <f>I197-Baseline!I197</f>
        <v>0.94348281462795569</v>
      </c>
      <c r="J217" s="21">
        <f>J197-Baseline!J197</f>
        <v>1.1759266866677507</v>
      </c>
      <c r="K217" s="21">
        <f>K197-Baseline!K197</f>
        <v>1.1717721837686668</v>
      </c>
      <c r="L217" s="21">
        <f>L197-Baseline!L197</f>
        <v>1.1677012241239311</v>
      </c>
      <c r="M217" s="21">
        <f>M197-Baseline!M197</f>
        <v>1.1637138276129519</v>
      </c>
      <c r="N217" s="21">
        <f>N197-Baseline!N197</f>
        <v>1.1598102117539213</v>
      </c>
      <c r="O217" s="21">
        <f>O197-Baseline!O197</f>
        <v>1.1559904524246463</v>
      </c>
      <c r="P217" s="21">
        <f>P197-Baseline!P197</f>
        <v>1.1522547597336086</v>
      </c>
      <c r="Q217" s="21">
        <f>Q197-Baseline!Q197</f>
        <v>1.1486032795941767</v>
      </c>
      <c r="R217" s="21">
        <f>R197-Baseline!R197</f>
        <v>1.1450362167561394</v>
      </c>
      <c r="S217" s="21">
        <f>S197-Baseline!S197</f>
        <v>1.1415537592510603</v>
      </c>
      <c r="T217" s="21">
        <f>T197-Baseline!T197</f>
        <v>1.1381561069308148</v>
      </c>
      <c r="U217" s="21">
        <f>U197-Baseline!U197</f>
        <v>1.1348435142388169</v>
      </c>
      <c r="V217" s="21">
        <f>V197-Baseline!V197</f>
        <v>1.1316161969758483</v>
      </c>
      <c r="W217" s="21">
        <f>W197-Baseline!W197</f>
        <v>1.1284744089930214</v>
      </c>
      <c r="X217" s="21">
        <f>X197-Baseline!X197</f>
        <v>1.1254184482187952</v>
      </c>
      <c r="Y217" s="21">
        <f>Y197-Baseline!Y197</f>
        <v>1.1224485693973278</v>
      </c>
      <c r="Z217" s="21">
        <f>Z197-Baseline!Z197</f>
        <v>1.1195650638629928</v>
      </c>
      <c r="AA217" s="21">
        <f>AA197-Baseline!AA197</f>
        <v>1.1167682809804447</v>
      </c>
      <c r="AB217" s="21">
        <f>AB197-Baseline!AB197</f>
        <v>1.1140585180121008</v>
      </c>
      <c r="AC217" s="21">
        <f>AC197-Baseline!AC197</f>
        <v>1.1114360953538878</v>
      </c>
      <c r="AD217" s="21">
        <f>AD197-Baseline!AD197</f>
        <v>1.1089014005260793</v>
      </c>
      <c r="AE217" s="21">
        <f>AE197-Baseline!AE197</f>
        <v>1.1064548003872474</v>
      </c>
      <c r="AF217" s="21">
        <f>AF197-Baseline!AF197</f>
        <v>1.1040966717838501</v>
      </c>
      <c r="AG217" s="21">
        <f>AG197-Baseline!AG197</f>
        <v>1.1018274107315946</v>
      </c>
      <c r="AH217" s="21">
        <f>AH197-Baseline!AH197</f>
        <v>1.099647459995424</v>
      </c>
      <c r="AI217" s="21">
        <f>AI197-Baseline!AI197</f>
        <v>1.0975572087533862</v>
      </c>
      <c r="AJ217" s="21">
        <f>AJ197-Baseline!AJ197</f>
        <v>1.1008753657649564</v>
      </c>
      <c r="AK217" s="21">
        <f>AK197-Baseline!AK197</f>
        <v>1.1042913433418349</v>
      </c>
      <c r="AL217" s="21">
        <f>AL197-Baseline!AL197</f>
        <v>1.1078070104813875</v>
      </c>
      <c r="AM217" s="21">
        <f>AM197-Baseline!AM197</f>
        <v>1.1114242959432303</v>
      </c>
      <c r="AN217" s="21">
        <f>AN197-Baseline!AN197</f>
        <v>1.1151448314442476</v>
      </c>
      <c r="AO217" s="21">
        <f>AO197-Baseline!AO197</f>
        <v>1.1189707190188258</v>
      </c>
      <c r="AP217" s="21">
        <f>AP197-Baseline!AP197</f>
        <v>1.1229037745323112</v>
      </c>
      <c r="AQ217" s="21">
        <f>AQ197-Baseline!AQ197</f>
        <v>1.1269461317321117</v>
      </c>
      <c r="AR217" s="21">
        <f>AR197-Baseline!AR197</f>
        <v>1.1310998397402869</v>
      </c>
      <c r="AS217" s="21">
        <f>AS197-Baseline!AS197</f>
        <v>1.13536694291912</v>
      </c>
      <c r="AT217" s="21">
        <f>AT197-Baseline!AT197</f>
        <v>1.1397494926250928</v>
      </c>
      <c r="AU217" s="21">
        <f>AU197-Baseline!AU197</f>
        <v>1.1442497708506778</v>
      </c>
      <c r="AV217" s="21">
        <f>AV197-Baseline!AV197</f>
        <v>1.148869889406356</v>
      </c>
      <c r="AW217" s="21">
        <f>AW197-Baseline!AW197</f>
        <v>1.1536122933392292</v>
      </c>
      <c r="AX217" s="21">
        <f>AX197-Baseline!AX197</f>
        <v>1.1584791392046512</v>
      </c>
      <c r="AY217" s="21">
        <f>AY197-Baseline!AY197</f>
        <v>1.1634727803714426</v>
      </c>
      <c r="AZ217" s="21">
        <f>AZ197-Baseline!AZ197</f>
        <v>1.1685957581116853</v>
      </c>
      <c r="BA217" s="21">
        <f>BA197-Baseline!BA197</f>
        <v>1.1738504594223969</v>
      </c>
      <c r="BB217" s="21">
        <f>BB197-Baseline!BB197</f>
        <v>1.1791284826669184</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-5.6055100977459915E-2</v>
      </c>
      <c r="F220" s="21">
        <f>F200-Baseline!F200</f>
        <v>0.11826402735698593</v>
      </c>
      <c r="G220" s="21">
        <f>G200-Baseline!G200</f>
        <v>0.30508713886032979</v>
      </c>
      <c r="H220" s="21">
        <f>H200-Baseline!H200</f>
        <v>0.5028763323778378</v>
      </c>
      <c r="I220" s="21">
        <f>I200-Baseline!I200</f>
        <v>0.7142821409307345</v>
      </c>
      <c r="J220" s="21">
        <f>J200-Baseline!J200</f>
        <v>0.99523836219077566</v>
      </c>
      <c r="K220" s="21">
        <f>K200-Baseline!K200</f>
        <v>1.1348227932191577</v>
      </c>
      <c r="L220" s="21">
        <f>L200-Baseline!L200</f>
        <v>1.267879925627085</v>
      </c>
      <c r="M220" s="21">
        <f>M200-Baseline!M200</f>
        <v>1.3908071576500447</v>
      </c>
      <c r="N220" s="21">
        <f>N200-Baseline!N200</f>
        <v>1.5002821501835513</v>
      </c>
      <c r="O220" s="21">
        <f>O200-Baseline!O200</f>
        <v>1.6048050012367412</v>
      </c>
      <c r="P220" s="21">
        <f>P200-Baseline!P200</f>
        <v>1.7009169073741361</v>
      </c>
      <c r="Q220" s="21">
        <f>Q200-Baseline!Q200</f>
        <v>1.7891330620584256</v>
      </c>
      <c r="R220" s="21">
        <f>R200-Baseline!R200</f>
        <v>1.8735844388137224</v>
      </c>
      <c r="S220" s="21">
        <f>S200-Baseline!S200</f>
        <v>1.9473812152094325</v>
      </c>
      <c r="T220" s="21">
        <f>T200-Baseline!T200</f>
        <v>2.0146728816662858</v>
      </c>
      <c r="U220" s="21">
        <f>U200-Baseline!U200</f>
        <v>2.0758740943234528</v>
      </c>
      <c r="V220" s="21">
        <f>V200-Baseline!V200</f>
        <v>2.1347634891172049</v>
      </c>
      <c r="W220" s="21">
        <f>W200-Baseline!W200</f>
        <v>2.1848813865048555</v>
      </c>
      <c r="X220" s="21">
        <f>X200-Baseline!X200</f>
        <v>2.2332934290054993</v>
      </c>
      <c r="Y220" s="21">
        <f>Y200-Baseline!Y200</f>
        <v>2.273742909882202</v>
      </c>
      <c r="Z220" s="21">
        <f>Z200-Baseline!Z200</f>
        <v>2.3130222983967315</v>
      </c>
      <c r="AA220" s="21">
        <f>AA200-Baseline!AA200</f>
        <v>2.3481677448566813</v>
      </c>
      <c r="AB220" s="21">
        <f>AB200-Baseline!AB200</f>
        <v>2.3794649312051916</v>
      </c>
      <c r="AC220" s="21">
        <f>AC200-Baseline!AC200</f>
        <v>2.4064997134240258</v>
      </c>
      <c r="AD220" s="21">
        <f>AD200-Baseline!AD200</f>
        <v>2.4006557838362141</v>
      </c>
      <c r="AE220" s="21">
        <f>AE200-Baseline!AE200</f>
        <v>2.3951686634869134</v>
      </c>
      <c r="AF220" s="21">
        <f>AF200-Baseline!AF200</f>
        <v>2.3896632987863882</v>
      </c>
      <c r="AG220" s="21">
        <f>AG200-Baseline!AG200</f>
        <v>2.3841884063276524</v>
      </c>
      <c r="AH220" s="21">
        <f>AH200-Baseline!AH200</f>
        <v>2.3787991399175326</v>
      </c>
      <c r="AI220" s="21">
        <f>AI200-Baseline!AI200</f>
        <v>2.3735657100698972</v>
      </c>
      <c r="AJ220" s="21">
        <f>AJ200-Baseline!AJ200</f>
        <v>2.3798403602670533</v>
      </c>
      <c r="AK220" s="21">
        <f>AK200-Baseline!AK200</f>
        <v>2.3862280680414187</v>
      </c>
      <c r="AL220" s="21">
        <f>AL200-Baseline!AL200</f>
        <v>2.3927572452827093</v>
      </c>
      <c r="AM220" s="21">
        <f>AM200-Baseline!AM200</f>
        <v>2.3994453979590844</v>
      </c>
      <c r="AN220" s="21">
        <f>AN200-Baseline!AN200</f>
        <v>2.4063020776543738</v>
      </c>
      <c r="AO220" s="21">
        <f>AO200-Baseline!AO200</f>
        <v>2.4133332794590672</v>
      </c>
      <c r="AP220" s="21">
        <f>AP200-Baseline!AP200</f>
        <v>2.4205511976594494</v>
      </c>
      <c r="AQ220" s="21">
        <f>AQ200-Baseline!AQ200</f>
        <v>2.4279693683327395</v>
      </c>
      <c r="AR220" s="21">
        <f>AR200-Baseline!AR200</f>
        <v>2.4355986983792661</v>
      </c>
      <c r="AS220" s="21">
        <f>AS200-Baseline!AS200</f>
        <v>2.44344975980313</v>
      </c>
      <c r="AT220" s="21">
        <f>AT200-Baseline!AT200</f>
        <v>2.4515335958273567</v>
      </c>
      <c r="AU220" s="21">
        <f>AU200-Baseline!AU200</f>
        <v>2.4598621374757528</v>
      </c>
      <c r="AV220" s="21">
        <f>AV200-Baseline!AV200</f>
        <v>2.4684467231105032</v>
      </c>
      <c r="AW220" s="21">
        <f>AW200-Baseline!AW200</f>
        <v>2.4772987433307208</v>
      </c>
      <c r="AX220" s="21">
        <f>AX200-Baseline!AX200</f>
        <v>2.4864296696307804</v>
      </c>
      <c r="AY220" s="21">
        <f>AY200-Baseline!AY200</f>
        <v>2.4958510340382105</v>
      </c>
      <c r="AZ220" s="21">
        <f>AZ200-Baseline!AZ200</f>
        <v>2.5055748055288234</v>
      </c>
      <c r="BA220" s="21">
        <f>BA200-Baseline!BA200</f>
        <v>2.5156125662688424</v>
      </c>
      <c r="BB220" s="21">
        <f>BB200-Baseline!BB200</f>
        <v>2.5255996534809526</v>
      </c>
    </row>
    <row r="221" spans="1:54" outlineLevel="2">
      <c r="A221" s="476"/>
      <c r="B221" s="150" t="s">
        <v>499</v>
      </c>
      <c r="C221" s="19"/>
      <c r="D221" s="135" t="s">
        <v>389</v>
      </c>
      <c r="E221" s="21">
        <f>E201-Baseline!E201</f>
        <v>-5.6055100977459915E-2</v>
      </c>
      <c r="F221" s="21">
        <f>F201-Baseline!F201</f>
        <v>-9.6542529987232228E-2</v>
      </c>
      <c r="G221" s="21">
        <f>G201-Baseline!G201</f>
        <v>-0.12191441875378928</v>
      </c>
      <c r="H221" s="21">
        <f>H201-Baseline!H201</f>
        <v>-0.13364290958301694</v>
      </c>
      <c r="I221" s="21">
        <f>I201-Baseline!I201</f>
        <v>-0.13247884451190828</v>
      </c>
      <c r="J221" s="21">
        <f>J201-Baseline!J201</f>
        <v>-6.0543914865675674E-2</v>
      </c>
      <c r="K221" s="21">
        <f>K201-Baseline!K201</f>
        <v>8.610691260173553E-2</v>
      </c>
      <c r="L221" s="21">
        <f>L201-Baseline!L201</f>
        <v>0.22221588503170153</v>
      </c>
      <c r="M221" s="21">
        <f>M201-Baseline!M201</f>
        <v>0.34840532754060405</v>
      </c>
      <c r="N221" s="21">
        <f>N201-Baseline!N201</f>
        <v>0.46526522915375779</v>
      </c>
      <c r="O221" s="21">
        <f>O201-Baseline!O201</f>
        <v>0.57335497820581338</v>
      </c>
      <c r="P221" s="21">
        <f>P201-Baseline!P201</f>
        <v>0.67320459490785822</v>
      </c>
      <c r="Q221" s="21">
        <f>Q201-Baseline!Q201</f>
        <v>0.76531637480647419</v>
      </c>
      <c r="R221" s="21">
        <f>R201-Baseline!R201</f>
        <v>0.85016620006152266</v>
      </c>
      <c r="S221" s="21">
        <f>S201-Baseline!S201</f>
        <v>0.92815402849618067</v>
      </c>
      <c r="T221" s="21">
        <f>T201-Baseline!T201</f>
        <v>0.99975765007010864</v>
      </c>
      <c r="U221" s="21">
        <f>U201-Baseline!U201</f>
        <v>1.0653810250551032</v>
      </c>
      <c r="V221" s="21">
        <f>V201-Baseline!V201</f>
        <v>1.1254065142288852</v>
      </c>
      <c r="W221" s="21">
        <f>W201-Baseline!W201</f>
        <v>1.1801959187132383</v>
      </c>
      <c r="X221" s="21">
        <f>X201-Baseline!X201</f>
        <v>1.2300914594137851</v>
      </c>
      <c r="Y221" s="21">
        <f>Y201-Baseline!Y201</f>
        <v>1.2754168584946513</v>
      </c>
      <c r="Z221" s="21">
        <f>Z201-Baseline!Z201</f>
        <v>1.3164781312268587</v>
      </c>
      <c r="AA221" s="21">
        <f>AA201-Baseline!AA201</f>
        <v>1.3535645871543522</v>
      </c>
      <c r="AB221" s="21">
        <f>AB201-Baseline!AB201</f>
        <v>1.3869496661670127</v>
      </c>
      <c r="AC221" s="21">
        <f>AC201-Baseline!AC201</f>
        <v>1.4167508200344798</v>
      </c>
      <c r="AD221" s="21">
        <f>AD201-Baseline!AD201</f>
        <v>1.4136004714613648</v>
      </c>
      <c r="AE221" s="21">
        <f>AE201-Baseline!AE201</f>
        <v>1.4105876274529408</v>
      </c>
      <c r="AF221" s="21">
        <f>AF201-Baseline!AF201</f>
        <v>1.4077042104892286</v>
      </c>
      <c r="AG221" s="21">
        <f>AG201-Baseline!AG201</f>
        <v>1.4049471529569644</v>
      </c>
      <c r="AH221" s="21">
        <f>AH201-Baseline!AH201</f>
        <v>1.402319475843953</v>
      </c>
      <c r="AI221" s="21">
        <f>AI201-Baseline!AI201</f>
        <v>1.3998327733785061</v>
      </c>
      <c r="AJ221" s="21">
        <f>AJ201-Baseline!AJ201</f>
        <v>1.4041529425701356</v>
      </c>
      <c r="AK221" s="21">
        <f>AK201-Baseline!AK201</f>
        <v>1.408618437094816</v>
      </c>
      <c r="AL221" s="21">
        <f>AL201-Baseline!AL201</f>
        <v>1.4132340489246076</v>
      </c>
      <c r="AM221" s="21">
        <f>AM201-Baseline!AM201</f>
        <v>1.4180050465774201</v>
      </c>
      <c r="AN221" s="21">
        <f>AN201-Baseline!AN201</f>
        <v>1.4229359778906456</v>
      </c>
      <c r="AO221" s="21">
        <f>AO201-Baseline!AO201</f>
        <v>1.4280309855604685</v>
      </c>
      <c r="AP221" s="21">
        <f>AP201-Baseline!AP201</f>
        <v>1.4332947838764198</v>
      </c>
      <c r="AQ221" s="21">
        <f>AQ201-Baseline!AQ201</f>
        <v>1.4387324274060376</v>
      </c>
      <c r="AR221" s="21">
        <f>AR201-Baseline!AR201</f>
        <v>1.4443487865788711</v>
      </c>
      <c r="AS221" s="21">
        <f>AS201-Baseline!AS201</f>
        <v>1.4501487267843061</v>
      </c>
      <c r="AT221" s="21">
        <f>AT201-Baseline!AT201</f>
        <v>1.4561372321534805</v>
      </c>
      <c r="AU221" s="21">
        <f>AU201-Baseline!AU201</f>
        <v>1.462319608236939</v>
      </c>
      <c r="AV221" s="21">
        <f>AV201-Baseline!AV201</f>
        <v>1.4687010379798551</v>
      </c>
      <c r="AW221" s="21">
        <f>AW201-Baseline!AW201</f>
        <v>1.4752870190488352</v>
      </c>
      <c r="AX221" s="21">
        <f>AX201-Baseline!AX201</f>
        <v>1.4820829549913981</v>
      </c>
      <c r="AY221" s="21">
        <f>AY201-Baseline!AY201</f>
        <v>1.4890943792143645</v>
      </c>
      <c r="AZ221" s="21">
        <f>AZ201-Baseline!AZ201</f>
        <v>1.4963272403859804</v>
      </c>
      <c r="BA221" s="21">
        <f>BA201-Baseline!BA201</f>
        <v>1.5037872723168846</v>
      </c>
      <c r="BB221" s="21">
        <f>BB201-Baseline!BB201</f>
        <v>1.5113088831821102</v>
      </c>
    </row>
    <row r="222" spans="1:54" outlineLevel="2">
      <c r="A222" s="477"/>
      <c r="B222" s="150" t="s">
        <v>500</v>
      </c>
      <c r="C222" s="19"/>
      <c r="D222" s="135" t="s">
        <v>389</v>
      </c>
      <c r="E222" s="21">
        <f>E202-Baseline!E202</f>
        <v>-5.6055100977459915E-2</v>
      </c>
      <c r="F222" s="21">
        <f>F202-Baseline!F202</f>
        <v>-1.6046632355255497E-3</v>
      </c>
      <c r="G222" s="21">
        <f>G202-Baseline!G202</f>
        <v>6.7089499079941106E-2</v>
      </c>
      <c r="H222" s="21">
        <f>H202-Baseline!H202</f>
        <v>0.14858725119617588</v>
      </c>
      <c r="I222" s="21">
        <f>I202-Baseline!I202</f>
        <v>0.24216992221872147</v>
      </c>
      <c r="J222" s="21">
        <f>J202-Baseline!J202</f>
        <v>0.40574818372454047</v>
      </c>
      <c r="K222" s="21">
        <f>K202-Baseline!K202</f>
        <v>0.55043420160288292</v>
      </c>
      <c r="L222" s="21">
        <f>L202-Baseline!L202</f>
        <v>0.68463266261005629</v>
      </c>
      <c r="M222" s="21">
        <f>M202-Baseline!M202</f>
        <v>0.80896621785002765</v>
      </c>
      <c r="N222" s="21">
        <f>N202-Baseline!N202</f>
        <v>0.92402518220504248</v>
      </c>
      <c r="O222" s="21">
        <f>O202-Baseline!O202</f>
        <v>1.0303692275531517</v>
      </c>
      <c r="P222" s="21">
        <f>P202-Baseline!P202</f>
        <v>1.1285287236779595</v>
      </c>
      <c r="Q222" s="21">
        <f>Q202-Baseline!Q202</f>
        <v>1.2190063702707334</v>
      </c>
      <c r="R222" s="21">
        <f>R202-Baseline!R202</f>
        <v>1.3022784287762477</v>
      </c>
      <c r="S222" s="21">
        <f>S202-Baseline!S202</f>
        <v>1.3786438587352876</v>
      </c>
      <c r="T222" s="21">
        <f>T202-Baseline!T202</f>
        <v>1.4486830342231656</v>
      </c>
      <c r="U222" s="21">
        <f>U202-Baseline!U202</f>
        <v>1.5128002154602314</v>
      </c>
      <c r="V222" s="21">
        <f>V202-Baseline!V202</f>
        <v>1.5713782811779708</v>
      </c>
      <c r="W222" s="21">
        <f>W202-Baseline!W202</f>
        <v>1.6247794578586507</v>
      </c>
      <c r="X222" s="21">
        <f>X202-Baseline!X202</f>
        <v>1.6733464561359881</v>
      </c>
      <c r="Y222" s="21">
        <f>Y202-Baseline!Y202</f>
        <v>1.7174035711362023</v>
      </c>
      <c r="Z222" s="21">
        <f>Z202-Baseline!Z202</f>
        <v>1.757257220605311</v>
      </c>
      <c r="AA222" s="21">
        <f>AA202-Baseline!AA202</f>
        <v>1.7931973959563408</v>
      </c>
      <c r="AB222" s="21">
        <f>AB202-Baseline!AB202</f>
        <v>1.8254980907018989</v>
      </c>
      <c r="AC222" s="21">
        <f>AC202-Baseline!AC202</f>
        <v>1.8539959754033362</v>
      </c>
      <c r="AD222" s="21">
        <f>AD202-Baseline!AD202</f>
        <v>1.8495713882399798</v>
      </c>
      <c r="AE222" s="21">
        <f>AE202-Baseline!AE202</f>
        <v>1.8452862803273291</v>
      </c>
      <c r="AF222" s="21">
        <f>AF202-Baseline!AF202</f>
        <v>1.8411150795125479</v>
      </c>
      <c r="AG222" s="21">
        <f>AG202-Baseline!AG202</f>
        <v>1.8370467423964243</v>
      </c>
      <c r="AH222" s="21">
        <f>AH202-Baseline!AH202</f>
        <v>1.8330885771557348</v>
      </c>
      <c r="AI222" s="21">
        <f>AI202-Baseline!AI202</f>
        <v>1.8292733398011904</v>
      </c>
      <c r="AJ222" s="21">
        <f>AJ202-Baseline!AJ202</f>
        <v>1.8343396427061123</v>
      </c>
      <c r="AK222" s="21">
        <f>AK202-Baseline!AK202</f>
        <v>1.8395455787680959</v>
      </c>
      <c r="AL222" s="21">
        <f>AL202-Baseline!AL202</f>
        <v>1.8448997122341098</v>
      </c>
      <c r="AM222" s="21">
        <f>AM202-Baseline!AM202</f>
        <v>1.8504116085979945</v>
      </c>
      <c r="AN222" s="21">
        <f>AN202-Baseline!AN202</f>
        <v>1.8560890898545921</v>
      </c>
      <c r="AO222" s="21">
        <f>AO202-Baseline!AO202</f>
        <v>1.8619379418690158</v>
      </c>
      <c r="AP222" s="21">
        <f>AP202-Baseline!AP202</f>
        <v>1.8679658617544845</v>
      </c>
      <c r="AQ222" s="21">
        <f>AQ202-Baseline!AQ202</f>
        <v>1.8741809126657643</v>
      </c>
      <c r="AR222" s="21">
        <f>AR202-Baseline!AR202</f>
        <v>1.8805907451239534</v>
      </c>
      <c r="AS222" s="21">
        <f>AS202-Baseline!AS202</f>
        <v>1.8872028428156113</v>
      </c>
      <c r="AT222" s="21">
        <f>AT202-Baseline!AT202</f>
        <v>1.8940247650865984</v>
      </c>
      <c r="AU222" s="21">
        <f>AU202-Baseline!AU202</f>
        <v>1.9010645759416747</v>
      </c>
      <c r="AV222" s="21">
        <f>AV202-Baseline!AV202</f>
        <v>1.9083300814783399</v>
      </c>
      <c r="AW222" s="21">
        <f>AW202-Baseline!AW202</f>
        <v>1.9158293443695698</v>
      </c>
      <c r="AX222" s="21">
        <f>AX202-Baseline!AX202</f>
        <v>1.9235703719533319</v>
      </c>
      <c r="AY222" s="21">
        <f>AY202-Baseline!AY202</f>
        <v>1.9315612546616876</v>
      </c>
      <c r="AZ222" s="21">
        <f>AZ202-Baseline!AZ202</f>
        <v>1.9398105177790512</v>
      </c>
      <c r="BA222" s="21">
        <f>BA202-Baseline!BA202</f>
        <v>1.9483264066295192</v>
      </c>
      <c r="BB222" s="21">
        <f>BB202-Baseline!BB202</f>
        <v>1.9568558251035029</v>
      </c>
    </row>
    <row r="223" spans="1:54" outlineLevel="2">
      <c r="B223" s="19"/>
      <c r="C223" s="19"/>
      <c r="D223" s="19"/>
      <c r="E223" s="15"/>
    </row>
    <row r="224" spans="1:54" outlineLevel="2">
      <c r="A224" s="475" t="s">
        <v>501</v>
      </c>
      <c r="B224" s="150" t="s">
        <v>498</v>
      </c>
      <c r="C224" s="19"/>
      <c r="D224" s="135" t="s">
        <v>389</v>
      </c>
      <c r="E224" s="21">
        <f>E204-Baseline!E204</f>
        <v>-5.6055100977459915E-2</v>
      </c>
      <c r="F224" s="21">
        <f>F204-Baseline!F204</f>
        <v>6.2208926379526019E-2</v>
      </c>
      <c r="G224" s="21">
        <f>G204-Baseline!G204</f>
        <v>0.36729606523988423</v>
      </c>
      <c r="H224" s="21">
        <f>H204-Baseline!H204</f>
        <v>0.8701723976176936</v>
      </c>
      <c r="I224" s="21">
        <f>I204-Baseline!I204</f>
        <v>1.5844545385484707</v>
      </c>
      <c r="J224" s="21">
        <f>J204-Baseline!J204</f>
        <v>2.5796929007392464</v>
      </c>
      <c r="K224" s="21">
        <f>K204-Baseline!K204</f>
        <v>3.714515693958333</v>
      </c>
      <c r="L224" s="21">
        <f>L204-Baseline!L204</f>
        <v>4.982395619585418</v>
      </c>
      <c r="M224" s="21">
        <f>M204-Baseline!M204</f>
        <v>6.3732027772355195</v>
      </c>
      <c r="N224" s="21">
        <f>N204-Baseline!N204</f>
        <v>7.8734849274192129</v>
      </c>
      <c r="O224" s="21">
        <f>O204-Baseline!O204</f>
        <v>9.4782899286560678</v>
      </c>
      <c r="P224" s="21">
        <f>P204-Baseline!P204</f>
        <v>11.179206836030289</v>
      </c>
      <c r="Q224" s="21">
        <f>Q204-Baseline!Q204</f>
        <v>12.968339898088743</v>
      </c>
      <c r="R224" s="21">
        <f>R204-Baseline!R204</f>
        <v>14.841924336902366</v>
      </c>
      <c r="S224" s="21">
        <f>S204-Baseline!S204</f>
        <v>16.789305552111728</v>
      </c>
      <c r="T224" s="21">
        <f>T204-Baseline!T204</f>
        <v>18.803978433778184</v>
      </c>
      <c r="U224" s="21">
        <f>U204-Baseline!U204</f>
        <v>20.879852528101537</v>
      </c>
      <c r="V224" s="21">
        <f>V204-Baseline!V204</f>
        <v>23.014616017218714</v>
      </c>
      <c r="W224" s="21">
        <f>W204-Baseline!W204</f>
        <v>25.199497403723626</v>
      </c>
      <c r="X224" s="21">
        <f>X204-Baseline!X204</f>
        <v>27.432790832729097</v>
      </c>
      <c r="Y224" s="21">
        <f>Y204-Baseline!Y204</f>
        <v>29.7065337426111</v>
      </c>
      <c r="Z224" s="21">
        <f>Z204-Baseline!Z204</f>
        <v>32.019556041007945</v>
      </c>
      <c r="AA224" s="21">
        <f>AA204-Baseline!AA204</f>
        <v>34.367723785864655</v>
      </c>
      <c r="AB224" s="21">
        <f>AB204-Baseline!AB204</f>
        <v>36.747188717070003</v>
      </c>
      <c r="AC224" s="21">
        <f>AC204-Baseline!AC204</f>
        <v>39.153688430494185</v>
      </c>
      <c r="AD224" s="21">
        <f>AD204-Baseline!AD204</f>
        <v>41.554344214330285</v>
      </c>
      <c r="AE224" s="21">
        <f>AE204-Baseline!AE204</f>
        <v>43.949512877817142</v>
      </c>
      <c r="AF224" s="21">
        <f>AF204-Baseline!AF204</f>
        <v>46.33917617660336</v>
      </c>
      <c r="AG224" s="21">
        <f>AG204-Baseline!AG204</f>
        <v>48.723364582931026</v>
      </c>
      <c r="AH224" s="21">
        <f>AH204-Baseline!AH204</f>
        <v>51.102163722848218</v>
      </c>
      <c r="AI224" s="21">
        <f>AI204-Baseline!AI204</f>
        <v>53.475729432917888</v>
      </c>
      <c r="AJ224" s="21">
        <f>AJ204-Baseline!AJ204</f>
        <v>55.855569793185168</v>
      </c>
      <c r="AK224" s="21">
        <f>AK204-Baseline!AK204</f>
        <v>58.241797861226587</v>
      </c>
      <c r="AL224" s="21">
        <f>AL204-Baseline!AL204</f>
        <v>60.634555106509652</v>
      </c>
      <c r="AM224" s="21">
        <f>AM204-Baseline!AM204</f>
        <v>63.034000504469077</v>
      </c>
      <c r="AN224" s="21">
        <f>AN204-Baseline!AN204</f>
        <v>65.440302582123422</v>
      </c>
      <c r="AO224" s="21">
        <f>AO204-Baseline!AO204</f>
        <v>67.853635861582461</v>
      </c>
      <c r="AP224" s="21">
        <f>AP204-Baseline!AP204</f>
        <v>70.27418705924174</v>
      </c>
      <c r="AQ224" s="21">
        <f>AQ204-Baseline!AQ204</f>
        <v>72.702156427574664</v>
      </c>
      <c r="AR224" s="21">
        <f>AR204-Baseline!AR204</f>
        <v>75.137755125953845</v>
      </c>
      <c r="AS224" s="21">
        <f>AS204-Baseline!AS204</f>
        <v>77.581204885756961</v>
      </c>
      <c r="AT224" s="21">
        <f>AT204-Baseline!AT204</f>
        <v>80.032738481584602</v>
      </c>
      <c r="AU224" s="21">
        <f>AU204-Baseline!AU204</f>
        <v>82.492600619060795</v>
      </c>
      <c r="AV224" s="21">
        <f>AV204-Baseline!AV204</f>
        <v>84.961047342171696</v>
      </c>
      <c r="AW224" s="21">
        <f>AW204-Baseline!AW204</f>
        <v>87.438346085502417</v>
      </c>
      <c r="AX224" s="21">
        <f>AX204-Baseline!AX204</f>
        <v>89.924775755132941</v>
      </c>
      <c r="AY224" s="21">
        <f>AY204-Baseline!AY204</f>
        <v>92.420626789171365</v>
      </c>
      <c r="AZ224" s="21">
        <f>AZ204-Baseline!AZ204</f>
        <v>94.926201594699705</v>
      </c>
      <c r="BA224" s="21">
        <f>BA204-Baseline!BA204</f>
        <v>97.441814160968534</v>
      </c>
      <c r="BB224" s="21">
        <f>BB204-Baseline!BB204</f>
        <v>99.967413814449174</v>
      </c>
    </row>
    <row r="225" spans="1:54" outlineLevel="2">
      <c r="A225" s="476"/>
      <c r="B225" s="150" t="s">
        <v>499</v>
      </c>
      <c r="C225" s="19"/>
      <c r="D225" s="135" t="s">
        <v>389</v>
      </c>
      <c r="E225" s="21">
        <f>E205-Baseline!E205</f>
        <v>-5.6055100977459915E-2</v>
      </c>
      <c r="F225" s="21">
        <f>F205-Baseline!F205</f>
        <v>-0.15259763096469214</v>
      </c>
      <c r="G225" s="21">
        <f>G205-Baseline!G205</f>
        <v>-0.27451204971848142</v>
      </c>
      <c r="H225" s="21">
        <f>H205-Baseline!H205</f>
        <v>-0.40815495930144152</v>
      </c>
      <c r="I225" s="21">
        <f>I205-Baseline!I205</f>
        <v>-0.54063380381330717</v>
      </c>
      <c r="J225" s="21">
        <f>J205-Baseline!J205</f>
        <v>-0.60117771867896863</v>
      </c>
      <c r="K225" s="21">
        <f>K205-Baseline!K205</f>
        <v>-0.5150708060772331</v>
      </c>
      <c r="L225" s="21">
        <f>L205-Baseline!L205</f>
        <v>-0.29285492104554578</v>
      </c>
      <c r="M225" s="21">
        <f>M205-Baseline!M205</f>
        <v>5.5550406495058269E-2</v>
      </c>
      <c r="N225" s="21">
        <f>N205-Baseline!N205</f>
        <v>0.52081563564888711</v>
      </c>
      <c r="O225" s="21">
        <f>O205-Baseline!O205</f>
        <v>1.0941706138546579</v>
      </c>
      <c r="P225" s="21">
        <f>P205-Baseline!P205</f>
        <v>1.7673752087624734</v>
      </c>
      <c r="Q225" s="21">
        <f>Q205-Baseline!Q205</f>
        <v>2.5326915835689761</v>
      </c>
      <c r="R225" s="21">
        <f>R205-Baseline!R205</f>
        <v>3.3828577836304703</v>
      </c>
      <c r="S225" s="21">
        <f>S205-Baseline!S205</f>
        <v>4.3110118121264804</v>
      </c>
      <c r="T225" s="21">
        <f>T205-Baseline!T205</f>
        <v>5.3107694621965038</v>
      </c>
      <c r="U225" s="21">
        <f>U205-Baseline!U205</f>
        <v>6.376150487251607</v>
      </c>
      <c r="V225" s="21">
        <f>V205-Baseline!V205</f>
        <v>7.501557001480478</v>
      </c>
      <c r="W225" s="21">
        <f>W205-Baseline!W205</f>
        <v>8.6817529201935031</v>
      </c>
      <c r="X225" s="21">
        <f>X205-Baseline!X205</f>
        <v>9.9118443796073734</v>
      </c>
      <c r="Y225" s="21">
        <f>Y205-Baseline!Y205</f>
        <v>11.187261238101883</v>
      </c>
      <c r="Z225" s="21">
        <f>Z205-Baseline!Z205</f>
        <v>12.503739369328741</v>
      </c>
      <c r="AA225" s="21">
        <f>AA205-Baseline!AA205</f>
        <v>13.857303956483065</v>
      </c>
      <c r="AB225" s="21">
        <f>AB205-Baseline!AB205</f>
        <v>15.244253622650149</v>
      </c>
      <c r="AC225" s="21">
        <f>AC205-Baseline!AC205</f>
        <v>16.661004442684771</v>
      </c>
      <c r="AD225" s="21">
        <f>AD205-Baseline!AD205</f>
        <v>18.074604914145766</v>
      </c>
      <c r="AE225" s="21">
        <f>AE205-Baseline!AE205</f>
        <v>19.485192541598735</v>
      </c>
      <c r="AF225" s="21">
        <f>AF205-Baseline!AF205</f>
        <v>20.892896752088291</v>
      </c>
      <c r="AG225" s="21">
        <f>AG205-Baseline!AG205</f>
        <v>22.297843905045283</v>
      </c>
      <c r="AH225" s="21">
        <f>AH205-Baseline!AH205</f>
        <v>23.700163380889535</v>
      </c>
      <c r="AI225" s="21">
        <f>AI205-Baseline!AI205</f>
        <v>25.099996154267956</v>
      </c>
      <c r="AJ225" s="21">
        <f>AJ205-Baseline!AJ205</f>
        <v>26.504149096838319</v>
      </c>
      <c r="AK225" s="21">
        <f>AK205-Baseline!AK205</f>
        <v>27.91276753393322</v>
      </c>
      <c r="AL225" s="21">
        <f>AL205-Baseline!AL205</f>
        <v>29.326001582857771</v>
      </c>
      <c r="AM225" s="21">
        <f>AM205-Baseline!AM205</f>
        <v>30.744006629434807</v>
      </c>
      <c r="AN225" s="21">
        <f>AN205-Baseline!AN205</f>
        <v>32.166942607325836</v>
      </c>
      <c r="AO225" s="21">
        <f>AO205-Baseline!AO205</f>
        <v>33.594973592886163</v>
      </c>
      <c r="AP225" s="21">
        <f>AP205-Baseline!AP205</f>
        <v>35.028268376762298</v>
      </c>
      <c r="AQ225" s="21">
        <f>AQ205-Baseline!AQ205</f>
        <v>36.467000804168492</v>
      </c>
      <c r="AR225" s="21">
        <f>AR205-Baseline!AR205</f>
        <v>37.91134959074725</v>
      </c>
      <c r="AS225" s="21">
        <f>AS205-Baseline!AS205</f>
        <v>39.361498317531641</v>
      </c>
      <c r="AT225" s="21">
        <f>AT205-Baseline!AT205</f>
        <v>40.817635549685292</v>
      </c>
      <c r="AU225" s="21">
        <f>AU205-Baseline!AU205</f>
        <v>42.279955157922359</v>
      </c>
      <c r="AV225" s="21">
        <f>AV205-Baseline!AV205</f>
        <v>43.748656195902186</v>
      </c>
      <c r="AW225" s="21">
        <f>AW205-Baseline!AW205</f>
        <v>45.22394321495085</v>
      </c>
      <c r="AX225" s="21">
        <f>AX205-Baseline!AX205</f>
        <v>46.706026169942106</v>
      </c>
      <c r="AY225" s="21">
        <f>AY205-Baseline!AY205</f>
        <v>48.1951205491564</v>
      </c>
      <c r="AZ225" s="21">
        <f>AZ205-Baseline!AZ205</f>
        <v>49.691447789542508</v>
      </c>
      <c r="BA225" s="21">
        <f>BA205-Baseline!BA205</f>
        <v>51.195235061859421</v>
      </c>
      <c r="BB225" s="21">
        <f>BB205-Baseline!BB205</f>
        <v>52.706543945041176</v>
      </c>
    </row>
    <row r="226" spans="1:54" outlineLevel="2">
      <c r="A226" s="477"/>
      <c r="B226" s="150" t="s">
        <v>500</v>
      </c>
      <c r="C226" s="19"/>
      <c r="D226" s="135" t="s">
        <v>389</v>
      </c>
      <c r="E226" s="21">
        <f>E206-Baseline!E206</f>
        <v>-5.6055100977459915E-2</v>
      </c>
      <c r="F226" s="21">
        <f>F206-Baseline!F206</f>
        <v>-5.7659764212985465E-2</v>
      </c>
      <c r="G226" s="21">
        <f>G206-Baseline!G206</f>
        <v>9.4297348668987979E-3</v>
      </c>
      <c r="H226" s="21">
        <f>H206-Baseline!H206</f>
        <v>0.15801698606304626</v>
      </c>
      <c r="I226" s="21">
        <f>I206-Baseline!I206</f>
        <v>0.40018690828173931</v>
      </c>
      <c r="J226" s="21">
        <f>J206-Baseline!J206</f>
        <v>0.80593509200627977</v>
      </c>
      <c r="K226" s="21">
        <f>K206-Baseline!K206</f>
        <v>1.3563692936090774</v>
      </c>
      <c r="L226" s="21">
        <f>L206-Baseline!L206</f>
        <v>2.0410019562191337</v>
      </c>
      <c r="M226" s="21">
        <f>M206-Baseline!M206</f>
        <v>2.8499681740690903</v>
      </c>
      <c r="N226" s="21">
        <f>N206-Baseline!N206</f>
        <v>3.7739933562741044</v>
      </c>
      <c r="O226" s="21">
        <f>O206-Baseline!O206</f>
        <v>4.8043625838272419</v>
      </c>
      <c r="P226" s="21">
        <f>P206-Baseline!P206</f>
        <v>5.9328913075053151</v>
      </c>
      <c r="Q226" s="21">
        <f>Q206-Baseline!Q206</f>
        <v>7.1518976777761054</v>
      </c>
      <c r="R226" s="21">
        <f>R206-Baseline!R206</f>
        <v>8.4541761065522678</v>
      </c>
      <c r="S226" s="21">
        <f>S206-Baseline!S206</f>
        <v>9.8328199652876265</v>
      </c>
      <c r="T226" s="21">
        <f>T206-Baseline!T206</f>
        <v>11.281502999510849</v>
      </c>
      <c r="U226" s="21">
        <f>U206-Baseline!U206</f>
        <v>12.794303214971023</v>
      </c>
      <c r="V226" s="21">
        <f>V206-Baseline!V206</f>
        <v>14.365681496149136</v>
      </c>
      <c r="W226" s="21">
        <f>W206-Baseline!W206</f>
        <v>15.990460954007631</v>
      </c>
      <c r="X226" s="21">
        <f>X206-Baseline!X206</f>
        <v>17.663807410143818</v>
      </c>
      <c r="Y226" s="21">
        <f>Y206-Baseline!Y206</f>
        <v>19.381210981279764</v>
      </c>
      <c r="Z226" s="21">
        <f>Z206-Baseline!Z206</f>
        <v>21.138468201884734</v>
      </c>
      <c r="AA226" s="21">
        <f>AA206-Baseline!AA206</f>
        <v>22.931665597841402</v>
      </c>
      <c r="AB226" s="21">
        <f>AB206-Baseline!AB206</f>
        <v>24.757163688543642</v>
      </c>
      <c r="AC226" s="21">
        <f>AC206-Baseline!AC206</f>
        <v>26.611159663947092</v>
      </c>
      <c r="AD226" s="21">
        <f>AD206-Baseline!AD206</f>
        <v>28.460731052186929</v>
      </c>
      <c r="AE226" s="21">
        <f>AE206-Baseline!AE206</f>
        <v>30.30601733251433</v>
      </c>
      <c r="AF226" s="21">
        <f>AF206-Baseline!AF206</f>
        <v>32.147132412027076</v>
      </c>
      <c r="AG226" s="21">
        <f>AG206-Baseline!AG206</f>
        <v>33.9841791544236</v>
      </c>
      <c r="AH226" s="21">
        <f>AH206-Baseline!AH206</f>
        <v>35.81726773157925</v>
      </c>
      <c r="AI226" s="21">
        <f>AI206-Baseline!AI206</f>
        <v>37.646541071380398</v>
      </c>
      <c r="AJ226" s="21">
        <f>AJ206-Baseline!AJ206</f>
        <v>39.480880714086652</v>
      </c>
      <c r="AK226" s="21">
        <f>AK206-Baseline!AK206</f>
        <v>41.320426292854791</v>
      </c>
      <c r="AL226" s="21">
        <f>AL206-Baseline!AL206</f>
        <v>43.1653260050889</v>
      </c>
      <c r="AM226" s="21">
        <f>AM206-Baseline!AM206</f>
        <v>45.015737613686724</v>
      </c>
      <c r="AN226" s="21">
        <f>AN206-Baseline!AN206</f>
        <v>46.871826703541046</v>
      </c>
      <c r="AO226" s="21">
        <f>AO206-Baseline!AO206</f>
        <v>48.733764645409792</v>
      </c>
      <c r="AP226" s="21">
        <f>AP206-Baseline!AP206</f>
        <v>50.601730507164575</v>
      </c>
      <c r="AQ226" s="21">
        <f>AQ206-Baseline!AQ206</f>
        <v>52.475911419830481</v>
      </c>
      <c r="AR226" s="21">
        <f>AR206-Baseline!AR206</f>
        <v>54.356502164954691</v>
      </c>
      <c r="AS226" s="21">
        <f>AS206-Baseline!AS206</f>
        <v>56.243705007769677</v>
      </c>
      <c r="AT226" s="21">
        <f>AT206-Baseline!AT206</f>
        <v>58.137729772855891</v>
      </c>
      <c r="AU226" s="21">
        <f>AU206-Baseline!AU206</f>
        <v>60.038794348797637</v>
      </c>
      <c r="AV226" s="21">
        <f>AV206-Baseline!AV206</f>
        <v>61.947124430276745</v>
      </c>
      <c r="AW226" s="21">
        <f>AW206-Baseline!AW206</f>
        <v>63.862953774646485</v>
      </c>
      <c r="AX226" s="21">
        <f>AX206-Baseline!AX206</f>
        <v>65.786524146599731</v>
      </c>
      <c r="AY226" s="21">
        <f>AY206-Baseline!AY206</f>
        <v>67.718085401261305</v>
      </c>
      <c r="AZ226" s="21">
        <f>AZ206-Baseline!AZ206</f>
        <v>69.657895919040129</v>
      </c>
      <c r="BA226" s="21">
        <f>BA206-Baseline!BA206</f>
        <v>71.606222325669478</v>
      </c>
      <c r="BB226" s="21">
        <f>BB206-Baseline!BB206</f>
        <v>73.563078150773435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F956C81A-B5DE-4BE5-9B8D-F9909A9E939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B143:B154 B158:B169</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7"/>
  <sheetViews>
    <sheetView workbookViewId="0">
      <selection activeCell="B26" sqref="B26:S26"/>
    </sheetView>
  </sheetViews>
  <sheetFormatPr defaultRowHeight="13.5"/>
  <cols>
    <col min="1" max="1" width="22" customWidth="1"/>
    <col min="13" max="13" width="13.15234375"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5" spans="1:19" ht="14" thickBot="1"/>
    <row r="6" spans="1:19" ht="23.25" customHeight="1" thickBot="1">
      <c r="F6" s="4" t="s">
        <v>576</v>
      </c>
      <c r="G6" s="478" t="s">
        <v>568</v>
      </c>
      <c r="H6" s="478"/>
      <c r="I6" s="478"/>
      <c r="J6" s="478"/>
      <c r="K6" s="478"/>
      <c r="L6" s="478" t="s">
        <v>577</v>
      </c>
      <c r="M6" s="478"/>
      <c r="N6" s="478"/>
      <c r="O6" s="478"/>
      <c r="P6" s="478"/>
    </row>
    <row r="7" spans="1:19" ht="14.5">
      <c r="G7" s="316">
        <v>2027</v>
      </c>
      <c r="H7" s="317">
        <v>2028</v>
      </c>
      <c r="I7" s="317">
        <v>2029</v>
      </c>
      <c r="J7" s="317">
        <v>2030</v>
      </c>
      <c r="K7" s="319">
        <v>2031</v>
      </c>
      <c r="L7" s="316">
        <v>2027</v>
      </c>
      <c r="M7" s="317">
        <v>2028</v>
      </c>
      <c r="N7" s="317">
        <v>2029</v>
      </c>
      <c r="O7" s="317">
        <v>2030</v>
      </c>
      <c r="P7" s="319">
        <v>2031</v>
      </c>
    </row>
    <row r="8" spans="1:19">
      <c r="B8" s="318" t="s">
        <v>569</v>
      </c>
      <c r="C8" s="318" t="s">
        <v>570</v>
      </c>
      <c r="D8" s="318" t="s">
        <v>571</v>
      </c>
      <c r="E8" s="318" t="s">
        <v>572</v>
      </c>
      <c r="F8" s="318" t="s">
        <v>389</v>
      </c>
      <c r="G8" s="318">
        <v>2.7018766667800058</v>
      </c>
      <c r="H8" s="318">
        <v>2.8183646587983544</v>
      </c>
      <c r="I8" s="318">
        <v>2.9429446435490232</v>
      </c>
      <c r="J8" s="318">
        <v>3.0707482609702996</v>
      </c>
      <c r="K8" s="318">
        <v>3.1957099154525128</v>
      </c>
      <c r="L8" s="330">
        <f>SUM(G8)/SUM(G10)</f>
        <v>0.38598238096857229</v>
      </c>
      <c r="M8" s="330">
        <f>SUM(H8)/SUM(H10)</f>
        <v>0.40262352268547924</v>
      </c>
      <c r="N8" s="330">
        <f>SUM(I8)/SUM(I10)</f>
        <v>0.42042066336414624</v>
      </c>
      <c r="O8" s="330">
        <f>SUM(J8)/SUM(J10)</f>
        <v>0.43867832299575715</v>
      </c>
      <c r="P8" s="330">
        <f>SUM(K8)/SUM(K10)</f>
        <v>0.45652998792178762</v>
      </c>
    </row>
    <row r="9" spans="1:19">
      <c r="B9" s="318" t="s">
        <v>307</v>
      </c>
      <c r="C9" s="318" t="s">
        <v>570</v>
      </c>
      <c r="D9" s="318" t="s">
        <v>571</v>
      </c>
      <c r="E9" s="318" t="s">
        <v>572</v>
      </c>
      <c r="F9" s="318" t="s">
        <v>389</v>
      </c>
      <c r="G9" s="318">
        <v>0</v>
      </c>
      <c r="H9" s="318">
        <v>0</v>
      </c>
      <c r="I9" s="318">
        <v>0</v>
      </c>
      <c r="J9" s="318">
        <v>0</v>
      </c>
      <c r="K9" s="318">
        <v>0</v>
      </c>
      <c r="L9" s="318">
        <v>0</v>
      </c>
      <c r="M9" s="318">
        <v>0</v>
      </c>
      <c r="N9" s="318">
        <v>0</v>
      </c>
      <c r="O9" s="318">
        <v>0</v>
      </c>
      <c r="P9" s="318">
        <v>0</v>
      </c>
    </row>
    <row r="10" spans="1:19">
      <c r="B10" s="318" t="s">
        <v>569</v>
      </c>
      <c r="C10" s="318" t="s">
        <v>570</v>
      </c>
      <c r="D10" s="318" t="s">
        <v>573</v>
      </c>
      <c r="E10" s="318"/>
      <c r="F10" s="318" t="s">
        <v>574</v>
      </c>
      <c r="G10" s="320">
        <v>6.9999999999999991</v>
      </c>
      <c r="H10" s="320">
        <v>6.9999999999999991</v>
      </c>
      <c r="I10" s="320">
        <v>6.9999999999999991</v>
      </c>
      <c r="J10" s="320">
        <v>6.9999999999999991</v>
      </c>
      <c r="K10" s="320">
        <v>6.9999999999999991</v>
      </c>
    </row>
    <row r="11" spans="1:19">
      <c r="B11" s="318" t="s">
        <v>307</v>
      </c>
      <c r="C11" s="318" t="s">
        <v>570</v>
      </c>
      <c r="D11" s="318" t="s">
        <v>573</v>
      </c>
      <c r="E11" s="318"/>
      <c r="F11" s="318" t="s">
        <v>574</v>
      </c>
      <c r="G11" s="320">
        <v>0</v>
      </c>
      <c r="H11" s="320">
        <v>0</v>
      </c>
      <c r="I11" s="320">
        <v>0</v>
      </c>
      <c r="J11" s="320">
        <v>0</v>
      </c>
      <c r="K11" s="320">
        <v>0</v>
      </c>
    </row>
    <row r="12" spans="1:19" ht="14" thickBot="1"/>
    <row r="13" spans="1:19" ht="16" thickBot="1">
      <c r="F13" s="4" t="s">
        <v>578</v>
      </c>
      <c r="G13" s="478" t="s">
        <v>568</v>
      </c>
      <c r="H13" s="478"/>
      <c r="I13" s="478"/>
      <c r="J13" s="478"/>
      <c r="K13" s="478"/>
    </row>
    <row r="14" spans="1:19" ht="14.5">
      <c r="G14" s="316">
        <v>2027</v>
      </c>
      <c r="H14" s="317">
        <v>2028</v>
      </c>
      <c r="I14" s="317">
        <v>2029</v>
      </c>
      <c r="J14" s="317">
        <v>2030</v>
      </c>
      <c r="K14" s="319">
        <v>2031</v>
      </c>
    </row>
    <row r="15" spans="1:19">
      <c r="B15" s="318" t="s">
        <v>569</v>
      </c>
      <c r="C15" s="318" t="s">
        <v>570</v>
      </c>
      <c r="D15" s="318" t="s">
        <v>571</v>
      </c>
      <c r="E15" s="318" t="s">
        <v>572</v>
      </c>
      <c r="F15" s="318" t="s">
        <v>389</v>
      </c>
      <c r="G15" s="323">
        <f>G17*L8</f>
        <v>2.9720643334580066</v>
      </c>
      <c r="H15" s="323">
        <f>H17*M8</f>
        <v>3.1002011246781898</v>
      </c>
      <c r="I15" s="323">
        <f>I17*N8</f>
        <v>3.2372391079039256</v>
      </c>
      <c r="J15" s="323">
        <f>J17*O8</f>
        <v>3.3778230870673296</v>
      </c>
      <c r="K15" s="323">
        <f>K17*P8</f>
        <v>3.5152809069977642</v>
      </c>
    </row>
    <row r="16" spans="1:19">
      <c r="B16" s="318" t="s">
        <v>307</v>
      </c>
      <c r="C16" s="318" t="s">
        <v>570</v>
      </c>
      <c r="D16" s="318" t="s">
        <v>571</v>
      </c>
      <c r="E16" s="318" t="s">
        <v>572</v>
      </c>
      <c r="F16" s="318" t="s">
        <v>389</v>
      </c>
      <c r="G16" s="323">
        <v>0</v>
      </c>
      <c r="H16" s="323">
        <v>0</v>
      </c>
      <c r="I16" s="323">
        <v>0</v>
      </c>
      <c r="J16" s="323">
        <v>0</v>
      </c>
      <c r="K16" s="323">
        <v>0</v>
      </c>
    </row>
    <row r="17" spans="1:19">
      <c r="B17" s="318" t="s">
        <v>569</v>
      </c>
      <c r="C17" s="318" t="s">
        <v>570</v>
      </c>
      <c r="D17" s="318" t="s">
        <v>573</v>
      </c>
      <c r="E17" s="318"/>
      <c r="F17" s="318" t="s">
        <v>574</v>
      </c>
      <c r="G17" s="324">
        <f>G10+G10*0.1</f>
        <v>7.6999999999999993</v>
      </c>
      <c r="H17" s="324">
        <f>H10+H10*0.1</f>
        <v>7.6999999999999993</v>
      </c>
      <c r="I17" s="324">
        <f>I10+I10*0.1</f>
        <v>7.6999999999999993</v>
      </c>
      <c r="J17" s="324">
        <f>J10+J10*0.1</f>
        <v>7.6999999999999993</v>
      </c>
      <c r="K17" s="324">
        <f>K10+K10*0.1</f>
        <v>7.6999999999999993</v>
      </c>
    </row>
    <row r="18" spans="1:19">
      <c r="B18" s="318" t="s">
        <v>307</v>
      </c>
      <c r="C18" s="318" t="s">
        <v>570</v>
      </c>
      <c r="D18" s="318" t="s">
        <v>573</v>
      </c>
      <c r="E18" s="318"/>
      <c r="F18" s="318" t="s">
        <v>574</v>
      </c>
      <c r="G18" s="324">
        <v>0</v>
      </c>
      <c r="H18" s="324">
        <v>0</v>
      </c>
      <c r="I18" s="324">
        <v>0</v>
      </c>
      <c r="J18" s="324">
        <v>0</v>
      </c>
      <c r="K18" s="324">
        <v>0</v>
      </c>
    </row>
    <row r="20" spans="1:19">
      <c r="A20" s="4" t="s">
        <v>509</v>
      </c>
    </row>
    <row r="22" spans="1:19">
      <c r="A22" s="4" t="s">
        <v>510</v>
      </c>
    </row>
    <row r="23" spans="1:19">
      <c r="A23" s="473" t="s">
        <v>511</v>
      </c>
      <c r="B23" s="473"/>
      <c r="C23" s="473"/>
      <c r="D23" s="473"/>
      <c r="E23" s="473"/>
      <c r="F23" s="473"/>
      <c r="G23" s="473"/>
      <c r="H23" s="473"/>
      <c r="I23" s="473"/>
      <c r="J23" s="473"/>
      <c r="K23" s="473"/>
      <c r="L23" s="473"/>
      <c r="M23" s="473"/>
      <c r="N23" s="473"/>
      <c r="O23" s="473"/>
      <c r="P23" s="473"/>
      <c r="Q23" s="473"/>
      <c r="R23" s="473"/>
      <c r="S23" s="473"/>
    </row>
    <row r="24" spans="1:19" ht="25.5" customHeight="1">
      <c r="A24" s="473"/>
      <c r="B24" s="473"/>
      <c r="C24" s="473"/>
      <c r="D24" s="473"/>
      <c r="E24" s="473"/>
      <c r="F24" s="473"/>
      <c r="G24" s="473"/>
      <c r="H24" s="473"/>
      <c r="I24" s="473"/>
      <c r="J24" s="473"/>
      <c r="K24" s="473"/>
      <c r="L24" s="473"/>
      <c r="M24" s="473"/>
      <c r="N24" s="473"/>
      <c r="O24" s="473"/>
      <c r="P24" s="473"/>
      <c r="Q24" s="473"/>
      <c r="R24" s="473"/>
      <c r="S24" s="473"/>
    </row>
    <row r="26" spans="1:19">
      <c r="A26" s="158" t="s">
        <v>492</v>
      </c>
      <c r="B26" s="474" t="s">
        <v>512</v>
      </c>
      <c r="C26" s="474"/>
      <c r="D26" s="474"/>
      <c r="E26" s="474"/>
      <c r="F26" s="474"/>
      <c r="G26" s="474"/>
      <c r="H26" s="474"/>
      <c r="I26" s="474"/>
      <c r="J26" s="474"/>
      <c r="K26" s="474"/>
      <c r="L26" s="474"/>
      <c r="M26" s="474"/>
      <c r="N26" s="474"/>
      <c r="O26" s="474"/>
      <c r="P26" s="474"/>
      <c r="Q26" s="474"/>
      <c r="R26" s="474"/>
      <c r="S26" s="474"/>
    </row>
    <row r="27" spans="1:19">
      <c r="A27" s="158" t="s">
        <v>493</v>
      </c>
      <c r="B27" s="474" t="s">
        <v>513</v>
      </c>
      <c r="C27" s="474"/>
      <c r="D27" s="474"/>
      <c r="E27" s="474"/>
      <c r="F27" s="474"/>
      <c r="G27" s="474"/>
      <c r="H27" s="474"/>
      <c r="I27" s="474"/>
      <c r="J27" s="474"/>
      <c r="K27" s="474"/>
      <c r="L27" s="474"/>
      <c r="M27" s="474"/>
      <c r="N27" s="474"/>
      <c r="O27" s="474"/>
      <c r="P27" s="474"/>
      <c r="Q27" s="474"/>
      <c r="R27" s="474"/>
      <c r="S27" s="474"/>
    </row>
    <row r="28" spans="1:19">
      <c r="A28" s="159" t="s">
        <v>395</v>
      </c>
      <c r="B28" s="474" t="s">
        <v>514</v>
      </c>
      <c r="C28" s="474"/>
      <c r="D28" s="474"/>
      <c r="E28" s="474"/>
      <c r="F28" s="474"/>
      <c r="G28" s="474"/>
      <c r="H28" s="474"/>
      <c r="I28" s="474"/>
      <c r="J28" s="474"/>
      <c r="K28" s="474"/>
      <c r="L28" s="474"/>
      <c r="M28" s="474"/>
      <c r="N28" s="474"/>
      <c r="O28" s="474"/>
      <c r="P28" s="474"/>
      <c r="Q28" s="474"/>
      <c r="R28" s="474"/>
      <c r="S28" s="474"/>
    </row>
    <row r="29" spans="1:19">
      <c r="A29" s="159" t="s">
        <v>471</v>
      </c>
      <c r="B29" s="474" t="s">
        <v>514</v>
      </c>
      <c r="C29" s="474"/>
      <c r="D29" s="474"/>
      <c r="E29" s="474"/>
      <c r="F29" s="474"/>
      <c r="G29" s="474"/>
      <c r="H29" s="474"/>
      <c r="I29" s="474"/>
      <c r="J29" s="474"/>
      <c r="K29" s="474"/>
      <c r="L29" s="474"/>
      <c r="M29" s="474"/>
      <c r="N29" s="474"/>
      <c r="O29" s="474"/>
      <c r="P29" s="474"/>
      <c r="Q29" s="474"/>
      <c r="R29" s="474"/>
      <c r="S29" s="474"/>
    </row>
    <row r="30" spans="1:19">
      <c r="A30" s="159" t="s">
        <v>472</v>
      </c>
      <c r="B30" s="474" t="s">
        <v>514</v>
      </c>
      <c r="C30" s="474"/>
      <c r="D30" s="474"/>
      <c r="E30" s="474"/>
      <c r="F30" s="474"/>
      <c r="G30" s="474"/>
      <c r="H30" s="474"/>
      <c r="I30" s="474"/>
      <c r="J30" s="474"/>
      <c r="K30" s="474"/>
      <c r="L30" s="474"/>
      <c r="M30" s="474"/>
      <c r="N30" s="474"/>
      <c r="O30" s="474"/>
      <c r="P30" s="474"/>
      <c r="Q30" s="474"/>
      <c r="R30" s="474"/>
      <c r="S30" s="474"/>
    </row>
    <row r="34" spans="1:1">
      <c r="A34" s="4" t="s">
        <v>515</v>
      </c>
    </row>
    <row r="35" spans="1:1">
      <c r="A35" t="s">
        <v>516</v>
      </c>
    </row>
    <row r="37" spans="1:1">
      <c r="A37" s="4" t="s">
        <v>517</v>
      </c>
    </row>
  </sheetData>
  <mergeCells count="10">
    <mergeCell ref="B29:S29"/>
    <mergeCell ref="B30:S30"/>
    <mergeCell ref="A2:S4"/>
    <mergeCell ref="A23:S24"/>
    <mergeCell ref="B26:S26"/>
    <mergeCell ref="B27:S27"/>
    <mergeCell ref="B28:S28"/>
    <mergeCell ref="G6:K6"/>
    <mergeCell ref="G13:K13"/>
    <mergeCell ref="L6:P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145" zoomScale="85" zoomScaleNormal="8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t="s">
        <v>173</v>
      </c>
      <c r="E4" s="53" t="s">
        <v>346</v>
      </c>
      <c r="F4" s="91">
        <v>45632</v>
      </c>
      <c r="G4" s="28"/>
      <c r="H4" s="10"/>
      <c r="I4" s="444"/>
      <c r="J4" s="445"/>
      <c r="K4" s="445"/>
      <c r="L4" s="445"/>
      <c r="M4" s="445"/>
      <c r="N4" s="446"/>
      <c r="P4" s="450"/>
      <c r="Q4" s="451"/>
      <c r="R4" s="451"/>
      <c r="S4" s="451"/>
      <c r="T4" s="451"/>
      <c r="U4" s="452"/>
    </row>
    <row r="5" spans="1:21" outlineLevel="1">
      <c r="A5" s="13" t="s">
        <v>347</v>
      </c>
      <c r="B5" s="88" t="s">
        <v>348</v>
      </c>
      <c r="E5" s="14"/>
      <c r="H5" s="10"/>
      <c r="I5" s="453" t="s">
        <v>174</v>
      </c>
      <c r="J5" s="454"/>
      <c r="K5" s="454"/>
      <c r="L5" s="454"/>
      <c r="M5" s="454"/>
      <c r="N5" s="455"/>
      <c r="P5" s="453" t="s">
        <v>575</v>
      </c>
      <c r="Q5" s="465"/>
      <c r="R5" s="465"/>
      <c r="S5" s="465"/>
      <c r="T5" s="465"/>
      <c r="U5" s="466"/>
    </row>
    <row r="6" spans="1:21" outlineLevel="1">
      <c r="A6" s="13" t="s">
        <v>350</v>
      </c>
      <c r="B6" s="88" t="s">
        <v>351</v>
      </c>
      <c r="E6" s="53" t="s">
        <v>352</v>
      </c>
      <c r="F6" s="90" t="s">
        <v>353</v>
      </c>
      <c r="H6" s="10"/>
      <c r="I6" s="456"/>
      <c r="J6" s="457"/>
      <c r="K6" s="457"/>
      <c r="L6" s="457"/>
      <c r="M6" s="457"/>
      <c r="N6" s="458"/>
      <c r="P6" s="467"/>
      <c r="Q6" s="468"/>
      <c r="R6" s="468"/>
      <c r="S6" s="468"/>
      <c r="T6" s="468"/>
      <c r="U6" s="469"/>
    </row>
    <row r="7" spans="1:21" outlineLevel="1">
      <c r="A7" s="13" t="s">
        <v>354</v>
      </c>
      <c r="B7" s="88" t="s">
        <v>176</v>
      </c>
      <c r="E7" s="14"/>
      <c r="H7" s="10"/>
      <c r="I7" s="456"/>
      <c r="J7" s="457"/>
      <c r="K7" s="457"/>
      <c r="L7" s="457"/>
      <c r="M7" s="457"/>
      <c r="N7" s="458"/>
      <c r="P7" s="467"/>
      <c r="Q7" s="468"/>
      <c r="R7" s="468"/>
      <c r="S7" s="468"/>
      <c r="T7" s="468"/>
      <c r="U7" s="469"/>
    </row>
    <row r="8" spans="1:21" ht="41" outlineLevel="1" thickBot="1">
      <c r="A8" s="34" t="s">
        <v>355</v>
      </c>
      <c r="B8" s="89" t="s">
        <v>356</v>
      </c>
      <c r="E8" s="14"/>
      <c r="H8" s="10"/>
      <c r="I8" s="456"/>
      <c r="J8" s="457"/>
      <c r="K8" s="457"/>
      <c r="L8" s="457"/>
      <c r="M8" s="457"/>
      <c r="N8" s="458"/>
      <c r="P8" s="467"/>
      <c r="Q8" s="468"/>
      <c r="R8" s="468"/>
      <c r="S8" s="468"/>
      <c r="T8" s="468"/>
      <c r="U8" s="469"/>
    </row>
    <row r="9" spans="1:21" outlineLevel="1">
      <c r="E9" s="14"/>
      <c r="H9" s="10"/>
      <c r="I9" s="456"/>
      <c r="J9" s="457"/>
      <c r="K9" s="457"/>
      <c r="L9" s="457"/>
      <c r="M9" s="457"/>
      <c r="N9" s="458"/>
      <c r="P9" s="467"/>
      <c r="Q9" s="468"/>
      <c r="R9" s="468"/>
      <c r="S9" s="468"/>
      <c r="T9" s="468"/>
      <c r="U9" s="469"/>
    </row>
    <row r="10" spans="1:21" ht="14" outlineLevel="1" thickBot="1">
      <c r="A10" s="32" t="s">
        <v>357</v>
      </c>
      <c r="B10" s="35">
        <f>Baseline!B10</f>
        <v>2027</v>
      </c>
      <c r="E10" s="14"/>
      <c r="H10" s="10"/>
      <c r="I10" s="456"/>
      <c r="J10" s="457"/>
      <c r="K10" s="457"/>
      <c r="L10" s="457"/>
      <c r="M10" s="457"/>
      <c r="N10" s="458"/>
      <c r="P10" s="467"/>
      <c r="Q10" s="468"/>
      <c r="R10" s="468"/>
      <c r="S10" s="468"/>
      <c r="T10" s="468"/>
      <c r="U10" s="469"/>
    </row>
    <row r="11" spans="1:21" outlineLevel="1">
      <c r="A11" s="16"/>
      <c r="H11" s="10"/>
      <c r="I11" s="456"/>
      <c r="J11" s="457"/>
      <c r="K11" s="457"/>
      <c r="L11" s="457"/>
      <c r="M11" s="457"/>
      <c r="N11" s="458"/>
      <c r="P11" s="467"/>
      <c r="Q11" s="468"/>
      <c r="R11" s="468"/>
      <c r="S11" s="468"/>
      <c r="T11" s="468"/>
      <c r="U11" s="469"/>
    </row>
    <row r="12" spans="1:21" ht="40.5" outlineLevel="1">
      <c r="A12" s="26" t="s">
        <v>358</v>
      </c>
      <c r="B12" s="26" t="s">
        <v>359</v>
      </c>
      <c r="C12" s="26" t="s">
        <v>360</v>
      </c>
      <c r="D12" s="26" t="s">
        <v>361</v>
      </c>
      <c r="E12" s="26" t="s">
        <v>362</v>
      </c>
      <c r="F12" s="26" t="s">
        <v>363</v>
      </c>
      <c r="G12" s="26" t="s">
        <v>364</v>
      </c>
      <c r="I12" s="456"/>
      <c r="J12" s="457"/>
      <c r="K12" s="457"/>
      <c r="L12" s="457"/>
      <c r="M12" s="457"/>
      <c r="N12" s="458"/>
      <c r="P12" s="467"/>
      <c r="Q12" s="468"/>
      <c r="R12" s="468"/>
      <c r="S12" s="468"/>
      <c r="T12" s="468"/>
      <c r="U12" s="469"/>
    </row>
    <row r="13" spans="1:21" outlineLevel="1">
      <c r="A13" s="58">
        <v>2035</v>
      </c>
      <c r="B13" s="21">
        <f t="shared" ref="B13:B18" si="0">INDEX($E$204:$AW$204,1,MATCH($A13,$E$53:$BB$53,0))</f>
        <v>-929.43849632798128</v>
      </c>
      <c r="C13" s="21">
        <f>B13-Baseline!B13</f>
        <v>4.0820479762494415</v>
      </c>
      <c r="D13" s="21">
        <f t="shared" ref="D13:D18" si="1">INDEX($E$205:$AW$205,1,MATCH($A13,$E$53:$BB$53,0))</f>
        <v>-747.3315046328222</v>
      </c>
      <c r="E13" s="21">
        <f>D13-Baseline!D13</f>
        <v>-1.0869404239543883</v>
      </c>
      <c r="F13" s="21">
        <f t="shared" ref="F13:F18" si="2">INDEX($E$206:$AW$206,1,MATCH($A13,$E$53:$BB$53,0))</f>
        <v>-1119.5915210081225</v>
      </c>
      <c r="G13" s="21">
        <f>F13-Baseline!F13</f>
        <v>1.1994014287404298</v>
      </c>
      <c r="I13" s="456"/>
      <c r="J13" s="457"/>
      <c r="K13" s="457"/>
      <c r="L13" s="457"/>
      <c r="M13" s="457"/>
      <c r="N13" s="458"/>
      <c r="P13" s="467"/>
      <c r="Q13" s="468"/>
      <c r="R13" s="468"/>
      <c r="S13" s="468"/>
      <c r="T13" s="468"/>
      <c r="U13" s="469"/>
    </row>
    <row r="14" spans="1:21" outlineLevel="1">
      <c r="A14" s="58">
        <v>2040</v>
      </c>
      <c r="B14" s="21">
        <f t="shared" si="0"/>
        <v>-1429.2755588838706</v>
      </c>
      <c r="C14" s="21">
        <f>B14-Baseline!B14</f>
        <v>10.499809773315746</v>
      </c>
      <c r="D14" s="21">
        <f t="shared" si="1"/>
        <v>-1150.4539527752638</v>
      </c>
      <c r="E14" s="21">
        <f>D14-Baseline!D14</f>
        <v>1.1242098157756573</v>
      </c>
      <c r="F14" s="21">
        <f t="shared" si="2"/>
        <v>-1722.9753746064732</v>
      </c>
      <c r="G14" s="21">
        <f>F14-Baseline!F14</f>
        <v>5.2734702840384671</v>
      </c>
      <c r="I14" s="456"/>
      <c r="J14" s="457"/>
      <c r="K14" s="457"/>
      <c r="L14" s="457"/>
      <c r="M14" s="457"/>
      <c r="N14" s="458"/>
      <c r="P14" s="467"/>
      <c r="Q14" s="468"/>
      <c r="R14" s="468"/>
      <c r="S14" s="468"/>
      <c r="T14" s="468"/>
      <c r="U14" s="469"/>
    </row>
    <row r="15" spans="1:21" outlineLevel="1">
      <c r="A15" s="58">
        <v>2045</v>
      </c>
      <c r="B15" s="21">
        <f t="shared" si="0"/>
        <v>-1921.1064368247189</v>
      </c>
      <c r="C15" s="21">
        <f>B15-Baseline!B15</f>
        <v>18.726370082922813</v>
      </c>
      <c r="D15" s="21">
        <f t="shared" si="1"/>
        <v>-1547.1079243957192</v>
      </c>
      <c r="E15" s="21">
        <f>D15-Baseline!D15</f>
        <v>5.2118517880066975</v>
      </c>
      <c r="F15" s="21">
        <f t="shared" si="2"/>
        <v>-2316.2904288736463</v>
      </c>
      <c r="G15" s="21">
        <f>F15-Baseline!F15</f>
        <v>11.191703851520288</v>
      </c>
      <c r="I15" s="456"/>
      <c r="J15" s="457"/>
      <c r="K15" s="457"/>
      <c r="L15" s="457"/>
      <c r="M15" s="457"/>
      <c r="N15" s="458"/>
      <c r="P15" s="467"/>
      <c r="Q15" s="468"/>
      <c r="R15" s="468"/>
      <c r="S15" s="468"/>
      <c r="T15" s="468"/>
      <c r="U15" s="469"/>
    </row>
    <row r="16" spans="1:21" outlineLevel="1">
      <c r="A16" s="58">
        <v>2050</v>
      </c>
      <c r="B16" s="21">
        <f t="shared" si="0"/>
        <v>-2407.3729395547116</v>
      </c>
      <c r="C16" s="21">
        <f>B16-Baseline!B16</f>
        <v>28.098333130497849</v>
      </c>
      <c r="D16" s="21">
        <f t="shared" si="1"/>
        <v>-1939.6363966597721</v>
      </c>
      <c r="E16" s="21">
        <f>D16-Baseline!D16</f>
        <v>10.505022487711585</v>
      </c>
      <c r="F16" s="21">
        <f t="shared" si="2"/>
        <v>-2902.411833061064</v>
      </c>
      <c r="G16" s="21">
        <f>F16-Baseline!F16</f>
        <v>18.28831259067374</v>
      </c>
      <c r="I16" s="456"/>
      <c r="J16" s="457"/>
      <c r="K16" s="457"/>
      <c r="L16" s="457"/>
      <c r="M16" s="457"/>
      <c r="N16" s="458"/>
      <c r="P16" s="467"/>
      <c r="Q16" s="468"/>
      <c r="R16" s="468"/>
      <c r="S16" s="468"/>
      <c r="T16" s="468"/>
      <c r="U16" s="469"/>
    </row>
    <row r="17" spans="1:21" outlineLevel="1">
      <c r="A17" s="58">
        <v>2060</v>
      </c>
      <c r="B17" s="21">
        <f t="shared" si="0"/>
        <v>-3375.4131336665423</v>
      </c>
      <c r="C17" s="21">
        <f>B17-Baseline!B17</f>
        <v>47.634174855119909</v>
      </c>
      <c r="D17" s="21">
        <f t="shared" si="1"/>
        <v>-2723.3245121782356</v>
      </c>
      <c r="E17" s="21">
        <f>D17-Baseline!D17</f>
        <v>22.018085418740156</v>
      </c>
      <c r="F17" s="21">
        <f t="shared" si="2"/>
        <v>-4065.5192028894762</v>
      </c>
      <c r="G17" s="21">
        <f>F17-Baseline!F17</f>
        <v>33.341169120762061</v>
      </c>
      <c r="I17" s="456"/>
      <c r="J17" s="457"/>
      <c r="K17" s="457"/>
      <c r="L17" s="457"/>
      <c r="M17" s="457"/>
      <c r="N17" s="458"/>
      <c r="P17" s="467"/>
      <c r="Q17" s="468"/>
      <c r="R17" s="468"/>
      <c r="S17" s="468"/>
      <c r="T17" s="468"/>
      <c r="U17" s="469"/>
    </row>
    <row r="18" spans="1:21" outlineLevel="1">
      <c r="A18" s="58">
        <v>2070</v>
      </c>
      <c r="B18" s="21">
        <f t="shared" si="0"/>
        <v>-4380.5880637658174</v>
      </c>
      <c r="C18" s="21">
        <f>B18-Baseline!B18</f>
        <v>67.528325433479949</v>
      </c>
      <c r="D18" s="21">
        <f t="shared" si="1"/>
        <v>-3542.5015829113422</v>
      </c>
      <c r="E18" s="21">
        <f>D18-Baseline!D18</f>
        <v>33.80909612589403</v>
      </c>
      <c r="F18" s="21">
        <f t="shared" si="2"/>
        <v>-5265.9941519181903</v>
      </c>
      <c r="G18" s="21">
        <f>F18-Baseline!F18</f>
        <v>48.698752037032136</v>
      </c>
      <c r="I18" s="459"/>
      <c r="J18" s="460"/>
      <c r="K18" s="460"/>
      <c r="L18" s="460"/>
      <c r="M18" s="460"/>
      <c r="N18" s="461"/>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53" t="s">
        <v>368</v>
      </c>
      <c r="J21" s="465"/>
      <c r="K21" s="465"/>
      <c r="L21" s="465"/>
      <c r="M21" s="465"/>
      <c r="N21" s="466"/>
      <c r="P21" s="453" t="s">
        <v>175</v>
      </c>
      <c r="Q21" s="454"/>
      <c r="R21" s="454"/>
      <c r="S21" s="454"/>
      <c r="T21" s="454"/>
      <c r="U21" s="455"/>
    </row>
    <row r="22" spans="1:21" ht="12.75" customHeight="1" outlineLevel="1">
      <c r="A22" s="154"/>
      <c r="B22" s="155"/>
      <c r="I22" s="467"/>
      <c r="J22" s="468"/>
      <c r="K22" s="468"/>
      <c r="L22" s="468"/>
      <c r="M22" s="468"/>
      <c r="N22" s="469"/>
      <c r="P22" s="456"/>
      <c r="Q22" s="457"/>
      <c r="R22" s="457"/>
      <c r="S22" s="457"/>
      <c r="T22" s="457"/>
      <c r="U22" s="458"/>
    </row>
    <row r="23" spans="1:21" outlineLevel="1">
      <c r="A23" s="154"/>
      <c r="B23" s="410" t="s">
        <v>369</v>
      </c>
      <c r="C23" s="411"/>
      <c r="D23" s="411"/>
      <c r="E23" s="411"/>
      <c r="F23" s="411"/>
      <c r="G23" s="412"/>
      <c r="I23" s="467"/>
      <c r="J23" s="468"/>
      <c r="K23" s="468"/>
      <c r="L23" s="468"/>
      <c r="M23" s="468"/>
      <c r="N23" s="469"/>
      <c r="P23" s="456"/>
      <c r="Q23" s="457"/>
      <c r="R23" s="457"/>
      <c r="S23" s="457"/>
      <c r="T23" s="457"/>
      <c r="U23" s="458"/>
    </row>
    <row r="24" spans="1:21" outlineLevel="1">
      <c r="B24" s="17">
        <v>2027</v>
      </c>
      <c r="C24" s="17">
        <v>2028</v>
      </c>
      <c r="D24" s="17">
        <v>2029</v>
      </c>
      <c r="E24" s="17">
        <v>2030</v>
      </c>
      <c r="F24" s="17">
        <v>2031</v>
      </c>
      <c r="G24" s="17" t="s">
        <v>370</v>
      </c>
      <c r="I24" s="467"/>
      <c r="J24" s="468"/>
      <c r="K24" s="468"/>
      <c r="L24" s="468"/>
      <c r="M24" s="468"/>
      <c r="N24" s="469"/>
      <c r="P24" s="456"/>
      <c r="Q24" s="457"/>
      <c r="R24" s="457"/>
      <c r="S24" s="457"/>
      <c r="T24" s="457"/>
      <c r="U24" s="458"/>
    </row>
    <row r="25" spans="1:21" ht="14" outlineLevel="1" thickBot="1">
      <c r="B25" s="30" t="s">
        <v>371</v>
      </c>
      <c r="C25" s="30" t="s">
        <v>371</v>
      </c>
      <c r="D25" s="30" t="s">
        <v>371</v>
      </c>
      <c r="E25" s="30" t="s">
        <v>371</v>
      </c>
      <c r="F25" s="30" t="s">
        <v>371</v>
      </c>
      <c r="G25" s="30" t="s">
        <v>371</v>
      </c>
      <c r="I25" s="467"/>
      <c r="J25" s="468"/>
      <c r="K25" s="468"/>
      <c r="L25" s="468"/>
      <c r="M25" s="468"/>
      <c r="N25" s="469"/>
      <c r="P25" s="456"/>
      <c r="Q25" s="457"/>
      <c r="R25" s="457"/>
      <c r="S25" s="457"/>
      <c r="T25" s="457"/>
      <c r="U25" s="458"/>
    </row>
    <row r="26" spans="1:21" outlineLevel="1">
      <c r="A26" s="54" t="s">
        <v>372</v>
      </c>
      <c r="B26" s="21">
        <f>E64</f>
        <v>-2.8061691061177134</v>
      </c>
      <c r="C26" s="21">
        <f>F64</f>
        <v>-2.9271535346279705</v>
      </c>
      <c r="D26" s="21">
        <f>G64</f>
        <v>-3.056542306790015</v>
      </c>
      <c r="E26" s="21">
        <f>H64</f>
        <v>-3.1892791438437529</v>
      </c>
      <c r="F26" s="21">
        <f>I64</f>
        <v>-3.3190643181889796</v>
      </c>
      <c r="G26" s="21">
        <f>SUM(J64:BB64)</f>
        <v>0</v>
      </c>
      <c r="I26" s="467"/>
      <c r="J26" s="468"/>
      <c r="K26" s="468"/>
      <c r="L26" s="468"/>
      <c r="M26" s="468"/>
      <c r="N26" s="469"/>
      <c r="P26" s="456"/>
      <c r="Q26" s="457"/>
      <c r="R26" s="457"/>
      <c r="S26" s="457"/>
      <c r="T26" s="457"/>
      <c r="U26" s="458"/>
    </row>
    <row r="27" spans="1:21" outlineLevel="1">
      <c r="A27" s="54" t="s">
        <v>373</v>
      </c>
      <c r="B27" s="21">
        <f>E71+E77</f>
        <v>-7.096053184541379</v>
      </c>
      <c r="C27" s="21">
        <f>F71+F77</f>
        <v>-7.1866524089923187</v>
      </c>
      <c r="D27" s="21">
        <f>G71+G77</f>
        <v>-7.2790099015641569</v>
      </c>
      <c r="E27" s="21">
        <f>H71+H77</f>
        <v>-7.3731757688609632</v>
      </c>
      <c r="F27" s="21">
        <f>I71+I77</f>
        <v>-7.4692019017762519</v>
      </c>
      <c r="G27" s="21">
        <f>SUM(J71:BB71)+SUM(J77:BB77)</f>
        <v>-504.2412277061772</v>
      </c>
      <c r="I27" s="467"/>
      <c r="J27" s="468"/>
      <c r="K27" s="468"/>
      <c r="L27" s="468"/>
      <c r="M27" s="468"/>
      <c r="N27" s="469"/>
      <c r="P27" s="456"/>
      <c r="Q27" s="457"/>
      <c r="R27" s="457"/>
      <c r="S27" s="457"/>
      <c r="T27" s="457"/>
      <c r="U27" s="458"/>
    </row>
    <row r="28" spans="1:21" outlineLevel="1">
      <c r="A28" s="154"/>
      <c r="B28" s="248"/>
      <c r="C28" s="248"/>
      <c r="D28" s="248"/>
      <c r="E28" s="248"/>
      <c r="F28" s="248"/>
      <c r="G28" s="248"/>
      <c r="I28" s="467"/>
      <c r="J28" s="468"/>
      <c r="K28" s="468"/>
      <c r="L28" s="468"/>
      <c r="M28" s="468"/>
      <c r="N28" s="469"/>
      <c r="P28" s="456"/>
      <c r="Q28" s="457"/>
      <c r="R28" s="457"/>
      <c r="S28" s="457"/>
      <c r="T28" s="457"/>
      <c r="U28" s="458"/>
    </row>
    <row r="29" spans="1:21" ht="14" outlineLevel="1" thickBot="1">
      <c r="A29" s="154"/>
      <c r="B29" s="248"/>
      <c r="C29" s="248"/>
      <c r="D29" s="248"/>
      <c r="E29" s="248"/>
      <c r="F29" s="248"/>
      <c r="G29" s="248"/>
      <c r="I29" s="467"/>
      <c r="J29" s="468"/>
      <c r="K29" s="468"/>
      <c r="L29" s="468"/>
      <c r="M29" s="468"/>
      <c r="N29" s="469"/>
      <c r="P29" s="456"/>
      <c r="Q29" s="457"/>
      <c r="R29" s="457"/>
      <c r="S29" s="457"/>
      <c r="T29" s="457"/>
      <c r="U29" s="458"/>
    </row>
    <row r="30" spans="1:21" ht="14" outlineLevel="1" thickBot="1">
      <c r="A30" s="308"/>
      <c r="B30" s="309" t="s">
        <v>374</v>
      </c>
      <c r="C30" s="310" t="s">
        <v>375</v>
      </c>
      <c r="D30" s="414" t="s">
        <v>329</v>
      </c>
      <c r="E30" s="415"/>
      <c r="F30" s="415"/>
      <c r="G30" s="416"/>
      <c r="I30" s="467"/>
      <c r="J30" s="468"/>
      <c r="K30" s="468"/>
      <c r="L30" s="468"/>
      <c r="M30" s="468"/>
      <c r="N30" s="469"/>
      <c r="P30" s="456"/>
      <c r="Q30" s="457"/>
      <c r="R30" s="457"/>
      <c r="S30" s="457"/>
      <c r="T30" s="457"/>
      <c r="U30" s="458"/>
    </row>
    <row r="31" spans="1:21" outlineLevel="1">
      <c r="A31" s="434" t="s">
        <v>376</v>
      </c>
      <c r="B31" s="329" t="s">
        <v>377</v>
      </c>
      <c r="C31" s="307">
        <f>6.3*5</f>
        <v>31.5</v>
      </c>
      <c r="D31" s="436" t="s">
        <v>519</v>
      </c>
      <c r="E31" s="436"/>
      <c r="F31" s="436"/>
      <c r="G31" s="437"/>
      <c r="I31" s="467"/>
      <c r="J31" s="468"/>
      <c r="K31" s="468"/>
      <c r="L31" s="468"/>
      <c r="M31" s="468"/>
      <c r="N31" s="469"/>
      <c r="P31" s="456"/>
      <c r="Q31" s="457"/>
      <c r="R31" s="457"/>
      <c r="S31" s="457"/>
      <c r="T31" s="457"/>
      <c r="U31" s="458"/>
    </row>
    <row r="32" spans="1:21" outlineLevel="1">
      <c r="A32" s="434"/>
      <c r="B32" s="312"/>
      <c r="C32" s="252"/>
      <c r="D32" s="419"/>
      <c r="E32" s="419"/>
      <c r="F32" s="419"/>
      <c r="G32" s="420"/>
      <c r="I32" s="467"/>
      <c r="J32" s="468"/>
      <c r="K32" s="468"/>
      <c r="L32" s="468"/>
      <c r="M32" s="468"/>
      <c r="N32" s="469"/>
      <c r="P32" s="456"/>
      <c r="Q32" s="457"/>
      <c r="R32" s="457"/>
      <c r="S32" s="457"/>
      <c r="T32" s="457"/>
      <c r="U32" s="458"/>
    </row>
    <row r="33" spans="1:21" outlineLevel="1">
      <c r="A33" s="434"/>
      <c r="B33" s="312"/>
      <c r="C33" s="252"/>
      <c r="D33" s="419"/>
      <c r="E33" s="419"/>
      <c r="F33" s="419"/>
      <c r="G33" s="420"/>
      <c r="I33" s="467"/>
      <c r="J33" s="468"/>
      <c r="K33" s="468"/>
      <c r="L33" s="468"/>
      <c r="M33" s="468"/>
      <c r="N33" s="469"/>
      <c r="P33" s="456"/>
      <c r="Q33" s="457"/>
      <c r="R33" s="457"/>
      <c r="S33" s="457"/>
      <c r="T33" s="457"/>
      <c r="U33" s="458"/>
    </row>
    <row r="34" spans="1:21" outlineLevel="1">
      <c r="A34" s="434"/>
      <c r="B34" s="312"/>
      <c r="C34" s="252"/>
      <c r="D34" s="419"/>
      <c r="E34" s="419"/>
      <c r="F34" s="419"/>
      <c r="G34" s="420"/>
      <c r="I34" s="467"/>
      <c r="J34" s="468"/>
      <c r="K34" s="468"/>
      <c r="L34" s="468"/>
      <c r="M34" s="468"/>
      <c r="N34" s="469"/>
      <c r="P34" s="456"/>
      <c r="Q34" s="457"/>
      <c r="R34" s="457"/>
      <c r="S34" s="457"/>
      <c r="T34" s="457"/>
      <c r="U34" s="458"/>
    </row>
    <row r="35" spans="1:21" outlineLevel="1">
      <c r="A35" s="434"/>
      <c r="B35" s="312"/>
      <c r="C35" s="252"/>
      <c r="D35" s="419"/>
      <c r="E35" s="419"/>
      <c r="F35" s="419"/>
      <c r="G35" s="420"/>
      <c r="I35" s="467"/>
      <c r="J35" s="468"/>
      <c r="K35" s="468"/>
      <c r="L35" s="468"/>
      <c r="M35" s="468"/>
      <c r="N35" s="469"/>
      <c r="P35" s="456"/>
      <c r="Q35" s="457"/>
      <c r="R35" s="457"/>
      <c r="S35" s="457"/>
      <c r="T35" s="457"/>
      <c r="U35" s="458"/>
    </row>
    <row r="36" spans="1:21" outlineLevel="1">
      <c r="A36" s="434"/>
      <c r="B36" s="312"/>
      <c r="C36" s="252"/>
      <c r="D36" s="419"/>
      <c r="E36" s="419"/>
      <c r="F36" s="419"/>
      <c r="G36" s="420"/>
      <c r="I36" s="467"/>
      <c r="J36" s="468"/>
      <c r="K36" s="468"/>
      <c r="L36" s="468"/>
      <c r="M36" s="468"/>
      <c r="N36" s="469"/>
      <c r="P36" s="456"/>
      <c r="Q36" s="457"/>
      <c r="R36" s="457"/>
      <c r="S36" s="457"/>
      <c r="T36" s="457"/>
      <c r="U36" s="458"/>
    </row>
    <row r="37" spans="1:21" outlineLevel="1">
      <c r="A37" s="434"/>
      <c r="B37" s="312"/>
      <c r="C37" s="252"/>
      <c r="D37" s="419"/>
      <c r="E37" s="419"/>
      <c r="F37" s="419"/>
      <c r="G37" s="420"/>
      <c r="I37" s="467"/>
      <c r="J37" s="468"/>
      <c r="K37" s="468"/>
      <c r="L37" s="468"/>
      <c r="M37" s="468"/>
      <c r="N37" s="469"/>
      <c r="P37" s="456"/>
      <c r="Q37" s="457"/>
      <c r="R37" s="457"/>
      <c r="S37" s="457"/>
      <c r="T37" s="457"/>
      <c r="U37" s="458"/>
    </row>
    <row r="38" spans="1:21" outlineLevel="1">
      <c r="A38" s="434"/>
      <c r="B38" s="312"/>
      <c r="C38" s="252"/>
      <c r="D38" s="419"/>
      <c r="E38" s="419"/>
      <c r="F38" s="419"/>
      <c r="G38" s="420"/>
      <c r="I38" s="467"/>
      <c r="J38" s="468"/>
      <c r="K38" s="468"/>
      <c r="L38" s="468"/>
      <c r="M38" s="468"/>
      <c r="N38" s="469"/>
      <c r="P38" s="456"/>
      <c r="Q38" s="457"/>
      <c r="R38" s="457"/>
      <c r="S38" s="457"/>
      <c r="T38" s="457"/>
      <c r="U38" s="458"/>
    </row>
    <row r="39" spans="1:21" outlineLevel="1">
      <c r="A39" s="434"/>
      <c r="B39" s="312"/>
      <c r="C39" s="252"/>
      <c r="D39" s="419"/>
      <c r="E39" s="419"/>
      <c r="F39" s="419"/>
      <c r="G39" s="420"/>
      <c r="I39" s="467"/>
      <c r="J39" s="468"/>
      <c r="K39" s="468"/>
      <c r="L39" s="468"/>
      <c r="M39" s="468"/>
      <c r="N39" s="469"/>
      <c r="P39" s="456"/>
      <c r="Q39" s="457"/>
      <c r="R39" s="457"/>
      <c r="S39" s="457"/>
      <c r="T39" s="457"/>
      <c r="U39" s="458"/>
    </row>
    <row r="40" spans="1:21" ht="14" outlineLevel="1" thickBot="1">
      <c r="A40" s="435"/>
      <c r="B40" s="313"/>
      <c r="C40" s="314"/>
      <c r="D40" s="417"/>
      <c r="E40" s="417"/>
      <c r="F40" s="417"/>
      <c r="G40" s="418"/>
      <c r="I40" s="467"/>
      <c r="J40" s="468"/>
      <c r="K40" s="468"/>
      <c r="L40" s="468"/>
      <c r="M40" s="468"/>
      <c r="N40" s="469"/>
      <c r="P40" s="456"/>
      <c r="Q40" s="457"/>
      <c r="R40" s="457"/>
      <c r="S40" s="457"/>
      <c r="T40" s="457"/>
      <c r="U40" s="458"/>
    </row>
    <row r="41" spans="1:21" outlineLevel="1">
      <c r="A41" s="154"/>
      <c r="B41" s="248"/>
      <c r="C41" s="248"/>
      <c r="D41" s="248"/>
      <c r="E41" s="248"/>
      <c r="F41" s="248"/>
      <c r="G41" s="248"/>
      <c r="I41" s="467"/>
      <c r="J41" s="468"/>
      <c r="K41" s="468"/>
      <c r="L41" s="468"/>
      <c r="M41" s="468"/>
      <c r="N41" s="469"/>
      <c r="P41" s="456"/>
      <c r="Q41" s="457"/>
      <c r="R41" s="457"/>
      <c r="S41" s="457"/>
      <c r="T41" s="457"/>
      <c r="U41" s="458"/>
    </row>
    <row r="42" spans="1:21" outlineLevel="1">
      <c r="A42" s="154"/>
      <c r="B42" s="248"/>
      <c r="C42" s="248"/>
      <c r="D42" s="248"/>
      <c r="E42" s="248"/>
      <c r="F42" s="248"/>
      <c r="G42" s="248"/>
      <c r="I42" s="467"/>
      <c r="J42" s="468"/>
      <c r="K42" s="468"/>
      <c r="L42" s="468"/>
      <c r="M42" s="468"/>
      <c r="N42" s="469"/>
      <c r="P42" s="456"/>
      <c r="Q42" s="457"/>
      <c r="R42" s="457"/>
      <c r="S42" s="457"/>
      <c r="T42" s="457"/>
      <c r="U42" s="458"/>
    </row>
    <row r="43" spans="1:21" outlineLevel="1">
      <c r="A43" s="154"/>
      <c r="B43" s="248"/>
      <c r="C43" s="248"/>
      <c r="D43" s="248"/>
      <c r="E43" s="248"/>
      <c r="F43" s="248"/>
      <c r="G43" s="248"/>
      <c r="I43" s="467"/>
      <c r="J43" s="468"/>
      <c r="K43" s="468"/>
      <c r="L43" s="468"/>
      <c r="M43" s="468"/>
      <c r="N43" s="469"/>
      <c r="P43" s="456"/>
      <c r="Q43" s="457"/>
      <c r="R43" s="457"/>
      <c r="S43" s="457"/>
      <c r="T43" s="457"/>
      <c r="U43" s="458"/>
    </row>
    <row r="44" spans="1:21" outlineLevel="1">
      <c r="A44" s="154"/>
      <c r="B44" s="248"/>
      <c r="C44" s="248"/>
      <c r="D44" s="248"/>
      <c r="E44" s="248"/>
      <c r="F44" s="248"/>
      <c r="G44" s="248"/>
      <c r="I44" s="467"/>
      <c r="J44" s="468"/>
      <c r="K44" s="468"/>
      <c r="L44" s="468"/>
      <c r="M44" s="468"/>
      <c r="N44" s="469"/>
      <c r="P44" s="456"/>
      <c r="Q44" s="457"/>
      <c r="R44" s="457"/>
      <c r="S44" s="457"/>
      <c r="T44" s="457"/>
      <c r="U44" s="458"/>
    </row>
    <row r="45" spans="1:21" outlineLevel="1">
      <c r="A45" s="154"/>
      <c r="B45" s="248"/>
      <c r="C45" s="248"/>
      <c r="D45" s="248"/>
      <c r="E45" s="248"/>
      <c r="F45" s="248"/>
      <c r="G45" s="248"/>
      <c r="I45" s="470"/>
      <c r="J45" s="471"/>
      <c r="K45" s="471"/>
      <c r="L45" s="471"/>
      <c r="M45" s="471"/>
      <c r="N45" s="472"/>
      <c r="P45" s="459"/>
      <c r="Q45" s="460"/>
      <c r="R45" s="460"/>
      <c r="S45" s="460"/>
      <c r="T45" s="460"/>
      <c r="U45" s="46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t="s">
        <v>305</v>
      </c>
      <c r="C54" s="127" t="s">
        <v>287</v>
      </c>
      <c r="D54" s="124" t="s">
        <v>389</v>
      </c>
      <c r="E54" s="242">
        <f>'Option_3 Workings'!G15*-1</f>
        <v>-2.8061691061177134</v>
      </c>
      <c r="F54" s="242">
        <f>'Option_3 Workings'!H15*-1</f>
        <v>-2.9271535346279705</v>
      </c>
      <c r="G54" s="242">
        <f>'Option_3 Workings'!I15*-1</f>
        <v>-3.056542306790015</v>
      </c>
      <c r="H54" s="242">
        <f>'Option_3 Workings'!J15*-1</f>
        <v>-3.1892791438437529</v>
      </c>
      <c r="I54" s="242">
        <f>'Option_3 Workings'!K15*-1</f>
        <v>-3.3190643181889796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389</v>
      </c>
      <c r="E55" s="241">
        <f>'Option_3 Workings'!G16*-1</f>
        <v>0</v>
      </c>
      <c r="F55" s="241">
        <f>'Option_3 Workings'!H16*-1</f>
        <v>0</v>
      </c>
      <c r="G55" s="241">
        <f>'Option_3 Workings'!I16*-1</f>
        <v>0</v>
      </c>
      <c r="H55" s="241">
        <f>'Option_3 Workings'!J16*-1</f>
        <v>0</v>
      </c>
      <c r="I55" s="241">
        <f>'Option_3 Workings'!K16*-1</f>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-2.8061691061177134</v>
      </c>
      <c r="F64" s="23">
        <f t="shared" ref="F64:BB64" si="3">SUM(F54:F63)</f>
        <v>-2.9271535346279705</v>
      </c>
      <c r="G64" s="23">
        <f t="shared" si="3"/>
        <v>-3.056542306790015</v>
      </c>
      <c r="H64" s="23">
        <f t="shared" si="3"/>
        <v>-3.1892791438437529</v>
      </c>
      <c r="I64" s="23">
        <f t="shared" si="3"/>
        <v>-3.3190643181889796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-7.096053184541379</v>
      </c>
      <c r="F75" s="275">
        <f>-F158*'Fixed Data'!$B$27/10^2</f>
        <v>-7.1866524089923187</v>
      </c>
      <c r="G75" s="275">
        <f>-G158*'Fixed Data'!$B$27/10^2</f>
        <v>-7.2790099015641569</v>
      </c>
      <c r="H75" s="275">
        <f>-H158*'Fixed Data'!$B$27/10^2</f>
        <v>-7.3731757688609632</v>
      </c>
      <c r="I75" s="275">
        <f>-I158*'Fixed Data'!$B$27/10^2</f>
        <v>-7.4692019017762519</v>
      </c>
      <c r="J75" s="275">
        <f>-J158*'Fixed Data'!$B$27/10^2</f>
        <v>-7.567142049118404</v>
      </c>
      <c r="K75" s="275">
        <f>-K158*'Fixed Data'!$B$27/10^2</f>
        <v>-7.6813355895444007</v>
      </c>
      <c r="L75" s="275">
        <f>-L158*'Fixed Data'!$B$27/10^2</f>
        <v>-7.7979930270946518</v>
      </c>
      <c r="M75" s="275">
        <f>-M158*'Fixed Data'!$B$27/10^2</f>
        <v>-7.9171886107485383</v>
      </c>
      <c r="N75" s="275">
        <f>-N158*'Fixed Data'!$B$27/10^2</f>
        <v>-8.0389993692205852</v>
      </c>
      <c r="O75" s="275">
        <f>-O158*'Fixed Data'!$B$27/10^2</f>
        <v>-8.1635052311652156</v>
      </c>
      <c r="P75" s="275">
        <f>-P158*'Fixed Data'!$B$27/10^2</f>
        <v>-8.2907891153303268</v>
      </c>
      <c r="Q75" s="275">
        <f>-Q158*'Fixed Data'!$B$27/10^2</f>
        <v>-8.4209370883260419</v>
      </c>
      <c r="R75" s="275">
        <f>-R158*'Fixed Data'!$B$27/10^2</f>
        <v>-8.5540384998550625</v>
      </c>
      <c r="S75" s="275">
        <f>-S158*'Fixed Data'!$B$27/10^2</f>
        <v>-8.6901860803790463</v>
      </c>
      <c r="T75" s="275">
        <f>-T158*'Fixed Data'!$B$27/10^2</f>
        <v>-8.8294761514769338</v>
      </c>
      <c r="U75" s="275">
        <f>-U158*'Fixed Data'!$B$27/10^2</f>
        <v>-8.9720087084857294</v>
      </c>
      <c r="V75" s="275">
        <f>-V158*'Fixed Data'!$B$27/10^2</f>
        <v>-9.1178876533972275</v>
      </c>
      <c r="W75" s="275">
        <f>-W158*'Fixed Data'!$B$27/10^2</f>
        <v>-9.2672208850115805</v>
      </c>
      <c r="X75" s="275">
        <f>-X158*'Fixed Data'!$B$27/10^2</f>
        <v>-9.420120539346831</v>
      </c>
      <c r="Y75" s="275">
        <f>-Y158*'Fixed Data'!$B$27/10^2</f>
        <v>-9.5767031323820611</v>
      </c>
      <c r="Z75" s="275">
        <f>-Z158*'Fixed Data'!$B$27/10^2</f>
        <v>-9.7370897704157304</v>
      </c>
      <c r="AA75" s="275">
        <f>-AA158*'Fixed Data'!$B$27/10^2</f>
        <v>-9.9014063453984136</v>
      </c>
      <c r="AB75" s="275">
        <f>-AB158*'Fixed Data'!$B$27/10^2</f>
        <v>-10.069783737778344</v>
      </c>
      <c r="AC75" s="275">
        <f>-AC158*'Fixed Data'!$B$27/10^2</f>
        <v>-10.242358034372534</v>
      </c>
      <c r="AD75" s="275">
        <f>-AD158*'Fixed Data'!$B$27/10^2</f>
        <v>-10.419270776289116</v>
      </c>
      <c r="AE75" s="275">
        <f>-AE158*'Fixed Data'!$B$27/10^2</f>
        <v>-10.600669176798453</v>
      </c>
      <c r="AF75" s="275">
        <f>-AF158*'Fixed Data'!$B$27/10^2</f>
        <v>-10.786706376768274</v>
      </c>
      <c r="AG75" s="275">
        <f>-AG158*'Fixed Data'!$B$27/10^2</f>
        <v>-10.977541730149987</v>
      </c>
      <c r="AH75" s="275">
        <f>-AH158*'Fixed Data'!$B$27/10^2</f>
        <v>-11.173341036875394</v>
      </c>
      <c r="AI75" s="275">
        <f>-AI158*'Fixed Data'!$B$27/10^2</f>
        <v>-11.374276873419804</v>
      </c>
      <c r="AJ75" s="275">
        <f>-AJ158*'Fixed Data'!$B$27/10^2</f>
        <v>-11.580528870775533</v>
      </c>
      <c r="AK75" s="275">
        <f>-AK158*'Fixed Data'!$B$27/10^2</f>
        <v>-11.792284029989419</v>
      </c>
      <c r="AL75" s="275">
        <f>-AL158*'Fixed Data'!$B$27/10^2</f>
        <v>-12.009737052725905</v>
      </c>
      <c r="AM75" s="275">
        <f>-AM158*'Fixed Data'!$B$27/10^2</f>
        <v>-12.233090716906936</v>
      </c>
      <c r="AN75" s="275">
        <f>-AN158*'Fixed Data'!$B$27/10^2</f>
        <v>-12.462556184736659</v>
      </c>
      <c r="AO75" s="275">
        <f>-AO158*'Fixed Data'!$B$27/10^2</f>
        <v>-12.698353423418084</v>
      </c>
      <c r="AP75" s="275">
        <f>-AP158*'Fixed Data'!$B$27/10^2</f>
        <v>-12.940711610844183</v>
      </c>
      <c r="AQ75" s="275">
        <f>-AQ158*'Fixed Data'!$B$27/10^2</f>
        <v>-13.189869496212136</v>
      </c>
      <c r="AR75" s="275">
        <f>-AR158*'Fixed Data'!$B$27/10^2</f>
        <v>-13.446075903380823</v>
      </c>
      <c r="AS75" s="275">
        <f>-AS158*'Fixed Data'!$B$27/10^2</f>
        <v>-13.709590144074657</v>
      </c>
      <c r="AT75" s="275">
        <f>-AT158*'Fixed Data'!$B$27/10^2</f>
        <v>-13.980682521241055</v>
      </c>
      <c r="AU75" s="275">
        <f>-AU158*'Fixed Data'!$B$27/10^2</f>
        <v>-14.25963479484388</v>
      </c>
      <c r="AV75" s="275">
        <f>-AV158*'Fixed Data'!$B$27/10^2</f>
        <v>-14.546740767861657</v>
      </c>
      <c r="AW75" s="275">
        <f>-AW158*'Fixed Data'!$B$27/10^2</f>
        <v>-14.842306774619431</v>
      </c>
      <c r="AX75" s="275">
        <f>-AX158*'Fixed Data'!$B$27/10^2</f>
        <v>-15.14665229683817</v>
      </c>
      <c r="AY75" s="275">
        <f>-AY158*'Fixed Data'!$B$27/10^2</f>
        <v>-15.460110549632985</v>
      </c>
      <c r="AZ75" s="275">
        <f>-AZ158*'Fixed Data'!$B$27/10^2</f>
        <v>-15.783029135126528</v>
      </c>
      <c r="BA75" s="275">
        <f>-BA158*'Fixed Data'!$B$27/10^2</f>
        <v>-16.115770681036793</v>
      </c>
      <c r="BB75" s="275">
        <f>-BB158*'Fixed Data'!$B$27/10^2</f>
        <v>-16.455527162763676</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-7.096053184541379</v>
      </c>
      <c r="F77" s="23">
        <f t="shared" si="5"/>
        <v>-7.1866524089923187</v>
      </c>
      <c r="G77" s="23">
        <f t="shared" si="5"/>
        <v>-7.2790099015641569</v>
      </c>
      <c r="H77" s="23">
        <f t="shared" si="5"/>
        <v>-7.3731757688609632</v>
      </c>
      <c r="I77" s="23">
        <f t="shared" si="5"/>
        <v>-7.4692019017762519</v>
      </c>
      <c r="J77" s="23">
        <f t="shared" si="5"/>
        <v>-7.567142049118404</v>
      </c>
      <c r="K77" s="23">
        <f t="shared" si="5"/>
        <v>-7.6813355895444007</v>
      </c>
      <c r="L77" s="23">
        <f t="shared" si="5"/>
        <v>-7.7979930270946518</v>
      </c>
      <c r="M77" s="23">
        <f t="shared" si="5"/>
        <v>-7.9171886107485383</v>
      </c>
      <c r="N77" s="23">
        <f t="shared" si="5"/>
        <v>-8.0389993692205852</v>
      </c>
      <c r="O77" s="23">
        <f t="shared" si="5"/>
        <v>-8.1635052311652156</v>
      </c>
      <c r="P77" s="23">
        <f t="shared" si="5"/>
        <v>-8.2907891153303268</v>
      </c>
      <c r="Q77" s="23">
        <f t="shared" si="5"/>
        <v>-8.4209370883260419</v>
      </c>
      <c r="R77" s="23">
        <f t="shared" si="5"/>
        <v>-8.5540384998550625</v>
      </c>
      <c r="S77" s="23">
        <f t="shared" si="5"/>
        <v>-8.6901860803790463</v>
      </c>
      <c r="T77" s="23">
        <f t="shared" si="5"/>
        <v>-8.8294761514769338</v>
      </c>
      <c r="U77" s="23">
        <f t="shared" si="5"/>
        <v>-8.9720087084857294</v>
      </c>
      <c r="V77" s="23">
        <f t="shared" si="5"/>
        <v>-9.1178876533972275</v>
      </c>
      <c r="W77" s="23">
        <f t="shared" si="5"/>
        <v>-9.2672208850115805</v>
      </c>
      <c r="X77" s="23">
        <f t="shared" si="5"/>
        <v>-9.420120539346831</v>
      </c>
      <c r="Y77" s="23">
        <f t="shared" si="5"/>
        <v>-9.5767031323820611</v>
      </c>
      <c r="Z77" s="23">
        <f t="shared" si="5"/>
        <v>-9.7370897704157304</v>
      </c>
      <c r="AA77" s="23">
        <f t="shared" si="5"/>
        <v>-9.9014063453984136</v>
      </c>
      <c r="AB77" s="23">
        <f t="shared" si="5"/>
        <v>-10.069783737778344</v>
      </c>
      <c r="AC77" s="23">
        <f t="shared" si="5"/>
        <v>-10.242358034372534</v>
      </c>
      <c r="AD77" s="23">
        <f t="shared" si="5"/>
        <v>-10.419270776289116</v>
      </c>
      <c r="AE77" s="23">
        <f t="shared" si="5"/>
        <v>-10.600669176798453</v>
      </c>
      <c r="AF77" s="23">
        <f t="shared" si="5"/>
        <v>-10.786706376768274</v>
      </c>
      <c r="AG77" s="23">
        <f t="shared" si="5"/>
        <v>-10.977541730149987</v>
      </c>
      <c r="AH77" s="23">
        <f t="shared" si="5"/>
        <v>-11.173341036875394</v>
      </c>
      <c r="AI77" s="23">
        <f t="shared" si="5"/>
        <v>-11.374276873419804</v>
      </c>
      <c r="AJ77" s="23">
        <f t="shared" si="5"/>
        <v>-11.580528870775533</v>
      </c>
      <c r="AK77" s="23">
        <f t="shared" ref="AK77:BB77" si="6">SUM(AK75:AK76)</f>
        <v>-11.792284029989419</v>
      </c>
      <c r="AL77" s="23">
        <f t="shared" si="6"/>
        <v>-12.009737052725905</v>
      </c>
      <c r="AM77" s="23">
        <f t="shared" si="6"/>
        <v>-12.233090716906936</v>
      </c>
      <c r="AN77" s="23">
        <f t="shared" si="6"/>
        <v>-12.462556184736659</v>
      </c>
      <c r="AO77" s="23">
        <f t="shared" si="6"/>
        <v>-12.698353423418084</v>
      </c>
      <c r="AP77" s="23">
        <f t="shared" si="6"/>
        <v>-12.940711610844183</v>
      </c>
      <c r="AQ77" s="23">
        <f t="shared" si="6"/>
        <v>-13.189869496212136</v>
      </c>
      <c r="AR77" s="23">
        <f t="shared" si="6"/>
        <v>-13.446075903380823</v>
      </c>
      <c r="AS77" s="23">
        <f t="shared" si="6"/>
        <v>-13.709590144074657</v>
      </c>
      <c r="AT77" s="23">
        <f t="shared" si="6"/>
        <v>-13.980682521241055</v>
      </c>
      <c r="AU77" s="23">
        <f t="shared" si="6"/>
        <v>-14.25963479484388</v>
      </c>
      <c r="AV77" s="23">
        <f t="shared" si="6"/>
        <v>-14.546740767861657</v>
      </c>
      <c r="AW77" s="23">
        <f t="shared" si="6"/>
        <v>-14.842306774619431</v>
      </c>
      <c r="AX77" s="23">
        <f t="shared" si="6"/>
        <v>-15.14665229683817</v>
      </c>
      <c r="AY77" s="23">
        <f t="shared" si="6"/>
        <v>-15.460110549632985</v>
      </c>
      <c r="AZ77" s="23">
        <f t="shared" si="6"/>
        <v>-15.783029135126528</v>
      </c>
      <c r="BA77" s="23">
        <f t="shared" si="6"/>
        <v>-16.115770681036793</v>
      </c>
      <c r="BB77" s="255">
        <f t="shared" si="6"/>
        <v>-16.455527162763676</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-2.8061691061177134</v>
      </c>
      <c r="F82" s="21">
        <f t="shared" si="8"/>
        <v>-2.9271535346279705</v>
      </c>
      <c r="G82" s="21">
        <f t="shared" si="8"/>
        <v>-3.056542306790015</v>
      </c>
      <c r="H82" s="21">
        <f t="shared" si="8"/>
        <v>-3.1892791438437529</v>
      </c>
      <c r="I82" s="21">
        <f t="shared" si="8"/>
        <v>-3.3190643181889796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-0.23384742550980944</v>
      </c>
      <c r="G84" s="21">
        <f>IF($E$82&lt;0,(IF(2050-F$80&lt;=0,0,(2/(2050-F$80+1))*(1-(SUM($E84:F84)/$E$82))*$E$82*'Fixed Data'!D$52)),0)</f>
        <v>-0.22368014613981771</v>
      </c>
      <c r="H84" s="21">
        <f>IF($E$82&lt;0,(IF(2050-G$80&lt;=0,0,(2/(2050-G$80+1))*(1-(SUM($E84:G84)/$E$82))*$E$82*'Fixed Data'!E$52)),0)</f>
        <v>-0.21351286676982603</v>
      </c>
      <c r="I84" s="21">
        <f>IF($E$82&lt;0,(IF(2050-H$80&lt;=0,0,(2/(2050-H$80+1))*(1-(SUM($E84:H84)/$E$82))*$E$82*'Fixed Data'!F$52)),0)</f>
        <v>-0.20334558739983433</v>
      </c>
      <c r="J84" s="21">
        <f>IF($E$82&lt;0,(IF(2050-I$80&lt;=0,0,(2/(2050-I$80+1))*(1-(SUM($E84:I84)/$E$82))*$E$82*'Fixed Data'!G$52)),0)</f>
        <v>-0.19317830802984259</v>
      </c>
      <c r="K84" s="21">
        <f>IF($E$82&lt;0,(IF(2050-J$80&lt;=0,0,(2/(2050-J$80+1))*(1-(SUM($E84:J84)/$E$82))*$E$82*'Fixed Data'!H$52)),0)</f>
        <v>-0.18301102865985092</v>
      </c>
      <c r="L84" s="21">
        <f>IF($E$82&lt;0,(IF(2050-K$80&lt;=0,0,(2/(2050-K$80+1))*(1-(SUM($E84:K84)/$E$82))*$E$82*'Fixed Data'!I$52)),0)</f>
        <v>-0.17284374928985916</v>
      </c>
      <c r="M84" s="21">
        <f>IF($E$82&lt;0,(IF(2050-L$80&lt;=0,0,(2/(2050-L$80+1))*(1-(SUM($E84:L84)/$E$82))*$E$82*'Fixed Data'!J$52)),0)</f>
        <v>-0.16267646991986742</v>
      </c>
      <c r="N84" s="21">
        <f>IF($E$82&lt;0,(IF(2050-M$80&lt;=0,0,(2/(2050-M$80+1))*(1-(SUM($E84:M84)/$E$82))*$E$82*'Fixed Data'!K$52)),0)</f>
        <v>-0.15250919054987572</v>
      </c>
      <c r="O84" s="21">
        <f>IF($E$82&lt;0,(IF(2050-N$80&lt;=0,0,(2/(2050-N$80+1))*(1-(SUM($E84:N84)/$E$82))*$E$82*'Fixed Data'!L$52)),0)</f>
        <v>-0.14234191117988401</v>
      </c>
      <c r="P84" s="21">
        <f>IF($E$82&lt;0,(IF(2050-O$80&lt;=0,0,(2/(2050-O$80+1))*(1-(SUM($E84:O84)/$E$82))*$E$82*'Fixed Data'!M$52)),0)</f>
        <v>-0.13217463180989231</v>
      </c>
      <c r="Q84" s="21">
        <f>IF($E$82&lt;0,(IF(2050-P$80&lt;=0,0,(2/(2050-P$80+1))*(1-(SUM($E84:P84)/$E$82))*$E$82*'Fixed Data'!N$52)),0)</f>
        <v>-0.12200735243990056</v>
      </c>
      <c r="R84" s="21">
        <f>IF($E$82&lt;0,(IF(2050-Q$80&lt;=0,0,(2/(2050-Q$80+1))*(1-(SUM($E84:Q84)/$E$82))*$E$82*'Fixed Data'!O$52)),0)</f>
        <v>-0.1118400730699089</v>
      </c>
      <c r="S84" s="21">
        <f>IF($E$82&lt;0,(IF(2050-R$80&lt;=0,0,(2/(2050-R$80+1))*(1-(SUM($E84:R84)/$E$82))*$E$82*'Fixed Data'!P$52)),0)</f>
        <v>-0.10167279369991722</v>
      </c>
      <c r="T84" s="21">
        <f>IF($E$82&lt;0,(IF(2050-S$80&lt;=0,0,(2/(2050-S$80+1))*(1-(SUM($E84:S84)/$E$82))*$E$82*'Fixed Data'!Q$52)),0)</f>
        <v>-9.1505514329925472E-2</v>
      </c>
      <c r="U84" s="21">
        <f>IF($E$82&lt;0,(IF(2050-T$80&lt;=0,0,(2/(2050-T$80+1))*(1-(SUM($E84:T84)/$E$82))*$E$82*'Fixed Data'!R$52)),0)</f>
        <v>-8.1338234959933739E-2</v>
      </c>
      <c r="V84" s="21">
        <f>IF($E$82&lt;0,(IF(2050-U$80&lt;=0,0,(2/(2050-U$80+1))*(1-(SUM($E84:U84)/$E$82))*$E$82*'Fixed Data'!S$52)),0)</f>
        <v>-7.1170955589942006E-2</v>
      </c>
      <c r="W84" s="21">
        <f>IF($E$82&lt;0,(IF(2050-V$80&lt;=0,0,(2/(2050-V$80+1))*(1-(SUM($E84:V84)/$E$82))*$E$82*'Fixed Data'!T$52)),0)</f>
        <v>-6.1003676219950377E-2</v>
      </c>
      <c r="X84" s="21">
        <f>IF($E$82&lt;0,(IF(2050-W$80&lt;=0,0,(2/(2050-W$80+1))*(1-(SUM($E84:W84)/$E$82))*$E$82*'Fixed Data'!U$52)),0)</f>
        <v>-5.0836396849958693E-2</v>
      </c>
      <c r="Y84" s="21">
        <f>IF($E$82&lt;0,(IF(2050-X$80&lt;=0,0,(2/(2050-X$80+1))*(1-(SUM($E84:X84)/$E$82))*$E$82*'Fixed Data'!V$52)),0)</f>
        <v>-4.0669117479967043E-2</v>
      </c>
      <c r="Z84" s="21">
        <f>IF($E$82&lt;0,(IF(2050-Y$80&lt;=0,0,(2/(2050-Y$80+1))*(1-(SUM($E84:Y84)/$E$82))*$E$82*'Fixed Data'!W$52)),0)</f>
        <v>-3.0501838109975282E-2</v>
      </c>
      <c r="AA84" s="21">
        <f>IF($E$82&lt;0,(IF(2050-Z$80&lt;=0,0,(2/(2050-Z$80+1))*(1-(SUM($E84:Z84)/$E$82))*$E$82*'Fixed Data'!X$52)),0)</f>
        <v>-2.0334558739983521E-2</v>
      </c>
      <c r="AB84" s="21">
        <f>IF($E$82&lt;0,(IF(2050-AA$80&lt;=0,0,(2/(2050-AA$80+1))*(1-(SUM($E84:AA84)/$E$82))*$E$82*'Fixed Data'!Y$52)),0)</f>
        <v>-1.0167279369991761E-2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-0.25453508996764962</v>
      </c>
      <c r="H85" s="21">
        <f>IF($F$82&lt;0,(IF(2050-G$80&lt;=0,0,(2/(2050-G$80+1))*(1-(SUM($E85:G85)/$F$82))*$F$82*'Fixed Data'!E$52)),0)</f>
        <v>-0.24296531315093825</v>
      </c>
      <c r="I85" s="21">
        <f>IF($F$82&lt;0,(IF(2050-H$80&lt;=0,0,(2/(2050-H$80+1))*(1-(SUM($E85:H85)/$F$82))*$F$82*'Fixed Data'!F$52)),0)</f>
        <v>-0.23139553633422688</v>
      </c>
      <c r="J85" s="21">
        <f>IF($F$82&lt;0,(IF(2050-I$80&lt;=0,0,(2/(2050-I$80+1))*(1-(SUM($E85:I85)/$F$82))*$F$82*'Fixed Data'!G$52)),0)</f>
        <v>-0.2198257595175156</v>
      </c>
      <c r="K85" s="21">
        <f>IF($F$82&lt;0,(IF(2050-J$80&lt;=0,0,(2/(2050-J$80+1))*(1-(SUM($E85:J85)/$F$82))*$F$82*'Fixed Data'!H$52)),0)</f>
        <v>-0.2082559827008042</v>
      </c>
      <c r="L85" s="21">
        <f>IF($F$82&lt;0,(IF(2050-K$80&lt;=0,0,(2/(2050-K$80+1))*(1-(SUM($E85:K85)/$F$82))*$F$82*'Fixed Data'!I$52)),0)</f>
        <v>-0.19668620588409289</v>
      </c>
      <c r="M85" s="21">
        <f>IF($F$82&lt;0,(IF(2050-L$80&lt;=0,0,(2/(2050-L$80+1))*(1-(SUM($E85:L85)/$F$82))*$F$82*'Fixed Data'!J$52)),0)</f>
        <v>-0.18511642906738152</v>
      </c>
      <c r="N85" s="21">
        <f>IF($F$82&lt;0,(IF(2050-M$80&lt;=0,0,(2/(2050-M$80+1))*(1-(SUM($E85:M85)/$F$82))*$F$82*'Fixed Data'!K$52)),0)</f>
        <v>-0.1735466522506702</v>
      </c>
      <c r="O85" s="21">
        <f>IF($F$82&lt;0,(IF(2050-N$80&lt;=0,0,(2/(2050-N$80+1))*(1-(SUM($E85:N85)/$F$82))*$F$82*'Fixed Data'!L$52)),0)</f>
        <v>-0.16197687543395886</v>
      </c>
      <c r="P85" s="21">
        <f>IF($F$82&lt;0,(IF(2050-O$80&lt;=0,0,(2/(2050-O$80+1))*(1-(SUM($E85:O85)/$F$82))*$F$82*'Fixed Data'!M$52)),0)</f>
        <v>-0.15040709861724755</v>
      </c>
      <c r="Q85" s="21">
        <f>IF($F$82&lt;0,(IF(2050-P$80&lt;=0,0,(2/(2050-P$80+1))*(1-(SUM($E85:P85)/$F$82))*$F$82*'Fixed Data'!N$52)),0)</f>
        <v>-0.13883732180053615</v>
      </c>
      <c r="R85" s="21">
        <f>IF($F$82&lt;0,(IF(2050-Q$80&lt;=0,0,(2/(2050-Q$80+1))*(1-(SUM($E85:Q85)/$F$82))*$F$82*'Fixed Data'!O$52)),0)</f>
        <v>-0.12726754498382481</v>
      </c>
      <c r="S85" s="21">
        <f>IF($F$82&lt;0,(IF(2050-R$80&lt;=0,0,(2/(2050-R$80+1))*(1-(SUM($E85:R85)/$F$82))*$F$82*'Fixed Data'!P$52)),0)</f>
        <v>-0.11569776816711344</v>
      </c>
      <c r="T85" s="21">
        <f>IF($F$82&lt;0,(IF(2050-S$80&lt;=0,0,(2/(2050-S$80+1))*(1-(SUM($E85:S85)/$F$82))*$F$82*'Fixed Data'!Q$52)),0)</f>
        <v>-0.1041279913504021</v>
      </c>
      <c r="U85" s="21">
        <f>IF($F$82&lt;0,(IF(2050-T$80&lt;=0,0,(2/(2050-T$80+1))*(1-(SUM($E85:T85)/$F$82))*$F$82*'Fixed Data'!R$52)),0)</f>
        <v>-9.2558214533690744E-2</v>
      </c>
      <c r="V85" s="21">
        <f>IF($F$82&lt;0,(IF(2050-U$80&lt;=0,0,(2/(2050-U$80+1))*(1-(SUM($E85:U85)/$F$82))*$F$82*'Fixed Data'!S$52)),0)</f>
        <v>-8.0988437716979361E-2</v>
      </c>
      <c r="W85" s="21">
        <f>IF($F$82&lt;0,(IF(2050-V$80&lt;=0,0,(2/(2050-V$80+1))*(1-(SUM($E85:V85)/$F$82))*$F$82*'Fixed Data'!T$52)),0)</f>
        <v>-6.9418660900268131E-2</v>
      </c>
      <c r="X85" s="21">
        <f>IF($F$82&lt;0,(IF(2050-W$80&lt;=0,0,(2/(2050-W$80+1))*(1-(SUM($E85:W85)/$F$82))*$F$82*'Fixed Data'!U$52)),0)</f>
        <v>-5.7848884083556824E-2</v>
      </c>
      <c r="Y85" s="21">
        <f>IF($F$82&lt;0,(IF(2050-X$80&lt;=0,0,(2/(2050-X$80+1))*(1-(SUM($E85:X85)/$F$82))*$F$82*'Fixed Data'!V$52)),0)</f>
        <v>-4.6279107266845379E-2</v>
      </c>
      <c r="Z85" s="21">
        <f>IF($F$82&lt;0,(IF(2050-Y$80&lt;=0,0,(2/(2050-Y$80+1))*(1-(SUM($E85:Y85)/$F$82))*$F$82*'Fixed Data'!W$52)),0)</f>
        <v>-3.4709330450133996E-2</v>
      </c>
      <c r="AA85" s="21">
        <f>IF($F$82&lt;0,(IF(2050-Z$80&lt;=0,0,(2/(2050-Z$80+1))*(1-(SUM($E85:Z85)/$F$82))*$F$82*'Fixed Data'!X$52)),0)</f>
        <v>-2.3139553633422769E-2</v>
      </c>
      <c r="AB85" s="21">
        <f>IF($F$82&lt;0,(IF(2050-AA$80&lt;=0,0,(2/(2050-AA$80+1))*(1-(SUM($E85:AA85)/$F$82))*$F$82*'Fixed Data'!Y$52)),0)</f>
        <v>-1.1569776816711603E-2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-0.27786748243545595</v>
      </c>
      <c r="I86" s="21">
        <f>IF($G$82&lt;0,(IF(2050-H$80&lt;=0,0,(2/(2050-H$80+1))*(1-(SUM($E86:H86)/$G$82))*$G$82*'Fixed Data'!F$52)),0)</f>
        <v>-0.26463569755757704</v>
      </c>
      <c r="J86" s="21">
        <f>IF($G$82&lt;0,(IF(2050-I$80&lt;=0,0,(2/(2050-I$80+1))*(1-(SUM($E86:I86)/$G$82))*$G$82*'Fixed Data'!G$52)),0)</f>
        <v>-0.25140391267969819</v>
      </c>
      <c r="K86" s="21">
        <f>IF($G$82&lt;0,(IF(2050-J$80&lt;=0,0,(2/(2050-J$80+1))*(1-(SUM($E86:J86)/$G$82))*$G$82*'Fixed Data'!H$52)),0)</f>
        <v>-0.23817212780181934</v>
      </c>
      <c r="L86" s="21">
        <f>IF($G$82&lt;0,(IF(2050-K$80&lt;=0,0,(2/(2050-K$80+1))*(1-(SUM($E86:K86)/$G$82))*$G$82*'Fixed Data'!I$52)),0)</f>
        <v>-0.22494034292394047</v>
      </c>
      <c r="M86" s="21">
        <f>IF($G$82&lt;0,(IF(2050-L$80&lt;=0,0,(2/(2050-L$80+1))*(1-(SUM($E86:L86)/$G$82))*$G$82*'Fixed Data'!J$52)),0)</f>
        <v>-0.21170855804606165</v>
      </c>
      <c r="N86" s="21">
        <f>IF($G$82&lt;0,(IF(2050-M$80&lt;=0,0,(2/(2050-M$80+1))*(1-(SUM($E86:M86)/$G$82))*$G$82*'Fixed Data'!K$52)),0)</f>
        <v>-0.19847677316818277</v>
      </c>
      <c r="O86" s="21">
        <f>IF($G$82&lt;0,(IF(2050-N$80&lt;=0,0,(2/(2050-N$80+1))*(1-(SUM($E86:N86)/$G$82))*$G$82*'Fixed Data'!L$52)),0)</f>
        <v>-0.18524498829030395</v>
      </c>
      <c r="P86" s="21">
        <f>IF($G$82&lt;0,(IF(2050-O$80&lt;=0,0,(2/(2050-O$80+1))*(1-(SUM($E86:O86)/$G$82))*$G$82*'Fixed Data'!M$52)),0)</f>
        <v>-0.17201320341242507</v>
      </c>
      <c r="Q86" s="21">
        <f>IF($G$82&lt;0,(IF(2050-P$80&lt;=0,0,(2/(2050-P$80+1))*(1-(SUM($E86:P86)/$G$82))*$G$82*'Fixed Data'!N$52)),0)</f>
        <v>-0.15878141853454625</v>
      </c>
      <c r="R86" s="21">
        <f>IF($G$82&lt;0,(IF(2050-Q$80&lt;=0,0,(2/(2050-Q$80+1))*(1-(SUM($E86:Q86)/$G$82))*$G$82*'Fixed Data'!O$52)),0)</f>
        <v>-0.14554963365666737</v>
      </c>
      <c r="S86" s="21">
        <f>IF($G$82&lt;0,(IF(2050-R$80&lt;=0,0,(2/(2050-R$80+1))*(1-(SUM($E86:R86)/$G$82))*$G$82*'Fixed Data'!P$52)),0)</f>
        <v>-0.13231784877878849</v>
      </c>
      <c r="T86" s="21">
        <f>IF($G$82&lt;0,(IF(2050-S$80&lt;=0,0,(2/(2050-S$80+1))*(1-(SUM($E86:S86)/$G$82))*$G$82*'Fixed Data'!Q$52)),0)</f>
        <v>-0.11908606390090959</v>
      </c>
      <c r="U86" s="21">
        <f>IF($G$82&lt;0,(IF(2050-T$80&lt;=0,0,(2/(2050-T$80+1))*(1-(SUM($E86:T86)/$G$82))*$G$82*'Fixed Data'!R$52)),0)</f>
        <v>-0.1058542790230307</v>
      </c>
      <c r="V86" s="21">
        <f>IF($G$82&lt;0,(IF(2050-U$80&lt;=0,0,(2/(2050-U$80+1))*(1-(SUM($E86:U86)/$G$82))*$G$82*'Fixed Data'!S$52)),0)</f>
        <v>-9.262249414515189E-2</v>
      </c>
      <c r="W86" s="21">
        <f>IF($G$82&lt;0,(IF(2050-V$80&lt;=0,0,(2/(2050-V$80+1))*(1-(SUM($E86:V86)/$G$82))*$G$82*'Fixed Data'!T$52)),0)</f>
        <v>-7.9390709267273041E-2</v>
      </c>
      <c r="X86" s="21">
        <f>IF($G$82&lt;0,(IF(2050-W$80&lt;=0,0,(2/(2050-W$80+1))*(1-(SUM($E86:W86)/$G$82))*$G$82*'Fixed Data'!U$52)),0)</f>
        <v>-6.6158924389394164E-2</v>
      </c>
      <c r="Y86" s="21">
        <f>IF($G$82&lt;0,(IF(2050-X$80&lt;=0,0,(2/(2050-X$80+1))*(1-(SUM($E86:X86)/$G$82))*$G$82*'Fixed Data'!V$52)),0)</f>
        <v>-5.2927139511515391E-2</v>
      </c>
      <c r="Z86" s="21">
        <f>IF($G$82&lt;0,(IF(2050-Y$80&lt;=0,0,(2/(2050-Y$80+1))*(1-(SUM($E86:Y86)/$G$82))*$G$82*'Fixed Data'!W$52)),0)</f>
        <v>-3.9695354633636742E-2</v>
      </c>
      <c r="AA86" s="21">
        <f>IF($G$82&lt;0,(IF(2050-Z$80&lt;=0,0,(2/(2050-Z$80+1))*(1-(SUM($E86:Z86)/$G$82))*$G$82*'Fixed Data'!X$52)),0)</f>
        <v>-2.6463569755757713E-2</v>
      </c>
      <c r="AB86" s="21">
        <f>IF($G$82&lt;0,(IF(2050-AA$80&lt;=0,0,(2/(2050-AA$80+1))*(1-(SUM($E86:AA86)/$G$82))*$G$82*'Fixed Data'!Y$52)),0)</f>
        <v>-1.3231784877878744E-2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-0.30374087084226215</v>
      </c>
      <c r="J87" s="21">
        <f>IF($H$82&lt;0,(IF(2050-I$80&lt;=0,0,(2/(2050-I$80+1))*(1-(SUM($E87:I87)/$H$82))*$H$82*'Fixed Data'!G$52)),0)</f>
        <v>-0.28855382730014911</v>
      </c>
      <c r="K87" s="21">
        <f>IF($H$82&lt;0,(IF(2050-J$80&lt;=0,0,(2/(2050-J$80+1))*(1-(SUM($E87:J87)/$H$82))*$H$82*'Fixed Data'!H$52)),0)</f>
        <v>-0.27336678375803597</v>
      </c>
      <c r="L87" s="21">
        <f>IF($H$82&lt;0,(IF(2050-K$80&lt;=0,0,(2/(2050-K$80+1))*(1-(SUM($E87:K87)/$H$82))*$H$82*'Fixed Data'!I$52)),0)</f>
        <v>-0.25817974021592283</v>
      </c>
      <c r="M87" s="21">
        <f>IF($H$82&lt;0,(IF(2050-L$80&lt;=0,0,(2/(2050-L$80+1))*(1-(SUM($E87:L87)/$H$82))*$H$82*'Fixed Data'!J$52)),0)</f>
        <v>-0.24299269667380971</v>
      </c>
      <c r="N87" s="21">
        <f>IF($H$82&lt;0,(IF(2050-M$80&lt;=0,0,(2/(2050-M$80+1))*(1-(SUM($E87:M87)/$H$82))*$H$82*'Fixed Data'!K$52)),0)</f>
        <v>-0.22780565313169662</v>
      </c>
      <c r="O87" s="21">
        <f>IF($H$82&lt;0,(IF(2050-N$80&lt;=0,0,(2/(2050-N$80+1))*(1-(SUM($E87:N87)/$H$82))*$H$82*'Fixed Data'!L$52)),0)</f>
        <v>-0.21261860958958353</v>
      </c>
      <c r="P87" s="21">
        <f>IF($H$82&lt;0,(IF(2050-O$80&lt;=0,0,(2/(2050-O$80+1))*(1-(SUM($E87:O87)/$H$82))*$H$82*'Fixed Data'!M$52)),0)</f>
        <v>-0.19743156604747042</v>
      </c>
      <c r="Q87" s="21">
        <f>IF($H$82&lt;0,(IF(2050-P$80&lt;=0,0,(2/(2050-P$80+1))*(1-(SUM($E87:P87)/$H$82))*$H$82*'Fixed Data'!N$52)),0)</f>
        <v>-0.18224452250535733</v>
      </c>
      <c r="R87" s="21">
        <f>IF($H$82&lt;0,(IF(2050-Q$80&lt;=0,0,(2/(2050-Q$80+1))*(1-(SUM($E87:Q87)/$H$82))*$H$82*'Fixed Data'!O$52)),0)</f>
        <v>-0.16705747896324419</v>
      </c>
      <c r="S87" s="21">
        <f>IF($H$82&lt;0,(IF(2050-R$80&lt;=0,0,(2/(2050-R$80+1))*(1-(SUM($E87:R87)/$H$82))*$H$82*'Fixed Data'!P$52)),0)</f>
        <v>-0.15187043542113107</v>
      </c>
      <c r="T87" s="21">
        <f>IF($H$82&lt;0,(IF(2050-S$80&lt;=0,0,(2/(2050-S$80+1))*(1-(SUM($E87:S87)/$H$82))*$H$82*'Fixed Data'!Q$52)),0)</f>
        <v>-0.13668339187901801</v>
      </c>
      <c r="U87" s="21">
        <f>IF($H$82&lt;0,(IF(2050-T$80&lt;=0,0,(2/(2050-T$80+1))*(1-(SUM($E87:T87)/$H$82))*$H$82*'Fixed Data'!R$52)),0)</f>
        <v>-0.12149634833690491</v>
      </c>
      <c r="V87" s="21">
        <f>IF($H$82&lt;0,(IF(2050-U$80&lt;=0,0,(2/(2050-U$80+1))*(1-(SUM($E87:U87)/$H$82))*$H$82*'Fixed Data'!S$52)),0)</f>
        <v>-0.10630930479479182</v>
      </c>
      <c r="W87" s="21">
        <f>IF($H$82&lt;0,(IF(2050-V$80&lt;=0,0,(2/(2050-V$80+1))*(1-(SUM($E87:V87)/$H$82))*$H$82*'Fixed Data'!T$52)),0)</f>
        <v>-9.1122261252678735E-2</v>
      </c>
      <c r="X87" s="21">
        <f>IF($H$82&lt;0,(IF(2050-W$80&lt;=0,0,(2/(2050-W$80+1))*(1-(SUM($E87:W87)/$H$82))*$H$82*'Fixed Data'!U$52)),0)</f>
        <v>-7.5935217710565744E-2</v>
      </c>
      <c r="Y87" s="21">
        <f>IF($H$82&lt;0,(IF(2050-X$80&lt;=0,0,(2/(2050-X$80+1))*(1-(SUM($E87:X87)/$H$82))*$H$82*'Fixed Data'!V$52)),0)</f>
        <v>-6.0748174168452511E-2</v>
      </c>
      <c r="Z87" s="21">
        <f>IF($H$82&lt;0,(IF(2050-Y$80&lt;=0,0,(2/(2050-Y$80+1))*(1-(SUM($E87:Y87)/$H$82))*$H$82*'Fixed Data'!W$52)),0)</f>
        <v>-4.556113062633952E-2</v>
      </c>
      <c r="AA87" s="21">
        <f>IF($H$82&lt;0,(IF(2050-Z$80&lt;=0,0,(2/(2050-Z$80+1))*(1-(SUM($E87:Z87)/$H$82))*$H$82*'Fixed Data'!X$52)),0)</f>
        <v>-3.037408708422611E-2</v>
      </c>
      <c r="AB87" s="21">
        <f>IF($H$82&lt;0,(IF(2050-AA$80&lt;=0,0,(2/(2050-AA$80+1))*(1-(SUM($E87:AA87)/$H$82))*$H$82*'Fixed Data'!Y$52)),0)</f>
        <v>-1.5187043542113055E-2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-0.33190643181889801</v>
      </c>
      <c r="K88" s="21">
        <f>IF($I$82&lt;0,(IF(2050-J$80&lt;=0,0,(2/(2050-J$80+1))*(1-(SUM($E88:J88)/$I$82))*$I$82*'Fixed Data'!H$52)),0)</f>
        <v>-0.31443767224948227</v>
      </c>
      <c r="L88" s="21">
        <f>IF($I$82&lt;0,(IF(2050-K$80&lt;=0,0,(2/(2050-K$80+1))*(1-(SUM($E88:K88)/$I$82))*$I$82*'Fixed Data'!I$52)),0)</f>
        <v>-0.29696891268006653</v>
      </c>
      <c r="M88" s="21">
        <f>IF($I$82&lt;0,(IF(2050-L$80&lt;=0,0,(2/(2050-L$80+1))*(1-(SUM($E88:L88)/$I$82))*$I$82*'Fixed Data'!J$52)),0)</f>
        <v>-0.27950015311065091</v>
      </c>
      <c r="N88" s="21">
        <f>IF($I$82&lt;0,(IF(2050-M$80&lt;=0,0,(2/(2050-M$80+1))*(1-(SUM($E88:M88)/$I$82))*$I$82*'Fixed Data'!K$52)),0)</f>
        <v>-0.26203139354123522</v>
      </c>
      <c r="O88" s="21">
        <f>IF($I$82&lt;0,(IF(2050-N$80&lt;=0,0,(2/(2050-N$80+1))*(1-(SUM($E88:N88)/$I$82))*$I$82*'Fixed Data'!L$52)),0)</f>
        <v>-0.24456263397181952</v>
      </c>
      <c r="P88" s="21">
        <f>IF($I$82&lt;0,(IF(2050-O$80&lt;=0,0,(2/(2050-O$80+1))*(1-(SUM($E88:O88)/$I$82))*$I$82*'Fixed Data'!M$52)),0)</f>
        <v>-0.22709387440240389</v>
      </c>
      <c r="Q88" s="21">
        <f>IF($I$82&lt;0,(IF(2050-P$80&lt;=0,0,(2/(2050-P$80+1))*(1-(SUM($E88:P88)/$I$82))*$I$82*'Fixed Data'!N$52)),0)</f>
        <v>-0.20962511483298824</v>
      </c>
      <c r="R88" s="21">
        <f>IF($I$82&lt;0,(IF(2050-Q$80&lt;=0,0,(2/(2050-Q$80+1))*(1-(SUM($E88:Q88)/$I$82))*$I$82*'Fixed Data'!O$52)),0)</f>
        <v>-0.19215635526357247</v>
      </c>
      <c r="S88" s="21">
        <f>IF($I$82&lt;0,(IF(2050-R$80&lt;=0,0,(2/(2050-R$80+1))*(1-(SUM($E88:R88)/$I$82))*$I$82*'Fixed Data'!P$52)),0)</f>
        <v>-0.17468759569415676</v>
      </c>
      <c r="T88" s="21">
        <f>IF($I$82&lt;0,(IF(2050-S$80&lt;=0,0,(2/(2050-S$80+1))*(1-(SUM($E88:S88)/$I$82))*$I$82*'Fixed Data'!Q$52)),0)</f>
        <v>-0.15721883612474113</v>
      </c>
      <c r="U88" s="21">
        <f>IF($I$82&lt;0,(IF(2050-T$80&lt;=0,0,(2/(2050-T$80+1))*(1-(SUM($E88:T88)/$I$82))*$I$82*'Fixed Data'!R$52)),0)</f>
        <v>-0.1397500765553254</v>
      </c>
      <c r="V88" s="21">
        <f>IF($I$82&lt;0,(IF(2050-U$80&lt;=0,0,(2/(2050-U$80+1))*(1-(SUM($E88:U88)/$I$82))*$I$82*'Fixed Data'!S$52)),0)</f>
        <v>-0.12228131698590969</v>
      </c>
      <c r="W88" s="21">
        <f>IF($I$82&lt;0,(IF(2050-V$80&lt;=0,0,(2/(2050-V$80+1))*(1-(SUM($E88:V88)/$I$82))*$I$82*'Fixed Data'!T$52)),0)</f>
        <v>-0.10481255741649409</v>
      </c>
      <c r="X88" s="21">
        <f>IF($I$82&lt;0,(IF(2050-W$80&lt;=0,0,(2/(2050-W$80+1))*(1-(SUM($E88:W88)/$I$82))*$I$82*'Fixed Data'!U$52)),0)</f>
        <v>-8.7343797847078311E-2</v>
      </c>
      <c r="Y88" s="21">
        <f>IF($I$82&lt;0,(IF(2050-X$80&lt;=0,0,(2/(2050-X$80+1))*(1-(SUM($E88:X88)/$I$82))*$I$82*'Fixed Data'!V$52)),0)</f>
        <v>-6.9875038277662657E-2</v>
      </c>
      <c r="Z88" s="21">
        <f>IF($I$82&lt;0,(IF(2050-Y$80&lt;=0,0,(2/(2050-Y$80+1))*(1-(SUM($E88:Y88)/$I$82))*$I$82*'Fixed Data'!W$52)),0)</f>
        <v>-5.2406278708247024E-2</v>
      </c>
      <c r="AA88" s="21">
        <f>IF($I$82&lt;0,(IF(2050-Z$80&lt;=0,0,(2/(2050-Z$80+1))*(1-(SUM($E88:Z88)/$I$82))*$I$82*'Fixed Data'!X$52)),0)</f>
        <v>-3.4937519138831474E-2</v>
      </c>
      <c r="AB88" s="21">
        <f>IF($I$82&lt;0,(IF(2050-AA$80&lt;=0,0,(2/(2050-AA$80+1))*(1-(SUM($E88:AA88)/$I$82))*$I$82*'Fixed Data'!Y$52)),0)</f>
        <v>-1.7468759569415737E-2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-0.23384742550980944</v>
      </c>
      <c r="G128" s="21">
        <f t="shared" si="10"/>
        <v>-0.4782152361074673</v>
      </c>
      <c r="H128" s="21">
        <f t="shared" si="10"/>
        <v>-0.73434566235622023</v>
      </c>
      <c r="I128" s="21">
        <f t="shared" si="10"/>
        <v>-1.0031176921339005</v>
      </c>
      <c r="J128" s="21">
        <f t="shared" si="10"/>
        <v>-1.2848682393461035</v>
      </c>
      <c r="K128" s="21">
        <f t="shared" si="10"/>
        <v>-1.2172435951699927</v>
      </c>
      <c r="L128" s="21">
        <f t="shared" si="10"/>
        <v>-1.1496189509938819</v>
      </c>
      <c r="M128" s="21">
        <f t="shared" si="10"/>
        <v>-1.0819943068177711</v>
      </c>
      <c r="N128" s="21">
        <f t="shared" si="10"/>
        <v>-1.0143696626416605</v>
      </c>
      <c r="O128" s="21">
        <f t="shared" si="10"/>
        <v>-0.94674501846554993</v>
      </c>
      <c r="P128" s="21">
        <f t="shared" si="10"/>
        <v>-0.87912037428943923</v>
      </c>
      <c r="Q128" s="21">
        <f t="shared" si="10"/>
        <v>-0.81149573011332854</v>
      </c>
      <c r="R128" s="21">
        <f t="shared" si="10"/>
        <v>-0.74387108593721774</v>
      </c>
      <c r="S128" s="21">
        <f t="shared" si="10"/>
        <v>-0.67624644176110693</v>
      </c>
      <c r="T128" s="21">
        <f t="shared" si="10"/>
        <v>-0.60862179758499635</v>
      </c>
      <c r="U128" s="21">
        <f t="shared" si="10"/>
        <v>-0.54099715340888554</v>
      </c>
      <c r="V128" s="21">
        <f t="shared" si="10"/>
        <v>-0.47337250923277474</v>
      </c>
      <c r="W128" s="21">
        <f t="shared" si="10"/>
        <v>-0.40574786505666438</v>
      </c>
      <c r="X128" s="21">
        <f t="shared" si="10"/>
        <v>-0.33812322088055374</v>
      </c>
      <c r="Y128" s="21">
        <f t="shared" si="10"/>
        <v>-0.27049857670444299</v>
      </c>
      <c r="Z128" s="21">
        <f t="shared" si="10"/>
        <v>-0.20287393252833255</v>
      </c>
      <c r="AA128" s="21">
        <f t="shared" si="10"/>
        <v>-0.13524928835222158</v>
      </c>
      <c r="AB128" s="21">
        <f t="shared" si="10"/>
        <v>-6.7624644176110901E-2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-2.8061691061177134</v>
      </c>
      <c r="G129" s="21">
        <f t="shared" ref="G129:AW129" si="11">F131</f>
        <v>-5.4994752152358739</v>
      </c>
      <c r="H129" s="21">
        <f t="shared" si="11"/>
        <v>-8.0778022859184215</v>
      </c>
      <c r="I129" s="21">
        <f t="shared" si="11"/>
        <v>-10.532735767405955</v>
      </c>
      <c r="J129" s="21">
        <f t="shared" si="11"/>
        <v>-12.848682393461033</v>
      </c>
      <c r="K129" s="21">
        <f t="shared" si="11"/>
        <v>-11.56381415411493</v>
      </c>
      <c r="L129" s="21">
        <f t="shared" si="11"/>
        <v>-10.346570558944936</v>
      </c>
      <c r="M129" s="21">
        <f t="shared" si="11"/>
        <v>-9.1969516079510552</v>
      </c>
      <c r="N129" s="21">
        <f t="shared" si="11"/>
        <v>-8.1149573011332841</v>
      </c>
      <c r="O129" s="21">
        <f t="shared" si="11"/>
        <v>-7.1005876384916231</v>
      </c>
      <c r="P129" s="21">
        <f t="shared" si="11"/>
        <v>-6.1538426200260732</v>
      </c>
      <c r="Q129" s="21">
        <f t="shared" si="11"/>
        <v>-5.2747222457366343</v>
      </c>
      <c r="R129" s="21">
        <f t="shared" si="11"/>
        <v>-4.4632265156233055</v>
      </c>
      <c r="S129" s="21">
        <f t="shared" si="11"/>
        <v>-3.7193554296860878</v>
      </c>
      <c r="T129" s="21">
        <f t="shared" si="11"/>
        <v>-3.0431089879249811</v>
      </c>
      <c r="U129" s="21">
        <f t="shared" si="11"/>
        <v>-2.4344871903399845</v>
      </c>
      <c r="V129" s="21">
        <f t="shared" si="11"/>
        <v>-1.893490036931099</v>
      </c>
      <c r="W129" s="21">
        <f t="shared" si="11"/>
        <v>-1.4201175276983242</v>
      </c>
      <c r="X129" s="21">
        <f t="shared" si="11"/>
        <v>-1.0143696626416598</v>
      </c>
      <c r="Y129" s="21">
        <f t="shared" si="11"/>
        <v>-0.67624644176110604</v>
      </c>
      <c r="Z129" s="21">
        <f t="shared" si="11"/>
        <v>-0.40574786505666305</v>
      </c>
      <c r="AA129" s="21">
        <f t="shared" si="11"/>
        <v>-0.2028739325283305</v>
      </c>
      <c r="AB129" s="21">
        <f t="shared" si="11"/>
        <v>-6.7624644176108917E-2</v>
      </c>
      <c r="AC129" s="21">
        <f t="shared" si="11"/>
        <v>1.9845236565174673E-15</v>
      </c>
      <c r="AD129" s="21">
        <f t="shared" si="11"/>
        <v>1.9845236565174673E-15</v>
      </c>
      <c r="AE129" s="21">
        <f t="shared" si="11"/>
        <v>1.9845236565174673E-15</v>
      </c>
      <c r="AF129" s="21">
        <f t="shared" si="11"/>
        <v>1.9845236565174673E-15</v>
      </c>
      <c r="AG129" s="21">
        <f t="shared" si="11"/>
        <v>1.9845236565174673E-15</v>
      </c>
      <c r="AH129" s="21">
        <f t="shared" si="11"/>
        <v>1.9845236565174673E-15</v>
      </c>
      <c r="AI129" s="21">
        <f t="shared" si="11"/>
        <v>1.9845236565174673E-15</v>
      </c>
      <c r="AJ129" s="21">
        <f t="shared" si="11"/>
        <v>1.9845236565174673E-15</v>
      </c>
      <c r="AK129" s="21">
        <f t="shared" si="11"/>
        <v>1.9845236565174673E-15</v>
      </c>
      <c r="AL129" s="21">
        <f t="shared" si="11"/>
        <v>1.9845236565174673E-15</v>
      </c>
      <c r="AM129" s="21">
        <f t="shared" si="11"/>
        <v>1.9845236565174673E-15</v>
      </c>
      <c r="AN129" s="21">
        <f t="shared" si="11"/>
        <v>1.9845236565174673E-15</v>
      </c>
      <c r="AO129" s="21">
        <f t="shared" si="11"/>
        <v>1.9845236565174673E-15</v>
      </c>
      <c r="AP129" s="21">
        <f t="shared" si="11"/>
        <v>1.9845236565174673E-15</v>
      </c>
      <c r="AQ129" s="21">
        <f t="shared" si="11"/>
        <v>1.9845236565174673E-15</v>
      </c>
      <c r="AR129" s="21">
        <f t="shared" si="11"/>
        <v>1.9845236565174673E-15</v>
      </c>
      <c r="AS129" s="21">
        <f t="shared" si="11"/>
        <v>1.9845236565174673E-15</v>
      </c>
      <c r="AT129" s="21">
        <f t="shared" si="11"/>
        <v>1.9845236565174673E-15</v>
      </c>
      <c r="AU129" s="21">
        <f t="shared" si="11"/>
        <v>1.9845236565174673E-15</v>
      </c>
      <c r="AV129" s="21">
        <f t="shared" si="11"/>
        <v>1.9845236565174673E-15</v>
      </c>
      <c r="AW129" s="21">
        <f t="shared" si="11"/>
        <v>1.9845236565174673E-15</v>
      </c>
      <c r="AX129" s="21">
        <f>AW131</f>
        <v>1.9845236565174673E-15</v>
      </c>
      <c r="AY129" s="21">
        <f>AX131</f>
        <v>1.9845236565174673E-15</v>
      </c>
      <c r="AZ129" s="21">
        <f>AY131</f>
        <v>1.9845236565174673E-15</v>
      </c>
      <c r="BA129" s="21">
        <f>AZ131</f>
        <v>1.9845236565174673E-15</v>
      </c>
      <c r="BB129" s="21">
        <f>BA131</f>
        <v>1.9845236565174673E-15</v>
      </c>
    </row>
    <row r="130" spans="1:54" ht="15" customHeight="1" outlineLevel="2">
      <c r="A130" s="8"/>
      <c r="B130" t="s">
        <v>457</v>
      </c>
      <c r="C130" t="s">
        <v>458</v>
      </c>
      <c r="D130" t="s">
        <v>389</v>
      </c>
      <c r="E130" s="21">
        <f>E131*(1/(1+'Fixed Data'!$B$10))</f>
        <v>-2.7003166917991859</v>
      </c>
      <c r="F130" s="21">
        <f>F131*(1/(1+'Fixed Data'!$B$10))</f>
        <v>-5.2920277282870236</v>
      </c>
      <c r="G130" s="21">
        <f>G131*(1/(1+'Fixed Data'!$B$10))</f>
        <v>-7.7730968879122617</v>
      </c>
      <c r="H130" s="21">
        <f>H131*(1/(1+'Fixed Data'!$B$10))</f>
        <v>-10.135427027911813</v>
      </c>
      <c r="I130" s="21">
        <f>I131*(1/(1+'Fixed Data'!$B$10))</f>
        <v>-12.364013080697685</v>
      </c>
      <c r="J130" s="21">
        <f>J131*(1/(1+'Fixed Data'!$B$10))</f>
        <v>-11.127611772627917</v>
      </c>
      <c r="K130" s="21">
        <f>K131*(1/(1+'Fixed Data'!$B$10))</f>
        <v>-9.956284217614451</v>
      </c>
      <c r="L130" s="21">
        <f>L131*(1/(1+'Fixed Data'!$B$10))</f>
        <v>-8.8500304156572902</v>
      </c>
      <c r="M130" s="21">
        <f>M131*(1/(1+'Fixed Data'!$B$10))</f>
        <v>-7.8088503667564328</v>
      </c>
      <c r="N130" s="21">
        <f>N131*(1/(1+'Fixed Data'!$B$10))</f>
        <v>-6.8327440709118781</v>
      </c>
      <c r="O130" s="21">
        <f>O131*(1/(1+'Fixed Data'!$B$10))</f>
        <v>-5.9217115281236277</v>
      </c>
      <c r="P130" s="21">
        <f>P131*(1/(1+'Fixed Data'!$B$10))</f>
        <v>-5.0757527383916807</v>
      </c>
      <c r="Q130" s="21">
        <f>Q131*(1/(1+'Fixed Data'!$B$10))</f>
        <v>-4.2948677017160373</v>
      </c>
      <c r="R130" s="21">
        <f>R131*(1/(1+'Fixed Data'!$B$10))</f>
        <v>-3.5790564180966977</v>
      </c>
      <c r="S130" s="21">
        <f>S131*(1/(1+'Fixed Data'!$B$10))</f>
        <v>-2.9283188875336621</v>
      </c>
      <c r="T130" s="21">
        <f>T131*(1/(1+'Fixed Data'!$B$10))</f>
        <v>-2.3426551100269291</v>
      </c>
      <c r="U130" s="21">
        <f>U131*(1/(1+'Fixed Data'!$B$10))</f>
        <v>-1.8220650855765004</v>
      </c>
      <c r="V130" s="21">
        <f>V131*(1/(1+'Fixed Data'!$B$10))</f>
        <v>-1.3665488141823754</v>
      </c>
      <c r="W130" s="21">
        <f>W131*(1/(1+'Fixed Data'!$B$10))</f>
        <v>-0.97610629584455344</v>
      </c>
      <c r="X130" s="21">
        <f>X131*(1/(1+'Fixed Data'!$B$10))</f>
        <v>-0.65073753056303518</v>
      </c>
      <c r="Y130" s="21">
        <f>Y131*(1/(1+'Fixed Data'!$B$10))</f>
        <v>-0.39044251833782051</v>
      </c>
      <c r="Z130" s="21">
        <f>Z131*(1/(1+'Fixed Data'!$B$10))</f>
        <v>-0.19522125916890928</v>
      </c>
      <c r="AA130" s="21">
        <f>AA131*(1/(1+'Fixed Data'!$B$10))</f>
        <v>-6.5073753056301892E-2</v>
      </c>
      <c r="AB130" s="21">
        <f>AB131*(1/(1+'Fixed Data'!$B$10))</f>
        <v>1.9096647964948688E-15</v>
      </c>
      <c r="AC130" s="21">
        <f>AC131*(1/(1+'Fixed Data'!$B$10))</f>
        <v>1.9096647964948688E-15</v>
      </c>
      <c r="AD130" s="21">
        <f>AD131*(1/(1+'Fixed Data'!$B$10))</f>
        <v>1.9096647964948688E-15</v>
      </c>
      <c r="AE130" s="21">
        <f>AE131*(1/(1+'Fixed Data'!$B$10))</f>
        <v>1.9096647964948688E-15</v>
      </c>
      <c r="AF130" s="21">
        <f>AF131*(1/(1+'Fixed Data'!$B$10))</f>
        <v>1.9096647964948688E-15</v>
      </c>
      <c r="AG130" s="21">
        <f>AG131*(1/(1+'Fixed Data'!$B$10))</f>
        <v>1.9096647964948688E-15</v>
      </c>
      <c r="AH130" s="21">
        <f>AH131*(1/(1+'Fixed Data'!$B$10))</f>
        <v>1.9096647964948688E-15</v>
      </c>
      <c r="AI130" s="21">
        <f>AI131*(1/(1+'Fixed Data'!$B$10))</f>
        <v>1.9096647964948688E-15</v>
      </c>
      <c r="AJ130" s="21">
        <f>AJ131*(1/(1+'Fixed Data'!$B$10))</f>
        <v>1.9096647964948688E-15</v>
      </c>
      <c r="AK130" s="21">
        <f>AK131*(1/(1+'Fixed Data'!$B$10))</f>
        <v>1.9096647964948688E-15</v>
      </c>
      <c r="AL130" s="21">
        <f>AL131*(1/(1+'Fixed Data'!$B$10))</f>
        <v>1.9096647964948688E-15</v>
      </c>
      <c r="AM130" s="21">
        <f>AM131*(1/(1+'Fixed Data'!$B$10))</f>
        <v>1.9096647964948688E-15</v>
      </c>
      <c r="AN130" s="21">
        <f>AN131*(1/(1+'Fixed Data'!$B$10))</f>
        <v>1.9096647964948688E-15</v>
      </c>
      <c r="AO130" s="21">
        <f>AO131*(1/(1+'Fixed Data'!$B$10))</f>
        <v>1.9096647964948688E-15</v>
      </c>
      <c r="AP130" s="21">
        <f>AP131*(1/(1+'Fixed Data'!$B$10))</f>
        <v>1.9096647964948688E-15</v>
      </c>
      <c r="AQ130" s="21">
        <f>AQ131*(1/(1+'Fixed Data'!$B$10))</f>
        <v>1.9096647964948688E-15</v>
      </c>
      <c r="AR130" s="21">
        <f>AR131*(1/(1+'Fixed Data'!$B$10))</f>
        <v>1.9096647964948688E-15</v>
      </c>
      <c r="AS130" s="21">
        <f>AS131*(1/(1+'Fixed Data'!$B$10))</f>
        <v>1.9096647964948688E-15</v>
      </c>
      <c r="AT130" s="21">
        <f>AT131*(1/(1+'Fixed Data'!$B$10))</f>
        <v>1.9096647964948688E-15</v>
      </c>
      <c r="AU130" s="21">
        <f>AU131*(1/(1+'Fixed Data'!$B$10))</f>
        <v>1.9096647964948688E-15</v>
      </c>
      <c r="AV130" s="21">
        <f>AV131*(1/(1+'Fixed Data'!$B$10))</f>
        <v>1.9096647964948688E-15</v>
      </c>
      <c r="AW130" s="21">
        <f>AW131*(1/(1+'Fixed Data'!$B$10))</f>
        <v>1.9096647964948688E-15</v>
      </c>
      <c r="AX130" s="21">
        <f>AX131*(1/(1+'Fixed Data'!$B$10))</f>
        <v>1.9096647964948688E-15</v>
      </c>
      <c r="AY130" s="21">
        <f>AY131*(1/(1+'Fixed Data'!$B$10))</f>
        <v>1.9096647964948688E-15</v>
      </c>
      <c r="AZ130" s="21">
        <f>AZ131*(1/(1+'Fixed Data'!$B$10))</f>
        <v>1.9096647964948688E-15</v>
      </c>
      <c r="BA130" s="21">
        <f>BA131*(1/(1+'Fixed Data'!$B$10))</f>
        <v>1.9096647964948688E-15</v>
      </c>
      <c r="BB130" s="21">
        <f>BB131*(1/(1+'Fixed Data'!$B$10))</f>
        <v>1.9096647964948688E-15</v>
      </c>
    </row>
    <row r="131" spans="1:54" ht="13.9" customHeight="1" outlineLevel="2">
      <c r="A131" s="8"/>
      <c r="B131" t="s">
        <v>459</v>
      </c>
      <c r="C131" t="s">
        <v>460</v>
      </c>
      <c r="D131" t="s">
        <v>389</v>
      </c>
      <c r="E131" s="21">
        <f t="shared" ref="E131:BB131" si="12">E82-E128+E129</f>
        <v>-2.8061691061177134</v>
      </c>
      <c r="F131" s="21">
        <f t="shared" si="12"/>
        <v>-5.4994752152358739</v>
      </c>
      <c r="G131" s="21">
        <f t="shared" si="12"/>
        <v>-8.0778022859184215</v>
      </c>
      <c r="H131" s="21">
        <f t="shared" si="12"/>
        <v>-10.532735767405955</v>
      </c>
      <c r="I131" s="21">
        <f t="shared" si="12"/>
        <v>-12.848682393461033</v>
      </c>
      <c r="J131" s="21">
        <f t="shared" si="12"/>
        <v>-11.56381415411493</v>
      </c>
      <c r="K131" s="21">
        <f t="shared" si="12"/>
        <v>-10.346570558944936</v>
      </c>
      <c r="L131" s="21">
        <f t="shared" si="12"/>
        <v>-9.1969516079510552</v>
      </c>
      <c r="M131" s="21">
        <f t="shared" si="12"/>
        <v>-8.1149573011332841</v>
      </c>
      <c r="N131" s="21">
        <f t="shared" si="12"/>
        <v>-7.1005876384916231</v>
      </c>
      <c r="O131" s="21">
        <f t="shared" si="12"/>
        <v>-6.1538426200260732</v>
      </c>
      <c r="P131" s="21">
        <f t="shared" si="12"/>
        <v>-5.2747222457366343</v>
      </c>
      <c r="Q131" s="21">
        <f t="shared" si="12"/>
        <v>-4.4632265156233055</v>
      </c>
      <c r="R131" s="21">
        <f t="shared" si="12"/>
        <v>-3.7193554296860878</v>
      </c>
      <c r="S131" s="21">
        <f t="shared" si="12"/>
        <v>-3.0431089879249811</v>
      </c>
      <c r="T131" s="21">
        <f t="shared" si="12"/>
        <v>-2.4344871903399845</v>
      </c>
      <c r="U131" s="21">
        <f t="shared" si="12"/>
        <v>-1.893490036931099</v>
      </c>
      <c r="V131" s="21">
        <f t="shared" si="12"/>
        <v>-1.4201175276983242</v>
      </c>
      <c r="W131" s="21">
        <f t="shared" si="12"/>
        <v>-1.0143696626416598</v>
      </c>
      <c r="X131" s="21">
        <f t="shared" si="12"/>
        <v>-0.67624644176110604</v>
      </c>
      <c r="Y131" s="21">
        <f t="shared" si="12"/>
        <v>-0.40574786505666305</v>
      </c>
      <c r="Z131" s="21">
        <f t="shared" si="12"/>
        <v>-0.2028739325283305</v>
      </c>
      <c r="AA131" s="21">
        <f t="shared" si="12"/>
        <v>-6.7624644176108917E-2</v>
      </c>
      <c r="AB131" s="21">
        <f t="shared" si="12"/>
        <v>1.9845236565174673E-15</v>
      </c>
      <c r="AC131" s="21">
        <f t="shared" si="12"/>
        <v>1.9845236565174673E-15</v>
      </c>
      <c r="AD131" s="21">
        <f t="shared" si="12"/>
        <v>1.9845236565174673E-15</v>
      </c>
      <c r="AE131" s="21">
        <f t="shared" si="12"/>
        <v>1.9845236565174673E-15</v>
      </c>
      <c r="AF131" s="21">
        <f t="shared" si="12"/>
        <v>1.9845236565174673E-15</v>
      </c>
      <c r="AG131" s="21">
        <f t="shared" si="12"/>
        <v>1.9845236565174673E-15</v>
      </c>
      <c r="AH131" s="21">
        <f t="shared" si="12"/>
        <v>1.9845236565174673E-15</v>
      </c>
      <c r="AI131" s="21">
        <f t="shared" si="12"/>
        <v>1.9845236565174673E-15</v>
      </c>
      <c r="AJ131" s="21">
        <f t="shared" si="12"/>
        <v>1.9845236565174673E-15</v>
      </c>
      <c r="AK131" s="21">
        <f t="shared" si="12"/>
        <v>1.9845236565174673E-15</v>
      </c>
      <c r="AL131" s="21">
        <f t="shared" si="12"/>
        <v>1.9845236565174673E-15</v>
      </c>
      <c r="AM131" s="21">
        <f t="shared" si="12"/>
        <v>1.9845236565174673E-15</v>
      </c>
      <c r="AN131" s="21">
        <f t="shared" si="12"/>
        <v>1.9845236565174673E-15</v>
      </c>
      <c r="AO131" s="21">
        <f t="shared" si="12"/>
        <v>1.9845236565174673E-15</v>
      </c>
      <c r="AP131" s="21">
        <f t="shared" si="12"/>
        <v>1.9845236565174673E-15</v>
      </c>
      <c r="AQ131" s="21">
        <f t="shared" si="12"/>
        <v>1.9845236565174673E-15</v>
      </c>
      <c r="AR131" s="21">
        <f t="shared" si="12"/>
        <v>1.9845236565174673E-15</v>
      </c>
      <c r="AS131" s="21">
        <f t="shared" si="12"/>
        <v>1.9845236565174673E-15</v>
      </c>
      <c r="AT131" s="21">
        <f t="shared" si="12"/>
        <v>1.9845236565174673E-15</v>
      </c>
      <c r="AU131" s="21">
        <f t="shared" si="12"/>
        <v>1.9845236565174673E-15</v>
      </c>
      <c r="AV131" s="21">
        <f t="shared" si="12"/>
        <v>1.9845236565174673E-15</v>
      </c>
      <c r="AW131" s="21">
        <f t="shared" si="12"/>
        <v>1.9845236565174673E-15</v>
      </c>
      <c r="AX131" s="21">
        <f t="shared" si="12"/>
        <v>1.9845236565174673E-15</v>
      </c>
      <c r="AY131" s="21">
        <f t="shared" si="12"/>
        <v>1.9845236565174673E-15</v>
      </c>
      <c r="AZ131" s="21">
        <f t="shared" si="12"/>
        <v>1.9845236565174673E-15</v>
      </c>
      <c r="BA131" s="21">
        <f t="shared" si="12"/>
        <v>1.9845236565174673E-15</v>
      </c>
      <c r="BB131" s="21">
        <f t="shared" si="12"/>
        <v>1.9845236565174673E-15</v>
      </c>
    </row>
    <row r="132" spans="1:54" ht="14.5" outlineLevel="2">
      <c r="A132" s="8"/>
      <c r="B132" t="s">
        <v>461</v>
      </c>
      <c r="C132" t="s">
        <v>462</v>
      </c>
      <c r="D132" t="s">
        <v>389</v>
      </c>
      <c r="E132" s="21">
        <f>AVERAGE(E129:E130)*'Fixed Data'!$B$10</f>
        <v>-5.2926207159264042E-2</v>
      </c>
      <c r="F132" s="21">
        <f>AVERAGE(F129:F130)*'Fixed Data'!$B$10</f>
        <v>-0.15872465795433285</v>
      </c>
      <c r="G132" s="21">
        <f>AVERAGE(G129:G130)*'Fixed Data'!$B$10</f>
        <v>-0.26014241322170345</v>
      </c>
      <c r="H132" s="21">
        <f>AVERAGE(H129:H130)*'Fixed Data'!$B$10</f>
        <v>-0.35697929455107258</v>
      </c>
      <c r="I132" s="21">
        <f>AVERAGE(I129:I130)*'Fixed Data'!$B$10</f>
        <v>-0.44877627742283133</v>
      </c>
      <c r="J132" s="21">
        <f>AVERAGE(J129:J130)*'Fixed Data'!$B$10</f>
        <v>-0.46993536565534338</v>
      </c>
      <c r="K132" s="21">
        <f>AVERAGE(K129:K130)*'Fixed Data'!$B$10</f>
        <v>-0.42179392808589589</v>
      </c>
      <c r="L132" s="21">
        <f>AVERAGE(L129:L130)*'Fixed Data'!$B$10</f>
        <v>-0.37625337910220363</v>
      </c>
      <c r="M132" s="21">
        <f>AVERAGE(M129:M130)*'Fixed Data'!$B$10</f>
        <v>-0.33331371870426674</v>
      </c>
      <c r="N132" s="21">
        <f>AVERAGE(N129:N130)*'Fixed Data'!$B$10</f>
        <v>-0.2929749468920852</v>
      </c>
      <c r="O132" s="21">
        <f>AVERAGE(O129:O130)*'Fixed Data'!$B$10</f>
        <v>-0.2552370636656589</v>
      </c>
      <c r="P132" s="21">
        <f>AVERAGE(P129:P130)*'Fixed Data'!$B$10</f>
        <v>-0.22010006902498797</v>
      </c>
      <c r="Q132" s="21">
        <f>AVERAGE(Q129:Q130)*'Fixed Data'!$B$10</f>
        <v>-0.18756396297007236</v>
      </c>
      <c r="R132" s="21">
        <f>AVERAGE(R129:R130)*'Fixed Data'!$B$10</f>
        <v>-0.15762874550091205</v>
      </c>
      <c r="S132" s="21">
        <f>AVERAGE(S129:S130)*'Fixed Data'!$B$10</f>
        <v>-0.1302944166175071</v>
      </c>
      <c r="T132" s="21">
        <f>AVERAGE(T129:T130)*'Fixed Data'!$B$10</f>
        <v>-0.10556097631985743</v>
      </c>
      <c r="U132" s="21">
        <f>AVERAGE(U129:U130)*'Fixed Data'!$B$10</f>
        <v>-8.3428424607963111E-2</v>
      </c>
      <c r="V132" s="21">
        <f>AVERAGE(V129:V130)*'Fixed Data'!$B$10</f>
        <v>-6.3896761481824105E-2</v>
      </c>
      <c r="W132" s="21">
        <f>AVERAGE(W129:W130)*'Fixed Data'!$B$10</f>
        <v>-4.6965986941440399E-2</v>
      </c>
      <c r="X132" s="21">
        <f>AVERAGE(X129:X130)*'Fixed Data'!$B$10</f>
        <v>-3.2636100986812022E-2</v>
      </c>
      <c r="Y132" s="21">
        <f>AVERAGE(Y129:Y130)*'Fixed Data'!$B$10</f>
        <v>-2.090710361793896E-2</v>
      </c>
      <c r="Z132" s="21">
        <f>AVERAGE(Z129:Z130)*'Fixed Data'!$B$10</f>
        <v>-1.1778994834821218E-2</v>
      </c>
      <c r="AA132" s="21">
        <f>AVERAGE(AA129:AA130)*'Fixed Data'!$B$10</f>
        <v>-5.2517746374587948E-3</v>
      </c>
      <c r="AB132" s="21">
        <f>AVERAGE(AB129:AB130)*'Fixed Data'!$B$10</f>
        <v>-1.3254430258516972E-3</v>
      </c>
      <c r="AC132" s="21">
        <f>AVERAGE(AC129:AC130)*'Fixed Data'!$B$10</f>
        <v>7.632609367904179E-17</v>
      </c>
      <c r="AD132" s="21">
        <f>AVERAGE(AD129:AD130)*'Fixed Data'!$B$10</f>
        <v>7.632609367904179E-17</v>
      </c>
      <c r="AE132" s="21">
        <f>AVERAGE(AE129:AE130)*'Fixed Data'!$B$10</f>
        <v>7.632609367904179E-17</v>
      </c>
      <c r="AF132" s="21">
        <f>AVERAGE(AF129:AF130)*'Fixed Data'!$B$10</f>
        <v>7.632609367904179E-17</v>
      </c>
      <c r="AG132" s="21">
        <f>AVERAGE(AG129:AG130)*'Fixed Data'!$B$10</f>
        <v>7.632609367904179E-17</v>
      </c>
      <c r="AH132" s="21">
        <f>AVERAGE(AH129:AH130)*'Fixed Data'!$B$10</f>
        <v>7.632609367904179E-17</v>
      </c>
      <c r="AI132" s="21">
        <f>AVERAGE(AI129:AI130)*'Fixed Data'!$B$10</f>
        <v>7.632609367904179E-17</v>
      </c>
      <c r="AJ132" s="21">
        <f>AVERAGE(AJ129:AJ130)*'Fixed Data'!$B$10</f>
        <v>7.632609367904179E-17</v>
      </c>
      <c r="AK132" s="21">
        <f>AVERAGE(AK129:AK130)*'Fixed Data'!$B$10</f>
        <v>7.632609367904179E-17</v>
      </c>
      <c r="AL132" s="21">
        <f>AVERAGE(AL129:AL130)*'Fixed Data'!$B$10</f>
        <v>7.632609367904179E-17</v>
      </c>
      <c r="AM132" s="21">
        <f>AVERAGE(AM129:AM130)*'Fixed Data'!$B$10</f>
        <v>7.632609367904179E-17</v>
      </c>
      <c r="AN132" s="21">
        <f>AVERAGE(AN129:AN130)*'Fixed Data'!$B$10</f>
        <v>7.632609367904179E-17</v>
      </c>
      <c r="AO132" s="21">
        <f>AVERAGE(AO129:AO130)*'Fixed Data'!$B$10</f>
        <v>7.632609367904179E-17</v>
      </c>
      <c r="AP132" s="21">
        <f>AVERAGE(AP129:AP130)*'Fixed Data'!$B$10</f>
        <v>7.632609367904179E-17</v>
      </c>
      <c r="AQ132" s="21">
        <f>AVERAGE(AQ129:AQ130)*'Fixed Data'!$B$10</f>
        <v>7.632609367904179E-17</v>
      </c>
      <c r="AR132" s="21">
        <f>AVERAGE(AR129:AR130)*'Fixed Data'!$B$10</f>
        <v>7.632609367904179E-17</v>
      </c>
      <c r="AS132" s="21">
        <f>AVERAGE(AS129:AS130)*'Fixed Data'!$B$10</f>
        <v>7.632609367904179E-17</v>
      </c>
      <c r="AT132" s="21">
        <f>AVERAGE(AT129:AT130)*'Fixed Data'!$B$10</f>
        <v>7.632609367904179E-17</v>
      </c>
      <c r="AU132" s="21">
        <f>AVERAGE(AU129:AU130)*'Fixed Data'!$B$10</f>
        <v>7.632609367904179E-17</v>
      </c>
      <c r="AV132" s="21">
        <f>AVERAGE(AV129:AV130)*'Fixed Data'!$B$10</f>
        <v>7.632609367904179E-17</v>
      </c>
      <c r="AW132" s="21">
        <f>AVERAGE(AW129:AW130)*'Fixed Data'!$B$10</f>
        <v>7.632609367904179E-17</v>
      </c>
      <c r="AX132" s="21">
        <f>AVERAGE(AX129:AX130)*'Fixed Data'!$B$10</f>
        <v>7.632609367904179E-17</v>
      </c>
      <c r="AY132" s="21">
        <f>AVERAGE(AY129:AY130)*'Fixed Data'!$B$10</f>
        <v>7.632609367904179E-17</v>
      </c>
      <c r="AZ132" s="21">
        <f>AVERAGE(AZ129:AZ130)*'Fixed Data'!$B$10</f>
        <v>7.632609367904179E-17</v>
      </c>
      <c r="BA132" s="21">
        <f>AVERAGE(BA129:BA130)*'Fixed Data'!$B$10</f>
        <v>7.632609367904179E-17</v>
      </c>
      <c r="BB132" s="21">
        <f>AVERAGE(BB129:BB130)*'Fixed Data'!$B$10</f>
        <v>7.632609367904179E-17</v>
      </c>
    </row>
    <row r="133" spans="1:54" ht="14" outlineLevel="2" thickBot="1">
      <c r="A133" s="9"/>
      <c r="B133" s="3" t="s">
        <v>463</v>
      </c>
      <c r="C133" s="7" t="s">
        <v>464</v>
      </c>
      <c r="D133" s="7" t="s">
        <v>389</v>
      </c>
      <c r="E133" s="21">
        <f>E128+E132</f>
        <v>-5.2926207159264042E-2</v>
      </c>
      <c r="F133" s="21">
        <f t="shared" ref="F133:BB133" si="13">F128+F132</f>
        <v>-0.3925720834641423</v>
      </c>
      <c r="G133" s="21">
        <f t="shared" si="13"/>
        <v>-0.73835764932917081</v>
      </c>
      <c r="H133" s="21">
        <f t="shared" si="13"/>
        <v>-1.0913249569072927</v>
      </c>
      <c r="I133" s="21">
        <f t="shared" si="13"/>
        <v>-1.4518939695567319</v>
      </c>
      <c r="J133" s="21">
        <f t="shared" si="13"/>
        <v>-1.7548036050014468</v>
      </c>
      <c r="K133" s="21">
        <f t="shared" si="13"/>
        <v>-1.6390375232558885</v>
      </c>
      <c r="L133" s="21">
        <f t="shared" si="13"/>
        <v>-1.5258723300960855</v>
      </c>
      <c r="M133" s="21">
        <f t="shared" si="13"/>
        <v>-1.4153080255220378</v>
      </c>
      <c r="N133" s="21">
        <f t="shared" si="13"/>
        <v>-1.3073446095337458</v>
      </c>
      <c r="O133" s="21">
        <f t="shared" si="13"/>
        <v>-1.2019820821312088</v>
      </c>
      <c r="P133" s="21">
        <f t="shared" si="13"/>
        <v>-1.0992204433144273</v>
      </c>
      <c r="Q133" s="21">
        <f t="shared" si="13"/>
        <v>-0.99905969308340092</v>
      </c>
      <c r="R133" s="21">
        <f t="shared" si="13"/>
        <v>-0.90149983143812973</v>
      </c>
      <c r="S133" s="21">
        <f t="shared" si="13"/>
        <v>-0.806540858378614</v>
      </c>
      <c r="T133" s="21">
        <f t="shared" si="13"/>
        <v>-0.71418277390485374</v>
      </c>
      <c r="U133" s="21">
        <f t="shared" si="13"/>
        <v>-0.62442557801684861</v>
      </c>
      <c r="V133" s="21">
        <f t="shared" si="13"/>
        <v>-0.53726927071459885</v>
      </c>
      <c r="W133" s="21">
        <f t="shared" si="13"/>
        <v>-0.45271385199810477</v>
      </c>
      <c r="X133" s="21">
        <f t="shared" si="13"/>
        <v>-0.37075932186736577</v>
      </c>
      <c r="Y133" s="21">
        <f t="shared" si="13"/>
        <v>-0.29140568032238195</v>
      </c>
      <c r="Z133" s="21">
        <f t="shared" si="13"/>
        <v>-0.21465292736315378</v>
      </c>
      <c r="AA133" s="21">
        <f t="shared" si="13"/>
        <v>-0.14050106298968038</v>
      </c>
      <c r="AB133" s="21">
        <f t="shared" si="13"/>
        <v>-6.8950087201962593E-2</v>
      </c>
      <c r="AC133" s="21">
        <f t="shared" si="13"/>
        <v>7.632609367904179E-17</v>
      </c>
      <c r="AD133" s="21">
        <f t="shared" si="13"/>
        <v>7.632609367904179E-17</v>
      </c>
      <c r="AE133" s="21">
        <f t="shared" si="13"/>
        <v>7.632609367904179E-17</v>
      </c>
      <c r="AF133" s="21">
        <f t="shared" si="13"/>
        <v>7.632609367904179E-17</v>
      </c>
      <c r="AG133" s="21">
        <f t="shared" si="13"/>
        <v>7.632609367904179E-17</v>
      </c>
      <c r="AH133" s="21">
        <f t="shared" si="13"/>
        <v>7.632609367904179E-17</v>
      </c>
      <c r="AI133" s="21">
        <f t="shared" si="13"/>
        <v>7.632609367904179E-17</v>
      </c>
      <c r="AJ133" s="21">
        <f t="shared" si="13"/>
        <v>7.632609367904179E-17</v>
      </c>
      <c r="AK133" s="21">
        <f t="shared" si="13"/>
        <v>7.632609367904179E-17</v>
      </c>
      <c r="AL133" s="21">
        <f t="shared" si="13"/>
        <v>7.632609367904179E-17</v>
      </c>
      <c r="AM133" s="21">
        <f t="shared" si="13"/>
        <v>7.632609367904179E-17</v>
      </c>
      <c r="AN133" s="21">
        <f t="shared" si="13"/>
        <v>7.632609367904179E-17</v>
      </c>
      <c r="AO133" s="21">
        <f t="shared" si="13"/>
        <v>7.632609367904179E-17</v>
      </c>
      <c r="AP133" s="21">
        <f t="shared" si="13"/>
        <v>7.632609367904179E-17</v>
      </c>
      <c r="AQ133" s="21">
        <f t="shared" si="13"/>
        <v>7.632609367904179E-17</v>
      </c>
      <c r="AR133" s="21">
        <f t="shared" si="13"/>
        <v>7.632609367904179E-17</v>
      </c>
      <c r="AS133" s="21">
        <f t="shared" si="13"/>
        <v>7.632609367904179E-17</v>
      </c>
      <c r="AT133" s="21">
        <f t="shared" si="13"/>
        <v>7.632609367904179E-17</v>
      </c>
      <c r="AU133" s="21">
        <f t="shared" si="13"/>
        <v>7.632609367904179E-17</v>
      </c>
      <c r="AV133" s="21">
        <f t="shared" si="13"/>
        <v>7.632609367904179E-17</v>
      </c>
      <c r="AW133" s="21">
        <f t="shared" si="13"/>
        <v>7.632609367904179E-17</v>
      </c>
      <c r="AX133" s="21">
        <f t="shared" si="13"/>
        <v>7.632609367904179E-17</v>
      </c>
      <c r="AY133" s="21">
        <f t="shared" si="13"/>
        <v>7.632609367904179E-17</v>
      </c>
      <c r="AZ133" s="21">
        <f t="shared" si="13"/>
        <v>7.632609367904179E-17</v>
      </c>
      <c r="BA133" s="21">
        <f t="shared" si="13"/>
        <v>7.632609367904179E-17</v>
      </c>
      <c r="BB133" s="21">
        <f t="shared" si="13"/>
        <v>7.632609367904179E-17</v>
      </c>
    </row>
    <row r="134" spans="1:54" ht="14" outlineLevel="2" thickBot="1">
      <c r="A134" s="139"/>
      <c r="B134" s="142" t="s">
        <v>465</v>
      </c>
      <c r="C134" s="143"/>
      <c r="D134" s="243"/>
      <c r="E134" s="245">
        <f t="shared" ref="E134:AJ134" si="14">E83+E77+E71</f>
        <v>-7.096053184541379</v>
      </c>
      <c r="F134" s="245">
        <f t="shared" si="14"/>
        <v>-7.1866524089923187</v>
      </c>
      <c r="G134" s="245">
        <f t="shared" si="14"/>
        <v>-7.2790099015641569</v>
      </c>
      <c r="H134" s="245">
        <f t="shared" si="14"/>
        <v>-7.3731757688609632</v>
      </c>
      <c r="I134" s="245">
        <f t="shared" si="14"/>
        <v>-7.4692019017762519</v>
      </c>
      <c r="J134" s="245">
        <f t="shared" si="14"/>
        <v>-7.567142049118404</v>
      </c>
      <c r="K134" s="245">
        <f t="shared" si="14"/>
        <v>-7.6813355895444007</v>
      </c>
      <c r="L134" s="245">
        <f t="shared" si="14"/>
        <v>-7.7979930270946518</v>
      </c>
      <c r="M134" s="245">
        <f t="shared" si="14"/>
        <v>-7.9171886107485383</v>
      </c>
      <c r="N134" s="245">
        <f t="shared" si="14"/>
        <v>-8.0389993692205852</v>
      </c>
      <c r="O134" s="245">
        <f t="shared" si="14"/>
        <v>-8.1635052311652156</v>
      </c>
      <c r="P134" s="245">
        <f t="shared" si="14"/>
        <v>-8.2907891153303268</v>
      </c>
      <c r="Q134" s="245">
        <f t="shared" si="14"/>
        <v>-8.4209370883260419</v>
      </c>
      <c r="R134" s="245">
        <f t="shared" si="14"/>
        <v>-8.5540384998550625</v>
      </c>
      <c r="S134" s="245">
        <f t="shared" si="14"/>
        <v>-8.6901860803790463</v>
      </c>
      <c r="T134" s="245">
        <f t="shared" si="14"/>
        <v>-8.8294761514769338</v>
      </c>
      <c r="U134" s="245">
        <f t="shared" si="14"/>
        <v>-8.9720087084857294</v>
      </c>
      <c r="V134" s="245">
        <f t="shared" si="14"/>
        <v>-9.1178876533972275</v>
      </c>
      <c r="W134" s="245">
        <f t="shared" si="14"/>
        <v>-9.2672208850115805</v>
      </c>
      <c r="X134" s="245">
        <f t="shared" si="14"/>
        <v>-9.420120539346831</v>
      </c>
      <c r="Y134" s="245">
        <f t="shared" si="14"/>
        <v>-9.5767031323820611</v>
      </c>
      <c r="Z134" s="245">
        <f t="shared" si="14"/>
        <v>-9.7370897704157304</v>
      </c>
      <c r="AA134" s="245">
        <f t="shared" si="14"/>
        <v>-9.9014063453984136</v>
      </c>
      <c r="AB134" s="245">
        <f t="shared" si="14"/>
        <v>-10.069783737778344</v>
      </c>
      <c r="AC134" s="245">
        <f t="shared" si="14"/>
        <v>-10.242358034372534</v>
      </c>
      <c r="AD134" s="245">
        <f t="shared" si="14"/>
        <v>-10.419270776289116</v>
      </c>
      <c r="AE134" s="245">
        <f t="shared" si="14"/>
        <v>-10.600669176798453</v>
      </c>
      <c r="AF134" s="245">
        <f t="shared" si="14"/>
        <v>-10.786706376768274</v>
      </c>
      <c r="AG134" s="245">
        <f t="shared" si="14"/>
        <v>-10.977541730149987</v>
      </c>
      <c r="AH134" s="245">
        <f t="shared" si="14"/>
        <v>-11.173341036875394</v>
      </c>
      <c r="AI134" s="245">
        <f t="shared" si="14"/>
        <v>-11.374276873419804</v>
      </c>
      <c r="AJ134" s="245">
        <f t="shared" si="14"/>
        <v>-11.580528870775533</v>
      </c>
      <c r="AK134" s="245">
        <f t="shared" ref="AK134:BB134" si="15">AK83+AK77+AK71</f>
        <v>-11.792284029989419</v>
      </c>
      <c r="AL134" s="245">
        <f t="shared" si="15"/>
        <v>-12.009737052725905</v>
      </c>
      <c r="AM134" s="245">
        <f t="shared" si="15"/>
        <v>-12.233090716906936</v>
      </c>
      <c r="AN134" s="245">
        <f t="shared" si="15"/>
        <v>-12.462556184736659</v>
      </c>
      <c r="AO134" s="245">
        <f t="shared" si="15"/>
        <v>-12.698353423418084</v>
      </c>
      <c r="AP134" s="245">
        <f t="shared" si="15"/>
        <v>-12.940711610844183</v>
      </c>
      <c r="AQ134" s="245">
        <f t="shared" si="15"/>
        <v>-13.189869496212136</v>
      </c>
      <c r="AR134" s="245">
        <f t="shared" si="15"/>
        <v>-13.446075903380823</v>
      </c>
      <c r="AS134" s="245">
        <f t="shared" si="15"/>
        <v>-13.709590144074657</v>
      </c>
      <c r="AT134" s="245">
        <f t="shared" si="15"/>
        <v>-13.980682521241055</v>
      </c>
      <c r="AU134" s="245">
        <f t="shared" si="15"/>
        <v>-14.25963479484388</v>
      </c>
      <c r="AV134" s="245">
        <f t="shared" si="15"/>
        <v>-14.546740767861657</v>
      </c>
      <c r="AW134" s="245">
        <f t="shared" si="15"/>
        <v>-14.842306774619431</v>
      </c>
      <c r="AX134" s="245">
        <f t="shared" si="15"/>
        <v>-15.14665229683817</v>
      </c>
      <c r="AY134" s="245">
        <f t="shared" si="15"/>
        <v>-15.460110549632985</v>
      </c>
      <c r="AZ134" s="245">
        <f t="shared" si="15"/>
        <v>-15.783029135126528</v>
      </c>
      <c r="BA134" s="245">
        <f t="shared" si="15"/>
        <v>-16.115770681036793</v>
      </c>
      <c r="BB134" s="245">
        <f t="shared" si="15"/>
        <v>-16.455527162763676</v>
      </c>
    </row>
    <row r="135" spans="1:54" ht="14" outlineLevel="2" thickBot="1">
      <c r="A135" s="138"/>
      <c r="B135" s="140" t="s">
        <v>466</v>
      </c>
      <c r="C135" s="141"/>
      <c r="D135" s="244"/>
      <c r="E135" s="245">
        <f>E133+E134</f>
        <v>-7.1489793917006432</v>
      </c>
      <c r="F135" s="245">
        <f t="shared" ref="F135:AW135" si="16">F133+F134</f>
        <v>-7.5792244924564613</v>
      </c>
      <c r="G135" s="245">
        <f t="shared" si="16"/>
        <v>-8.0173675508933275</v>
      </c>
      <c r="H135" s="245">
        <f t="shared" si="16"/>
        <v>-8.4645007257682554</v>
      </c>
      <c r="I135" s="245">
        <f t="shared" si="16"/>
        <v>-8.9210958713329838</v>
      </c>
      <c r="J135" s="245">
        <f t="shared" si="16"/>
        <v>-9.3219456541198511</v>
      </c>
      <c r="K135" s="245">
        <f t="shared" si="16"/>
        <v>-9.32037311280029</v>
      </c>
      <c r="L135" s="245">
        <f t="shared" si="16"/>
        <v>-9.3238653571907371</v>
      </c>
      <c r="M135" s="245">
        <f t="shared" si="16"/>
        <v>-9.3324966362705766</v>
      </c>
      <c r="N135" s="245">
        <f t="shared" si="16"/>
        <v>-9.3463439787543301</v>
      </c>
      <c r="O135" s="245">
        <f t="shared" si="16"/>
        <v>-9.3654873132964251</v>
      </c>
      <c r="P135" s="245">
        <f t="shared" si="16"/>
        <v>-9.3900095586447545</v>
      </c>
      <c r="Q135" s="245">
        <f t="shared" si="16"/>
        <v>-9.4199967814094432</v>
      </c>
      <c r="R135" s="245">
        <f t="shared" si="16"/>
        <v>-9.4555383312931927</v>
      </c>
      <c r="S135" s="245">
        <f t="shared" si="16"/>
        <v>-9.4967269387576607</v>
      </c>
      <c r="T135" s="245">
        <f t="shared" si="16"/>
        <v>-9.5436589253817878</v>
      </c>
      <c r="U135" s="245">
        <f t="shared" si="16"/>
        <v>-9.5964342865025785</v>
      </c>
      <c r="V135" s="245">
        <f t="shared" si="16"/>
        <v>-9.6551569241118269</v>
      </c>
      <c r="W135" s="245">
        <f t="shared" si="16"/>
        <v>-9.7199347370096856</v>
      </c>
      <c r="X135" s="245">
        <f t="shared" si="16"/>
        <v>-9.7908798612141972</v>
      </c>
      <c r="Y135" s="245">
        <f t="shared" si="16"/>
        <v>-9.8681088127044436</v>
      </c>
      <c r="Z135" s="245">
        <f t="shared" si="16"/>
        <v>-9.9517426977788848</v>
      </c>
      <c r="AA135" s="245">
        <f t="shared" si="16"/>
        <v>-10.041907408388093</v>
      </c>
      <c r="AB135" s="245">
        <f t="shared" si="16"/>
        <v>-10.138733824980307</v>
      </c>
      <c r="AC135" s="245">
        <f t="shared" si="16"/>
        <v>-10.242358034372534</v>
      </c>
      <c r="AD135" s="245">
        <f t="shared" si="16"/>
        <v>-10.419270776289116</v>
      </c>
      <c r="AE135" s="245">
        <f t="shared" si="16"/>
        <v>-10.600669176798453</v>
      </c>
      <c r="AF135" s="245">
        <f t="shared" si="16"/>
        <v>-10.786706376768274</v>
      </c>
      <c r="AG135" s="245">
        <f t="shared" si="16"/>
        <v>-10.977541730149987</v>
      </c>
      <c r="AH135" s="245">
        <f t="shared" si="16"/>
        <v>-11.173341036875394</v>
      </c>
      <c r="AI135" s="245">
        <f t="shared" si="16"/>
        <v>-11.374276873419804</v>
      </c>
      <c r="AJ135" s="245">
        <f t="shared" si="16"/>
        <v>-11.580528870775533</v>
      </c>
      <c r="AK135" s="245">
        <f t="shared" si="16"/>
        <v>-11.792284029989419</v>
      </c>
      <c r="AL135" s="245">
        <f t="shared" si="16"/>
        <v>-12.009737052725905</v>
      </c>
      <c r="AM135" s="245">
        <f t="shared" si="16"/>
        <v>-12.233090716906936</v>
      </c>
      <c r="AN135" s="245">
        <f t="shared" si="16"/>
        <v>-12.462556184736659</v>
      </c>
      <c r="AO135" s="245">
        <f t="shared" si="16"/>
        <v>-12.698353423418084</v>
      </c>
      <c r="AP135" s="245">
        <f t="shared" si="16"/>
        <v>-12.940711610844183</v>
      </c>
      <c r="AQ135" s="245">
        <f t="shared" si="16"/>
        <v>-13.189869496212136</v>
      </c>
      <c r="AR135" s="245">
        <f t="shared" si="16"/>
        <v>-13.446075903380823</v>
      </c>
      <c r="AS135" s="245">
        <f t="shared" si="16"/>
        <v>-13.709590144074657</v>
      </c>
      <c r="AT135" s="245">
        <f t="shared" si="16"/>
        <v>-13.980682521241055</v>
      </c>
      <c r="AU135" s="245">
        <f t="shared" si="16"/>
        <v>-14.25963479484388</v>
      </c>
      <c r="AV135" s="245">
        <f t="shared" si="16"/>
        <v>-14.546740767861657</v>
      </c>
      <c r="AW135" s="245">
        <f t="shared" si="16"/>
        <v>-14.842306774619431</v>
      </c>
      <c r="AX135" s="245">
        <f>AX133+AX134</f>
        <v>-15.14665229683817</v>
      </c>
      <c r="AY135" s="245">
        <f>AY133+AY134</f>
        <v>-15.460110549632985</v>
      </c>
      <c r="AZ135" s="245">
        <f>AZ133+AZ134</f>
        <v>-15.783029135126528</v>
      </c>
      <c r="BA135" s="245">
        <f>BA133+BA134</f>
        <v>-16.115770681036793</v>
      </c>
      <c r="BB135" s="245">
        <f>BB133+BB134</f>
        <v>-16.455527162763676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-42.31090639577954</v>
      </c>
      <c r="F143" s="21">
        <f>-(F$158*'Fixed Data'!$B$25*'Fixed Data'!F$47*'Fixed Data'!$B$24*'Fixed Data'!$B$23+F$158*'Fixed Data'!$B$26)*'Fixed Data'!M42/10^6</f>
        <v>-43.613588393590106</v>
      </c>
      <c r="G143" s="21">
        <f>-(G$158*'Fixed Data'!$B$25*'Fixed Data'!G$47*'Fixed Data'!$B$24*'Fixed Data'!$B$23+G$158*'Fixed Data'!$B$26)*'Fixed Data'!N42/10^6</f>
        <v>-44.791896946234139</v>
      </c>
      <c r="H143" s="21">
        <f>-(H$158*'Fixed Data'!$B$25*'Fixed Data'!H$47*'Fixed Data'!$B$24*'Fixed Data'!$B$23+H$158*'Fixed Data'!$B$26)*'Fixed Data'!O42/10^6</f>
        <v>-45.997164970382599</v>
      </c>
      <c r="I143" s="21">
        <f>-(I$158*'Fixed Data'!$B$25*'Fixed Data'!I$47*'Fixed Data'!$B$24*'Fixed Data'!$B$23+I$158*'Fixed Data'!$B$26)*'Fixed Data'!P42/10^6</f>
        <v>-47.388671596736231</v>
      </c>
      <c r="J143" s="21">
        <f>-(J$158*'Fixed Data'!$B$25*'Fixed Data'!J$47*'Fixed Data'!$B$24*'Fixed Data'!$B$23+J$158*'Fixed Data'!$B$26)*'Fixed Data'!Q42/10^6</f>
        <v>-48.81290082280838</v>
      </c>
      <c r="K143" s="21">
        <f>-(K$158*'Fixed Data'!$B$25*'Fixed Data'!K$47*'Fixed Data'!$B$24*'Fixed Data'!$B$23+K$158*'Fixed Data'!$B$26)*'Fixed Data'!R42/10^6</f>
        <v>-50.201489512455062</v>
      </c>
      <c r="L143" s="21">
        <f>-(L$158*'Fixed Data'!$B$25*'Fixed Data'!L$47*'Fixed Data'!$B$24*'Fixed Data'!$B$23+L$158*'Fixed Data'!$B$26)*'Fixed Data'!S42/10^6</f>
        <v>-51.791242166513868</v>
      </c>
      <c r="M143" s="21">
        <f>-(M$158*'Fixed Data'!$B$25*'Fixed Data'!M$47*'Fixed Data'!$B$24*'Fixed Data'!$B$23+M$158*'Fixed Data'!$B$26)*'Fixed Data'!T42/10^6</f>
        <v>-53.422875271837356</v>
      </c>
      <c r="N143" s="21">
        <f>-(N$158*'Fixed Data'!$B$25*'Fixed Data'!N$47*'Fixed Data'!$B$24*'Fixed Data'!$B$23+N$158*'Fixed Data'!$B$26)*'Fixed Data'!U42/10^6</f>
        <v>-54.927143439028747</v>
      </c>
      <c r="O143" s="21">
        <f>-(O$158*'Fixed Data'!$B$25*'Fixed Data'!O$47*'Fixed Data'!$B$24*'Fixed Data'!$B$23+O$158*'Fixed Data'!$B$26)*'Fixed Data'!V42/10^6</f>
        <v>-56.643955808516829</v>
      </c>
      <c r="P143" s="21">
        <f>-(P$158*'Fixed Data'!$B$25*'Fixed Data'!P$47*'Fixed Data'!$B$24*'Fixed Data'!$B$23+P$158*'Fixed Data'!$B$26)*'Fixed Data'!W42/10^6</f>
        <v>-58.40675788061737</v>
      </c>
      <c r="Q143" s="21">
        <f>-(Q$158*'Fixed Data'!$B$25*'Fixed Data'!Q$47*'Fixed Data'!$B$24*'Fixed Data'!$B$23+Q$158*'Fixed Data'!$B$26)*'Fixed Data'!X42/10^6</f>
        <v>-60.217049318128545</v>
      </c>
      <c r="R143" s="21">
        <f>-(R$158*'Fixed Data'!$B$25*'Fixed Data'!R$47*'Fixed Data'!$B$24*'Fixed Data'!$B$23+R$158*'Fixed Data'!$B$26)*'Fixed Data'!Y42/10^6</f>
        <v>-62.257900047126874</v>
      </c>
      <c r="S143" s="21">
        <f>-(S$158*'Fixed Data'!$B$25*'Fixed Data'!S$47*'Fixed Data'!$B$24*'Fixed Data'!$B$23+S$158*'Fixed Data'!$B$26)*'Fixed Data'!Z42/10^6</f>
        <v>-64.170802010689783</v>
      </c>
      <c r="T143" s="21">
        <f>-(T$158*'Fixed Data'!$B$25*'Fixed Data'!T$47*'Fixed Data'!$B$24*'Fixed Data'!$B$23+T$158*'Fixed Data'!$B$26)*'Fixed Data'!AA42/10^6</f>
        <v>-66.136131859685946</v>
      </c>
      <c r="U143" s="21">
        <f>-(U$158*'Fixed Data'!$B$25*'Fixed Data'!U$47*'Fixed Data'!$B$24*'Fixed Data'!$B$23+U$158*'Fixed Data'!$B$26)*'Fixed Data'!AB42/10^6</f>
        <v>-68.155649423664315</v>
      </c>
      <c r="V143" s="21">
        <f>-(V$158*'Fixed Data'!$B$25*'Fixed Data'!V$47*'Fixed Data'!$B$24*'Fixed Data'!$B$23+V$158*'Fixed Data'!$B$26)*'Fixed Data'!AC42/10^6</f>
        <v>-70.424661404416426</v>
      </c>
      <c r="W143" s="21">
        <f>-(W$158*'Fixed Data'!$B$25*'Fixed Data'!W$47*'Fixed Data'!$B$24*'Fixed Data'!$B$23+W$158*'Fixed Data'!$B$26)*'Fixed Data'!AD42/10^6</f>
        <v>-72.561295507025463</v>
      </c>
      <c r="X143" s="21">
        <f>-(X$158*'Fixed Data'!$B$25*'Fixed Data'!X$47*'Fixed Data'!$B$24*'Fixed Data'!$B$23+X$158*'Fixed Data'!$B$26)*'Fixed Data'!AE42/10^6</f>
        <v>-74.957807495087891</v>
      </c>
      <c r="Y143" s="21">
        <f>-(Y$158*'Fixed Data'!$B$25*'Fixed Data'!Y$47*'Fixed Data'!$B$24*'Fixed Data'!$B$23+Y$158*'Fixed Data'!$B$26)*'Fixed Data'!AF42/10^6</f>
        <v>-77.219817134413574</v>
      </c>
      <c r="Z143" s="21">
        <f>-(Z$158*'Fixed Data'!$B$25*'Fixed Data'!Z$47*'Fixed Data'!$B$24*'Fixed Data'!$B$23+Z$158*'Fixed Data'!$B$26)*'Fixed Data'!AG42/10^6</f>
        <v>-79.752742425323362</v>
      </c>
      <c r="AA143" s="21">
        <f>-(AA$158*'Fixed Data'!$B$25*'Fixed Data'!AA$47*'Fixed Data'!$B$24*'Fixed Data'!$B$23+AA$158*'Fixed Data'!$B$26)*'Fixed Data'!AH42/10^6</f>
        <v>-82.359195980204078</v>
      </c>
      <c r="AB143" s="21">
        <f>-(AB$158*'Fixed Data'!$B$25*'Fixed Data'!AB$47*'Fixed Data'!$B$24*'Fixed Data'!$B$23+AB$158*'Fixed Data'!$B$26)*'Fixed Data'!AI42/10^6</f>
        <v>-85.041784139034036</v>
      </c>
      <c r="AC143" s="21">
        <f>-(AC$158*'Fixed Data'!$B$25*'Fixed Data'!AC$47*'Fixed Data'!$B$24*'Fixed Data'!$B$23+AC$158*'Fixed Data'!$B$26)*'Fixed Data'!AJ42/10^6</f>
        <v>-87.753548019904684</v>
      </c>
      <c r="AD143" s="21">
        <f>-(AD$158*'Fixed Data'!$B$25*'Fixed Data'!AD$47*'Fixed Data'!$B$24*'Fixed Data'!$B$23+AD$158*'Fixed Data'!$B$26)*'Fixed Data'!AK42/10^6</f>
        <v>-90.557013653047221</v>
      </c>
      <c r="AE143" s="21">
        <f>-(AE$158*'Fixed Data'!$B$25*'Fixed Data'!AE$47*'Fixed Data'!$B$24*'Fixed Data'!$B$23+AE$158*'Fixed Data'!$B$26)*'Fixed Data'!AL42/10^6</f>
        <v>-93.465836731013297</v>
      </c>
      <c r="AF143" s="21">
        <f>-(AF$158*'Fixed Data'!$B$25*'Fixed Data'!AF$47*'Fixed Data'!$B$24*'Fixed Data'!$B$23+AF$158*'Fixed Data'!$B$26)*'Fixed Data'!AM42/10^6</f>
        <v>-96.45427113660746</v>
      </c>
      <c r="AG143" s="21">
        <f>-(AG$158*'Fixed Data'!$B$25*'Fixed Data'!AG$47*'Fixed Data'!$B$24*'Fixed Data'!$B$23+AG$158*'Fixed Data'!$B$26)*'Fixed Data'!AN42/10^6</f>
        <v>-99.527863982431811</v>
      </c>
      <c r="AH143" s="21">
        <f>-(AH$158*'Fixed Data'!$B$25*'Fixed Data'!AH$47*'Fixed Data'!$B$24*'Fixed Data'!$B$23+AH$158*'Fixed Data'!$B$26)*'Fixed Data'!AO42/10^6</f>
        <v>-102.69326166678313</v>
      </c>
      <c r="AI143" s="21">
        <f>-(AI$158*'Fixed Data'!$B$25*'Fixed Data'!AI$47*'Fixed Data'!$B$24*'Fixed Data'!$B$23+AI$158*'Fixed Data'!$B$26)*'Fixed Data'!AP42/10^6</f>
        <v>-105.95910732854723</v>
      </c>
      <c r="AJ143" s="21">
        <f>-(AJ$158*'Fixed Data'!$B$25*'Fixed Data'!AJ$47*'Fixed Data'!$B$24*'Fixed Data'!$B$23+AJ$158*'Fixed Data'!$B$26)*'Fixed Data'!AQ42/10^6</f>
        <v>-109.32582053294837</v>
      </c>
      <c r="AK143" s="21">
        <f>-(AK$158*'Fixed Data'!$B$25*'Fixed Data'!AK$47*'Fixed Data'!$B$24*'Fixed Data'!$B$23+AK$158*'Fixed Data'!$B$26)*'Fixed Data'!AR42/10^6</f>
        <v>-112.7949306570455</v>
      </c>
      <c r="AL143" s="21">
        <f>-(AL$158*'Fixed Data'!$B$25*'Fixed Data'!AL$47*'Fixed Data'!$B$24*'Fixed Data'!$B$23+AL$158*'Fixed Data'!$B$26)*'Fixed Data'!AS42/10^6</f>
        <v>-116.37188727271322</v>
      </c>
      <c r="AM143" s="21">
        <f>-(AM$158*'Fixed Data'!$B$25*'Fixed Data'!AM$47*'Fixed Data'!$B$24*'Fixed Data'!$B$23+AM$158*'Fixed Data'!$B$26)*'Fixed Data'!AT42/10^6</f>
        <v>-120.061421885417</v>
      </c>
      <c r="AN143" s="21">
        <f>-(AN$158*'Fixed Data'!$B$25*'Fixed Data'!AN$47*'Fixed Data'!$B$24*'Fixed Data'!$B$23+AN$158*'Fixed Data'!$B$26)*'Fixed Data'!AU42/10^6</f>
        <v>-123.86770026104858</v>
      </c>
      <c r="AO143" s="21">
        <f>-(AO$158*'Fixed Data'!$B$25*'Fixed Data'!AO$47*'Fixed Data'!$B$24*'Fixed Data'!$B$23+AO$158*'Fixed Data'!$B$26)*'Fixed Data'!AV42/10^6</f>
        <v>-127.79470246720915</v>
      </c>
      <c r="AP143" s="21">
        <f>-(AP$158*'Fixed Data'!$B$25*'Fixed Data'!AP$47*'Fixed Data'!$B$24*'Fixed Data'!$B$23+AP$158*'Fixed Data'!$B$26)*'Fixed Data'!AW42/10^6</f>
        <v>-131.84720655662713</v>
      </c>
      <c r="AQ143" s="21">
        <f>-(AQ$158*'Fixed Data'!$B$25*'Fixed Data'!AQ$47*'Fixed Data'!$B$24*'Fixed Data'!$B$23+AQ$158*'Fixed Data'!$B$26)*'Fixed Data'!AX42/10^6</f>
        <v>-136.03036417667735</v>
      </c>
      <c r="AR143" s="21">
        <f>-(AR$158*'Fixed Data'!$B$25*'Fixed Data'!AR$47*'Fixed Data'!$B$24*'Fixed Data'!$B$23+AR$158*'Fixed Data'!$B$26)*'Fixed Data'!AY42/10^6</f>
        <v>-140.3492878606379</v>
      </c>
      <c r="AS143" s="21">
        <f>-(AS$158*'Fixed Data'!$B$25*'Fixed Data'!AS$47*'Fixed Data'!$B$24*'Fixed Data'!$B$23+AS$158*'Fixed Data'!$B$26)*'Fixed Data'!AZ42/10^6</f>
        <v>-144.80927516469737</v>
      </c>
      <c r="AT143" s="21">
        <f>-(AT$158*'Fixed Data'!$B$25*'Fixed Data'!AT$47*'Fixed Data'!$B$24*'Fixed Data'!$B$23+AT$158*'Fixed Data'!$B$26)*'Fixed Data'!BA42/10^6</f>
        <v>-149.41593114257458</v>
      </c>
      <c r="AU143" s="21">
        <f>-(AU$158*'Fixed Data'!$B$25*'Fixed Data'!AU$47*'Fixed Data'!$B$24*'Fixed Data'!$B$23+AU$158*'Fixed Data'!$B$26)*'Fixed Data'!BB42/10^6</f>
        <v>-154.17517785246676</v>
      </c>
      <c r="AV143" s="21">
        <f>-(AV$158*'Fixed Data'!$B$25*'Fixed Data'!AV$47*'Fixed Data'!$B$24*'Fixed Data'!$B$23+AV$158*'Fixed Data'!$B$26)*'Fixed Data'!BC42/10^6</f>
        <v>-159.09317925558105</v>
      </c>
      <c r="AW143" s="21">
        <f>-(AW$158*'Fixed Data'!$B$25*'Fixed Data'!AW$47*'Fixed Data'!$B$24*'Fixed Data'!$B$23+AW$158*'Fixed Data'!$B$26)*'Fixed Data'!BD42/10^6</f>
        <v>-164.17635668222843</v>
      </c>
      <c r="AX143" s="21">
        <f>-(AX$158*'Fixed Data'!$B$25*'Fixed Data'!AX$47*'Fixed Data'!$B$24*'Fixed Data'!$B$23+AX$158*'Fixed Data'!$B$26)*'Fixed Data'!BE42/10^6</f>
        <v>-169.43144307136905</v>
      </c>
      <c r="AY143" s="21">
        <f>-(AY$158*'Fixed Data'!$B$25*'Fixed Data'!AY$47*'Fixed Data'!$B$24*'Fixed Data'!$B$23+AY$158*'Fixed Data'!$B$26)*'Fixed Data'!BF42/10^6</f>
        <v>-174.86549685910188</v>
      </c>
      <c r="AZ143" s="21">
        <f>-(AZ$158*'Fixed Data'!$B$25*'Fixed Data'!AZ$47*'Fixed Data'!$B$24*'Fixed Data'!$B$23+AZ$158*'Fixed Data'!$B$26)*'Fixed Data'!BG42/10^6</f>
        <v>-180.48590569378595</v>
      </c>
      <c r="BA143" s="21">
        <f>-(BA$158*'Fixed Data'!$B$25*'Fixed Data'!BA$47*'Fixed Data'!$B$24*'Fixed Data'!$B$23+BA$158*'Fixed Data'!$B$26)*'Fixed Data'!BH42/10^6</f>
        <v>-186.30039818856645</v>
      </c>
      <c r="BB143" s="21">
        <f>-(BB$158*'Fixed Data'!$B$25*'Fixed Data'!BB$47*'Fixed Data'!$B$24*'Fixed Data'!$B$23+BB$158*'Fixed Data'!$B$26)*'Fixed Data'!BI42/10^6</f>
        <v>-192.27983554951564</v>
      </c>
    </row>
    <row r="144" spans="1:54" outlineLevel="2">
      <c r="A144" s="426"/>
      <c r="B144" s="135" t="s">
        <v>288</v>
      </c>
      <c r="C144" s="135" t="s">
        <v>562</v>
      </c>
      <c r="D144" s="135" t="s">
        <v>389</v>
      </c>
      <c r="E144" s="279">
        <f>(Option_3!E143-Baseline!E143)*1.76</f>
        <v>0</v>
      </c>
      <c r="F144" s="279">
        <f>(Option_3!F143-Baseline!F143)*1.76</f>
        <v>0.14162876572727781</v>
      </c>
      <c r="G144" s="279">
        <f>(Option_3!G143-Baseline!G143)*1.76</f>
        <v>0.29146831317010763</v>
      </c>
      <c r="H144" s="279">
        <f>(Option_3!H143-Baseline!H143)*1.76</f>
        <v>0.44983151430866086</v>
      </c>
      <c r="I144" s="279">
        <f>(Option_3!I143-Baseline!I143)*1.76</f>
        <v>0.61911482745685364</v>
      </c>
      <c r="J144" s="279">
        <f>(Option_3!J143-Baseline!J143)*1.76</f>
        <v>0.79870043864218243</v>
      </c>
      <c r="K144" s="279">
        <f>(Option_3!K143-Baseline!K143)*1.76</f>
        <v>0.82149291342170383</v>
      </c>
      <c r="L144" s="279">
        <f>(Option_3!L143-Baseline!L143)*1.76</f>
        <v>0.84758523078764714</v>
      </c>
      <c r="M144" s="279">
        <f>(Option_3!M143-Baseline!M143)*1.76</f>
        <v>0.87437194851395361</v>
      </c>
      <c r="N144" s="279">
        <f>(Option_3!N143-Baseline!N143)*1.76</f>
        <v>0.89908338456955106</v>
      </c>
      <c r="O144" s="279">
        <f>(Option_3!O143-Baseline!O143)*1.76</f>
        <v>0.92728378802247335</v>
      </c>
      <c r="P144" s="279">
        <f>(Option_3!P143-Baseline!P143)*1.76</f>
        <v>0.95624790926212089</v>
      </c>
      <c r="Q144" s="279">
        <f>(Option_3!Q143-Baseline!Q143)*1.76</f>
        <v>0.98600126373849661</v>
      </c>
      <c r="R144" s="279">
        <f>(Option_3!R143-Baseline!R143)*1.76</f>
        <v>1.0195424278966754</v>
      </c>
      <c r="S144" s="279">
        <f>(Option_3!S143-Baseline!S143)*1.76</f>
        <v>1.0510019012899943</v>
      </c>
      <c r="T144" s="279">
        <f>(Option_3!T143-Baseline!T143)*1.76</f>
        <v>1.0833340804576528</v>
      </c>
      <c r="U144" s="279">
        <f>(Option_3!U143-Baseline!U143)*1.76</f>
        <v>1.1165688406496952</v>
      </c>
      <c r="V144" s="279">
        <f>(Option_3!V143-Baseline!V143)*1.76</f>
        <v>1.153907268906512</v>
      </c>
      <c r="W144" s="279">
        <f>(Option_3!W143-Baseline!W143)*1.76</f>
        <v>1.1890940010110194</v>
      </c>
      <c r="X144" s="279">
        <f>(Option_3!X143-Baseline!X143)*1.76</f>
        <v>1.2285580420934321</v>
      </c>
      <c r="Y144" s="279">
        <f>(Option_3!Y143-Baseline!Y143)*1.76</f>
        <v>1.2658372717340081</v>
      </c>
      <c r="Z144" s="279">
        <f>(Option_3!Z143-Baseline!Z143)*1.76</f>
        <v>1.3075782984394164</v>
      </c>
      <c r="AA144" s="279">
        <f>(Option_3!AA143-Baseline!AA143)*1.76</f>
        <v>1.3505475188999889</v>
      </c>
      <c r="AB144" s="279">
        <f>(Option_3!AB143-Baseline!AB143)*1.76</f>
        <v>1.3947893705862406</v>
      </c>
      <c r="AC144" s="279">
        <f>(Option_3!AC143-Baseline!AC143)*1.76</f>
        <v>1.4395352144078493</v>
      </c>
      <c r="AD144" s="279">
        <f>(Option_3!AD143-Baseline!AD143)*1.76</f>
        <v>1.4858121168679577</v>
      </c>
      <c r="AE144" s="279">
        <f>(Option_3!AE143-Baseline!AE143)*1.76</f>
        <v>1.5338461756841184</v>
      </c>
      <c r="AF144" s="279">
        <f>(Option_3!AF143-Baseline!AF143)*1.76</f>
        <v>1.5832172672148681</v>
      </c>
      <c r="AG144" s="279">
        <f>(Option_3!AG143-Baseline!AG143)*1.76</f>
        <v>1.6340181529462894</v>
      </c>
      <c r="AH144" s="279">
        <f>(Option_3!AH143-Baseline!AH143)*1.76</f>
        <v>1.6863602078840974</v>
      </c>
      <c r="AI144" s="279">
        <f>(Option_3!AI143-Baseline!AI143)*1.76</f>
        <v>1.7403876716743025</v>
      </c>
      <c r="AJ144" s="279">
        <f>(Option_3!AJ143-Baseline!AJ143)*1.76</f>
        <v>1.7961099822904021</v>
      </c>
      <c r="AK144" s="279">
        <f>(Option_3!AK143-Baseline!AK143)*1.76</f>
        <v>1.8535548241498783</v>
      </c>
      <c r="AL144" s="279">
        <f>(Option_3!AL143-Baseline!AL143)*1.76</f>
        <v>1.9128145405584769</v>
      </c>
      <c r="AM144" s="279">
        <f>(Option_3!AM143-Baseline!AM143)*1.76</f>
        <v>1.9739693834374248</v>
      </c>
      <c r="AN144" s="279">
        <f>(Option_3!AN143-Baseline!AN143)*1.76</f>
        <v>2.0370913709469662</v>
      </c>
      <c r="AO144" s="279">
        <f>(Option_3!AO143-Baseline!AO143)*1.76</f>
        <v>2.1022489190476858</v>
      </c>
      <c r="AP144" s="279">
        <f>(Option_3!AP143-Baseline!AP143)*1.76</f>
        <v>2.1695238530297458</v>
      </c>
      <c r="AQ144" s="279">
        <f>(Option_3!AQ143-Baseline!AQ143)*1.76</f>
        <v>2.2390046598624758</v>
      </c>
      <c r="AR144" s="279">
        <f>(Option_3!AR143-Baseline!AR143)*1.76</f>
        <v>2.3107790840170308</v>
      </c>
      <c r="AS144" s="279">
        <f>(Option_3!AS143-Baseline!AS143)*1.76</f>
        <v>2.3849384262628472</v>
      </c>
      <c r="AT144" s="279">
        <f>(Option_3!AT143-Baseline!AT143)*1.76</f>
        <v>2.4615786477425492</v>
      </c>
      <c r="AU144" s="279">
        <f>(Option_3!AU143-Baseline!AU143)*1.76</f>
        <v>2.5408022731659683</v>
      </c>
      <c r="AV144" s="279">
        <f>(Option_3!AV143-Baseline!AV143)*1.76</f>
        <v>2.622714806716449</v>
      </c>
      <c r="AW144" s="279">
        <f>(Option_3!AW143-Baseline!AW143)*1.76</f>
        <v>2.7074271712737983</v>
      </c>
      <c r="AX144" s="279">
        <f>(Option_3!AX143-Baseline!AX143)*1.76</f>
        <v>2.7950553661798447</v>
      </c>
      <c r="AY144" s="279">
        <f>(Option_3!AY143-Baseline!AY143)*1.76</f>
        <v>2.885721173988518</v>
      </c>
      <c r="AZ144" s="279">
        <f>(Option_3!AZ143-Baseline!AZ143)*1.76</f>
        <v>2.9795519627968359</v>
      </c>
      <c r="BA144" s="279">
        <f>(Option_3!BA143-Baseline!BA143)*1.76</f>
        <v>3.076681217200139</v>
      </c>
      <c r="BB144" s="279">
        <f>(Option_3!BB143-Baseline!BB143)*1.76</f>
        <v>3.1766066909368691</v>
      </c>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-5.7869438670629307</v>
      </c>
      <c r="F146" s="21">
        <f>-F$161*'Fixed Data'!$B$20*'Fixed Data'!$B$22</f>
        <v>-5.9900836174983043</v>
      </c>
      <c r="G146" s="21">
        <f>-G$161*'Fixed Data'!$B$20*'Fixed Data'!$B$22</f>
        <v>-6.2011045091282853</v>
      </c>
      <c r="H146" s="21">
        <f>-H$161*'Fixed Data'!$B$20*'Fixed Data'!$B$22</f>
        <v>-6.4203394731419836</v>
      </c>
      <c r="I146" s="21">
        <f>-I$161*'Fixed Data'!$B$20*'Fixed Data'!$B$22</f>
        <v>-6.6481364273363379</v>
      </c>
      <c r="J146" s="21">
        <f>-J$161*'Fixed Data'!$B$20*'Fixed Data'!$B$22</f>
        <v>-6.8848589481613001</v>
      </c>
      <c r="K146" s="21">
        <f>-K$161*'Fixed Data'!$B$20*'Fixed Data'!$B$22</f>
        <v>-7.132433229150422</v>
      </c>
      <c r="L146" s="21">
        <f>-L$161*'Fixed Data'!$B$20*'Fixed Data'!$B$22</f>
        <v>-7.3898515833383058</v>
      </c>
      <c r="M146" s="21">
        <f>-M$161*'Fixed Data'!$B$20*'Fixed Data'!$B$22</f>
        <v>-7.6575395721433024</v>
      </c>
      <c r="N146" s="21">
        <f>-N$161*'Fixed Data'!$B$20*'Fixed Data'!$B$22</f>
        <v>-7.9359422686958947</v>
      </c>
      <c r="O146" s="21">
        <f>-O$161*'Fixed Data'!$B$20*'Fixed Data'!$B$22</f>
        <v>-8.2255251763004615</v>
      </c>
      <c r="P146" s="21">
        <f>-P$161*'Fixed Data'!$B$20*'Fixed Data'!$B$22</f>
        <v>-8.5267754157151252</v>
      </c>
      <c r="Q146" s="21">
        <f>-Q$161*'Fixed Data'!$B$20*'Fixed Data'!$B$22</f>
        <v>-8.8402024868029656</v>
      </c>
      <c r="R146" s="21">
        <f>-R$161*'Fixed Data'!$B$20*'Fixed Data'!$B$22</f>
        <v>-9.1663395678193975</v>
      </c>
      <c r="S146" s="21">
        <f>-S$161*'Fixed Data'!$B$20*'Fixed Data'!$B$22</f>
        <v>-9.5057445234799705</v>
      </c>
      <c r="T146" s="21">
        <f>-T$161*'Fixed Data'!$B$20*'Fixed Data'!$B$22</f>
        <v>-9.8590011370432009</v>
      </c>
      <c r="U146" s="21">
        <f>-U$161*'Fixed Data'!$B$20*'Fixed Data'!$B$22</f>
        <v>-10.226720387196472</v>
      </c>
      <c r="V146" s="21">
        <f>-V$161*'Fixed Data'!$B$20*'Fixed Data'!$B$22</f>
        <v>-10.609541680138861</v>
      </c>
      <c r="W146" s="21">
        <f>-W$161*'Fixed Data'!$B$20*'Fixed Data'!$B$22</f>
        <v>-11.008134350482095</v>
      </c>
      <c r="X146" s="21">
        <f>-X$161*'Fixed Data'!$B$20*'Fixed Data'!$B$22</f>
        <v>-11.423198960537903</v>
      </c>
      <c r="Y146" s="21">
        <f>-Y$161*'Fixed Data'!$B$20*'Fixed Data'!$B$22</f>
        <v>-11.855468935628014</v>
      </c>
      <c r="Z146" s="21">
        <f>-Z$161*'Fixed Data'!$B$20*'Fixed Data'!$B$22</f>
        <v>-12.305712087386578</v>
      </c>
      <c r="AA146" s="21">
        <f>-AA$161*'Fixed Data'!$B$20*'Fixed Data'!$B$22</f>
        <v>-12.774732293873154</v>
      </c>
      <c r="AB146" s="21">
        <f>-AB$161*'Fixed Data'!$B$20*'Fixed Data'!$B$22</f>
        <v>-13.263371291693231</v>
      </c>
      <c r="AC146" s="21">
        <f>-AC$161*'Fixed Data'!$B$20*'Fixed Data'!$B$22</f>
        <v>-13.772510468118753</v>
      </c>
      <c r="AD146" s="21">
        <f>-AD$161*'Fixed Data'!$B$20*'Fixed Data'!$B$22</f>
        <v>-14.303072765216145</v>
      </c>
      <c r="AE146" s="21">
        <f>-AE$161*'Fixed Data'!$B$20*'Fixed Data'!$B$22</f>
        <v>-14.856024830390959</v>
      </c>
      <c r="AF146" s="21">
        <f>-AF$161*'Fixed Data'!$B$20*'Fixed Data'!$B$22</f>
        <v>-15.432379010121938</v>
      </c>
      <c r="AG146" s="21">
        <f>-AG$161*'Fixed Data'!$B$20*'Fixed Data'!$B$22</f>
        <v>-16.033195612513165</v>
      </c>
      <c r="AH146" s="21">
        <f>-AH$161*'Fixed Data'!$B$20*'Fixed Data'!$B$22</f>
        <v>-16.659585326656774</v>
      </c>
      <c r="AI146" s="21">
        <f>-AI$161*'Fixed Data'!$B$20*'Fixed Data'!$B$22</f>
        <v>-17.312711574791123</v>
      </c>
      <c r="AJ146" s="21">
        <f>-AJ$161*'Fixed Data'!$B$20*'Fixed Data'!$B$22</f>
        <v>-17.993793178080047</v>
      </c>
      <c r="AK146" s="21">
        <f>-AK$161*'Fixed Data'!$B$20*'Fixed Data'!$B$22</f>
        <v>-18.704107022392165</v>
      </c>
      <c r="AL146" s="21">
        <f>-AL$161*'Fixed Data'!$B$20*'Fixed Data'!$B$22</f>
        <v>-19.444990903292169</v>
      </c>
      <c r="AM146" s="21">
        <f>-AM$161*'Fixed Data'!$B$20*'Fixed Data'!$B$22</f>
        <v>-20.217846527842692</v>
      </c>
      <c r="AN146" s="21">
        <f>-AN$161*'Fixed Data'!$B$20*'Fixed Data'!$B$22</f>
        <v>-21.024142673216737</v>
      </c>
      <c r="AO146" s="21">
        <f>-AO$161*'Fixed Data'!$B$20*'Fixed Data'!$B$22</f>
        <v>-21.865418434916112</v>
      </c>
      <c r="AP146" s="21">
        <f>-AP$161*'Fixed Data'!$B$20*'Fixed Data'!$B$22</f>
        <v>-22.743286699004916</v>
      </c>
      <c r="AQ146" s="21">
        <f>-AQ$161*'Fixed Data'!$B$20*'Fixed Data'!$B$22</f>
        <v>-23.659437771153613</v>
      </c>
      <c r="AR146" s="21">
        <f>-AR$161*'Fixed Data'!$B$20*'Fixed Data'!$B$22</f>
        <v>-24.615643207296593</v>
      </c>
      <c r="AS146" s="21">
        <f>-AS$161*'Fixed Data'!$B$20*'Fixed Data'!$B$22</f>
        <v>-25.613759823501894</v>
      </c>
      <c r="AT146" s="21">
        <f>-AT$161*'Fixed Data'!$B$20*'Fixed Data'!$B$22</f>
        <v>-26.655733795446825</v>
      </c>
      <c r="AU146" s="21">
        <f>-AU$161*'Fixed Data'!$B$20*'Fixed Data'!$B$22</f>
        <v>-27.743605205923814</v>
      </c>
      <c r="AV146" s="21">
        <f>-AV$161*'Fixed Data'!$B$20*'Fixed Data'!$B$22</f>
        <v>-28.879512614747714</v>
      </c>
      <c r="AW146" s="21">
        <f>-AW$161*'Fixed Data'!$B$20*'Fixed Data'!$B$22</f>
        <v>-30.065697897481201</v>
      </c>
      <c r="AX146" s="21">
        <f>-AX$161*'Fixed Data'!$B$20*'Fixed Data'!$B$22</f>
        <v>-31.304511397781276</v>
      </c>
      <c r="AY146" s="21">
        <f>-AY$161*'Fixed Data'!$B$20*'Fixed Data'!$B$22</f>
        <v>-32.598417236556266</v>
      </c>
      <c r="AZ146" s="21">
        <f>-AZ$161*'Fixed Data'!$B$20*'Fixed Data'!$B$22</f>
        <v>-33.949999046751515</v>
      </c>
      <c r="BA146" s="21">
        <f>-BA$161*'Fixed Data'!$B$20*'Fixed Data'!$B$22</f>
        <v>-35.361965752938012</v>
      </c>
      <c r="BB146" s="21">
        <f>-BB$161*'Fixed Data'!$B$20*'Fixed Data'!$B$22</f>
        <v>-36.832655582404541</v>
      </c>
    </row>
    <row r="147" spans="1:54" outlineLevel="2">
      <c r="A147" s="426"/>
      <c r="B147" s="135" t="s">
        <v>291</v>
      </c>
      <c r="C147" s="135" t="s">
        <v>472</v>
      </c>
      <c r="D147" s="135" t="s">
        <v>389</v>
      </c>
      <c r="E147" s="21">
        <f>-E$162*'Fixed Data'!$B$21*'Fixed Data'!$B$22</f>
        <v>-8.6495463997149385E-2</v>
      </c>
      <c r="F147" s="21">
        <f>-F$162*'Fixed Data'!$B$21*'Fixed Data'!$B$22</f>
        <v>-8.953172416969854E-2</v>
      </c>
      <c r="G147" s="21">
        <f>-G$162*'Fixed Data'!$B$21*'Fixed Data'!$B$22</f>
        <v>-9.2685781105366544E-2</v>
      </c>
      <c r="H147" s="21">
        <f>-H$162*'Fixed Data'!$B$21*'Fixed Data'!$B$22</f>
        <v>-9.5962610911938029E-2</v>
      </c>
      <c r="I147" s="21">
        <f>-I$162*'Fixed Data'!$B$21*'Fixed Data'!$B$22</f>
        <v>-9.9367413596433612E-2</v>
      </c>
      <c r="J147" s="21">
        <f>-J$162*'Fixed Data'!$B$21*'Fixed Data'!$B$22</f>
        <v>-0.10290562406419751</v>
      </c>
      <c r="K147" s="21">
        <f>-K$162*'Fixed Data'!$B$21*'Fixed Data'!$B$22</f>
        <v>-0.10660603174909182</v>
      </c>
      <c r="L147" s="21">
        <f>-L$162*'Fixed Data'!$B$21*'Fixed Data'!$B$22</f>
        <v>-0.1104535758866938</v>
      </c>
      <c r="M147" s="21">
        <f>-M$162*'Fixed Data'!$B$21*'Fixed Data'!$B$22</f>
        <v>-0.11445461636041609</v>
      </c>
      <c r="N147" s="21">
        <f>-N$162*'Fixed Data'!$B$21*'Fixed Data'!$B$22</f>
        <v>-0.11861580550886465</v>
      </c>
      <c r="O147" s="21">
        <f>-O$162*'Fixed Data'!$B$21*'Fixed Data'!$B$22</f>
        <v>-0.12294410213837483</v>
      </c>
      <c r="P147" s="21">
        <f>-P$162*'Fixed Data'!$B$21*'Fixed Data'!$B$22</f>
        <v>-0.12744678598756512</v>
      </c>
      <c r="Q147" s="21">
        <f>-Q$162*'Fixed Data'!$B$21*'Fixed Data'!$B$22</f>
        <v>-0.13213147294525285</v>
      </c>
      <c r="R147" s="21">
        <f>-R$162*'Fixed Data'!$B$21*'Fixed Data'!$B$22</f>
        <v>-0.13700613192576672</v>
      </c>
      <c r="S147" s="21">
        <f>-S$162*'Fixed Data'!$B$21*'Fixed Data'!$B$22</f>
        <v>-0.14207910129224208</v>
      </c>
      <c r="T147" s="21">
        <f>-T$162*'Fixed Data'!$B$21*'Fixed Data'!$B$22</f>
        <v>-0.14735910678664052</v>
      </c>
      <c r="U147" s="21">
        <f>-U$162*'Fixed Data'!$B$21*'Fixed Data'!$B$22</f>
        <v>-0.15285528006245908</v>
      </c>
      <c r="V147" s="21">
        <f>-V$162*'Fixed Data'!$B$21*'Fixed Data'!$B$22</f>
        <v>-0.15857717872416396</v>
      </c>
      <c r="W147" s="21">
        <f>-W$162*'Fixed Data'!$B$21*'Fixed Data'!$B$22</f>
        <v>-0.16453480651729666</v>
      </c>
      <c r="X147" s="21">
        <f>-X$162*'Fixed Data'!$B$21*'Fixed Data'!$B$22</f>
        <v>-0.17073863487463176</v>
      </c>
      <c r="Y147" s="21">
        <f>-Y$162*'Fixed Data'!$B$21*'Fixed Data'!$B$22</f>
        <v>-0.17719962581838697</v>
      </c>
      <c r="Z147" s="21">
        <f>-Z$162*'Fixed Data'!$B$21*'Fixed Data'!$B$22</f>
        <v>-0.18392925561579507</v>
      </c>
      <c r="AA147" s="21">
        <f>-AA$162*'Fixed Data'!$B$21*'Fixed Data'!$B$22</f>
        <v>-0.19093953979072795</v>
      </c>
      <c r="AB147" s="21">
        <f>-AB$162*'Fixed Data'!$B$21*'Fixed Data'!$B$22</f>
        <v>-0.19824305919002744</v>
      </c>
      <c r="AC147" s="21">
        <f>-AC$162*'Fixed Data'!$B$21*'Fixed Data'!$B$22</f>
        <v>-0.20585298755656073</v>
      </c>
      <c r="AD147" s="21">
        <f>-AD$162*'Fixed Data'!$B$21*'Fixed Data'!$B$22</f>
        <v>-0.21378312030765517</v>
      </c>
      <c r="AE147" s="21">
        <f>-AE$162*'Fixed Data'!$B$21*'Fixed Data'!$B$22</f>
        <v>-0.22204790512160208</v>
      </c>
      <c r="AF147" s="21">
        <f>-AF$162*'Fixed Data'!$B$21*'Fixed Data'!$B$22</f>
        <v>-0.23066247312685068</v>
      </c>
      <c r="AG147" s="21">
        <f>-AG$162*'Fixed Data'!$B$21*'Fixed Data'!$B$22</f>
        <v>-0.23964267295397773</v>
      </c>
      <c r="AH147" s="21">
        <f>-AH$162*'Fixed Data'!$B$21*'Fixed Data'!$B$22</f>
        <v>-0.24900510493833033</v>
      </c>
      <c r="AI147" s="21">
        <f>-AI$162*'Fixed Data'!$B$21*'Fixed Data'!$B$22</f>
        <v>-0.25876715893880636</v>
      </c>
      <c r="AJ147" s="21">
        <f>-AJ$162*'Fixed Data'!$B$21*'Fixed Data'!$B$22</f>
        <v>-0.26894705185529033</v>
      </c>
      <c r="AK147" s="21">
        <f>-AK$162*'Fixed Data'!$B$21*'Fixed Data'!$B$22</f>
        <v>-0.279563869063573</v>
      </c>
      <c r="AL147" s="21">
        <f>-AL$162*'Fixed Data'!$B$21*'Fixed Data'!$B$22</f>
        <v>-0.29063760615161499</v>
      </c>
      <c r="AM147" s="21">
        <f>-AM$162*'Fixed Data'!$B$21*'Fixed Data'!$B$22</f>
        <v>-0.3021892139706045</v>
      </c>
      <c r="AN147" s="21">
        <f>-AN$162*'Fixed Data'!$B$21*'Fixed Data'!$B$22</f>
        <v>-0.31424064579542899</v>
      </c>
      <c r="AO147" s="21">
        <f>-AO$162*'Fixed Data'!$B$21*'Fixed Data'!$B$22</f>
        <v>-0.32681490584119877</v>
      </c>
      <c r="AP147" s="21">
        <f>-AP$162*'Fixed Data'!$B$21*'Fixed Data'!$B$22</f>
        <v>-0.33993610139590874</v>
      </c>
      <c r="AQ147" s="21">
        <f>-AQ$162*'Fixed Data'!$B$21*'Fixed Data'!$B$22</f>
        <v>-0.35362949721318709</v>
      </c>
      <c r="AR147" s="21">
        <f>-AR$162*'Fixed Data'!$B$21*'Fixed Data'!$B$22</f>
        <v>-0.36792157186378527</v>
      </c>
      <c r="AS147" s="21">
        <f>-AS$162*'Fixed Data'!$B$21*'Fixed Data'!$B$22</f>
        <v>-0.38284007815522381</v>
      </c>
      <c r="AT147" s="21">
        <f>-AT$162*'Fixed Data'!$B$21*'Fixed Data'!$B$22</f>
        <v>-0.39841410566085195</v>
      </c>
      <c r="AU147" s="21">
        <f>-AU$162*'Fixed Data'!$B$21*'Fixed Data'!$B$22</f>
        <v>-0.41467414641302891</v>
      </c>
      <c r="AV147" s="21">
        <f>-AV$162*'Fixed Data'!$B$21*'Fixed Data'!$B$22</f>
        <v>-0.43165216451378796</v>
      </c>
      <c r="AW147" s="21">
        <f>-AW$162*'Fixed Data'!$B$21*'Fixed Data'!$B$22</f>
        <v>-0.44938166890962189</v>
      </c>
      <c r="AX147" s="21">
        <f>-AX$162*'Fixed Data'!$B$21*'Fixed Data'!$B$22</f>
        <v>-0.46789778902904416</v>
      </c>
      <c r="AY147" s="21">
        <f>-AY$162*'Fixed Data'!$B$21*'Fixed Data'!$B$22</f>
        <v>-0.48723735584435851</v>
      </c>
      <c r="AZ147" s="21">
        <f>-AZ$162*'Fixed Data'!$B$21*'Fixed Data'!$B$22</f>
        <v>-0.50743898534418685</v>
      </c>
      <c r="BA147" s="21">
        <f>-BA$162*'Fixed Data'!$B$21*'Fixed Data'!$B$22</f>
        <v>-0.52854316712885996</v>
      </c>
      <c r="BB147" s="21">
        <f>-BB$162*'Fixed Data'!$B$21*'Fixed Data'!$B$22</f>
        <v>-0.55052506328248008</v>
      </c>
    </row>
    <row r="148" spans="1:54" outlineLevel="2">
      <c r="A148" s="426"/>
      <c r="B148" s="135" t="s">
        <v>291</v>
      </c>
      <c r="C148" s="135" t="s">
        <v>563</v>
      </c>
      <c r="D148" s="135" t="s">
        <v>389</v>
      </c>
      <c r="E148" s="279">
        <f>(SUM(Option_3!E146:E147)-SUM(Baseline!E146:E147))*1.76</f>
        <v>0</v>
      </c>
      <c r="F148" s="279">
        <f>(SUM(Option_3!F146:F147)-SUM(Baseline!F146:F147))*1.76</f>
        <v>2.1306094010226672E-3</v>
      </c>
      <c r="G148" s="279">
        <f>(SUM(Option_3!G146:G147)-SUM(Baseline!G146:G147))*1.76</f>
        <v>4.4540554197843108E-3</v>
      </c>
      <c r="H148" s="279">
        <f>(SUM(Option_3!H146:H147)-SUM(Baseline!H146:H147))*1.76</f>
        <v>6.9842232956024474E-3</v>
      </c>
      <c r="I148" s="279">
        <f>(SUM(Option_3!I146:I147)-SUM(Baseline!I146:I147))*1.76</f>
        <v>9.7358405473642051E-3</v>
      </c>
      <c r="J148" s="279">
        <f>(SUM(Option_3!J146:J147)-SUM(Baseline!J146:J147))*1.76</f>
        <v>1.2724871240084781E-2</v>
      </c>
      <c r="K148" s="279">
        <f>(SUM(Option_3!K146:K147)-SUM(Baseline!K146:K147))*1.76</f>
        <v>1.3206223314412142E-2</v>
      </c>
      <c r="L148" s="279">
        <f>(SUM(Option_3!L146:L147)-SUM(Baseline!L146:L147))*1.76</f>
        <v>1.3707542580712299E-2</v>
      </c>
      <c r="M148" s="279">
        <f>(SUM(Option_3!M146:M147)-SUM(Baseline!M146:M147))*1.76</f>
        <v>1.4229630566005512E-2</v>
      </c>
      <c r="N148" s="279">
        <f>(SUM(Option_3!N146:N147)-SUM(Baseline!N146:N147))*1.76</f>
        <v>1.4773408137990033E-2</v>
      </c>
      <c r="O148" s="279">
        <f>(SUM(Option_3!O146:O147)-SUM(Baseline!O146:O147))*1.76</f>
        <v>1.5339993297634748E-2</v>
      </c>
      <c r="P148" s="279">
        <f>(SUM(Option_3!P146:P147)-SUM(Baseline!P146:P147))*1.76</f>
        <v>1.5930228589709827E-2</v>
      </c>
      <c r="Q148" s="279">
        <f>(SUM(Option_3!Q146:Q147)-SUM(Baseline!Q146:Q147))*1.76</f>
        <v>1.6545273828484142E-2</v>
      </c>
      <c r="R148" s="279">
        <f>(SUM(Option_3!R146:R147)-SUM(Baseline!R146:R147))*1.76</f>
        <v>1.718620944454784E-2</v>
      </c>
      <c r="S148" s="279">
        <f>(SUM(Option_3!S146:S147)-SUM(Baseline!S146:S147))*1.76</f>
        <v>1.7854235474364943E-2</v>
      </c>
      <c r="T148" s="279">
        <f>(SUM(Option_3!T146:T147)-SUM(Baseline!T146:T147))*1.76</f>
        <v>1.8550553015157904E-2</v>
      </c>
      <c r="U148" s="279">
        <f>(SUM(Option_3!U146:U147)-SUM(Baseline!U146:U147))*1.76</f>
        <v>1.9276442282588277E-2</v>
      </c>
      <c r="V148" s="279">
        <f>(SUM(Option_3!V146:V147)-SUM(Baseline!V146:V147))*1.76</f>
        <v>2.003326367158394E-2</v>
      </c>
      <c r="W148" s="279">
        <f>(SUM(Option_3!W146:W147)-SUM(Baseline!W146:W147))*1.76</f>
        <v>2.0822378372585319E-2</v>
      </c>
      <c r="X148" s="279">
        <f>(SUM(Option_3!X146:X147)-SUM(Baseline!X146:X147))*1.76</f>
        <v>2.1645306078235081E-2</v>
      </c>
      <c r="Y148" s="279">
        <f>(SUM(Option_3!Y146:Y147)-SUM(Baseline!Y146:Y147))*1.76</f>
        <v>2.2503528645565325E-2</v>
      </c>
      <c r="Z148" s="279">
        <f>(SUM(Option_3!Z146:Z147)-SUM(Baseline!Z146:Z147))*1.76</f>
        <v>2.3398725595287714E-2</v>
      </c>
      <c r="AA148" s="279">
        <f>(SUM(Option_3!AA146:AA147)-SUM(Baseline!AA146:AA147))*1.76</f>
        <v>2.4332577508809836E-2</v>
      </c>
      <c r="AB148" s="279">
        <f>(SUM(Option_3!AB146:AB147)-SUM(Baseline!AB146:AB147))*1.76</f>
        <v>2.530684567715042E-2</v>
      </c>
      <c r="AC148" s="279">
        <f>(SUM(Option_3!AC146:AC147)-SUM(Baseline!AC146:AC147))*1.76</f>
        <v>2.6323331348321231E-2</v>
      </c>
      <c r="AD148" s="279">
        <f>(SUM(Option_3!AD146:AD147)-SUM(Baseline!AD146:AD147))*1.76</f>
        <v>2.7384113878403865E-2</v>
      </c>
      <c r="AE148" s="279">
        <f>(SUM(Option_3!AE146:AE147)-SUM(Baseline!AE146:AE147))*1.76</f>
        <v>2.8491154608653063E-2</v>
      </c>
      <c r="AF148" s="279">
        <f>(SUM(Option_3!AF146:AF147)-SUM(Baseline!AF146:AF147))*1.76</f>
        <v>2.9646535546984012E-2</v>
      </c>
      <c r="AG148" s="279">
        <f>(SUM(Option_3!AG146:AG147)-SUM(Baseline!AG146:AG147))*1.76</f>
        <v>3.0852615483386785E-2</v>
      </c>
      <c r="AH148" s="279">
        <f>(SUM(Option_3!AH146:AH147)-SUM(Baseline!AH146:AH147))*1.76</f>
        <v>3.2111637579731109E-2</v>
      </c>
      <c r="AI148" s="279">
        <f>(SUM(Option_3!AI146:AI147)-SUM(Baseline!AI146:AI147))*1.76</f>
        <v>3.3426121249644891E-2</v>
      </c>
      <c r="AJ148" s="279">
        <f>(SUM(Option_3!AJ146:AJ147)-SUM(Baseline!AJ146:AJ147))*1.76</f>
        <v>3.4798628515638939E-2</v>
      </c>
      <c r="AK148" s="279">
        <f>(SUM(Option_3!AK146:AK147)-SUM(Baseline!AK146:AK147))*1.76</f>
        <v>3.6231879637108479E-2</v>
      </c>
      <c r="AL148" s="279">
        <f>(SUM(Option_3!AL146:AL147)-SUM(Baseline!AL146:AL147))*1.76</f>
        <v>3.7728676378659995E-2</v>
      </c>
      <c r="AM148" s="279">
        <f>(SUM(Option_3!AM146:AM147)-SUM(Baseline!AM146:AM147))*1.76</f>
        <v>3.9292059186274743E-2</v>
      </c>
      <c r="AN148" s="279">
        <f>(SUM(Option_3!AN146:AN147)-SUM(Baseline!AN146:AN147))*1.76</f>
        <v>4.0925070097009096E-2</v>
      </c>
      <c r="AO148" s="279">
        <f>(SUM(Option_3!AO146:AO147)-SUM(Baseline!AO146:AO147))*1.76</f>
        <v>4.263099062484741E-2</v>
      </c>
      <c r="AP148" s="279">
        <f>(SUM(Option_3!AP146:AP147)-SUM(Baseline!AP146:AP147))*1.76</f>
        <v>4.4413301008140137E-2</v>
      </c>
      <c r="AQ148" s="279">
        <f>(SUM(Option_3!AQ146:AQ147)-SUM(Baseline!AQ146:AQ147))*1.76</f>
        <v>4.627556299036769E-2</v>
      </c>
      <c r="AR148" s="279">
        <f>(SUM(Option_3!AR146:AR147)-SUM(Baseline!AR146:AR147))*1.76</f>
        <v>4.8221577791963455E-2</v>
      </c>
      <c r="AS148" s="279">
        <f>(SUM(Option_3!AS146:AS147)-SUM(Baseline!AS146:AS147))*1.76</f>
        <v>5.0255188711792582E-2</v>
      </c>
      <c r="AT148" s="279">
        <f>(SUM(Option_3!AT146:AT147)-SUM(Baseline!AT146:AT147))*1.76</f>
        <v>5.2380635701930488E-2</v>
      </c>
      <c r="AU148" s="279">
        <f>(SUM(Option_3!AU146:AU147)-SUM(Baseline!AU146:AU147))*1.76</f>
        <v>5.4602241015167009E-2</v>
      </c>
      <c r="AV148" s="279">
        <f>(SUM(Option_3!AV146:AV147)-SUM(Baseline!AV146:AV147))*1.76</f>
        <v>5.6924526954465475E-2</v>
      </c>
      <c r="AW148" s="279">
        <f>(SUM(Option_3!AW146:AW147)-SUM(Baseline!AW146:AW147))*1.76</f>
        <v>5.9352334153138599E-2</v>
      </c>
      <c r="AX148" s="279">
        <f>(SUM(Option_3!AX146:AX147)-SUM(Baseline!AX146:AX147))*1.76</f>
        <v>6.1890626032482604E-2</v>
      </c>
      <c r="AY148" s="279">
        <f>(SUM(Option_3!AY146:AY147)-SUM(Baseline!AY146:AY147))*1.76</f>
        <v>6.4544683813701334E-2</v>
      </c>
      <c r="AZ148" s="279">
        <f>(SUM(Option_3!AZ146:AZ147)-SUM(Baseline!AZ146:AZ147))*1.76</f>
        <v>6.732002978600804E-2</v>
      </c>
      <c r="BA148" s="279">
        <f>(SUM(Option_3!BA146:BA147)-SUM(Baseline!BA146:BA147))*1.76</f>
        <v>7.0222426511140842E-2</v>
      </c>
      <c r="BB148" s="279">
        <f>(SUM(Option_3!BB146:BB147)-SUM(Baseline!BB146:BB147))*1.76</f>
        <v>7.3249799338844929E-2</v>
      </c>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473</v>
      </c>
      <c r="D150" s="135" t="s">
        <v>389</v>
      </c>
      <c r="E150" s="279">
        <v>-37.7511279</v>
      </c>
      <c r="F150" s="279">
        <v>-38.818655679999999</v>
      </c>
      <c r="G150" s="279">
        <v>-39.918492530000002</v>
      </c>
      <c r="H150" s="279">
        <v>-41.051699640000002</v>
      </c>
      <c r="I150" s="279">
        <v>-42.219376350000005</v>
      </c>
      <c r="J150" s="279">
        <v>-43.42266171</v>
      </c>
      <c r="K150" s="279">
        <v>-44.7434704</v>
      </c>
      <c r="L150" s="279">
        <v>-46.10735888</v>
      </c>
      <c r="M150" s="279">
        <v>-47.515848770000005</v>
      </c>
      <c r="N150" s="279">
        <v>-48.970520200000003</v>
      </c>
      <c r="O150" s="279">
        <v>-50.47301427</v>
      </c>
      <c r="P150" s="279">
        <v>-52.025035600000002</v>
      </c>
      <c r="Q150" s="279">
        <v>-53.628354960000003</v>
      </c>
      <c r="R150" s="279">
        <v>-55.284812100000003</v>
      </c>
      <c r="S150" s="279">
        <v>-56.996318609999996</v>
      </c>
      <c r="T150" s="279">
        <v>-58.764860970000001</v>
      </c>
      <c r="U150" s="279">
        <v>-60.592503740000005</v>
      </c>
      <c r="V150" s="279">
        <v>-62.481392840000005</v>
      </c>
      <c r="W150" s="279">
        <v>-64.433759069999994</v>
      </c>
      <c r="X150" s="279">
        <v>-66.451921679999998</v>
      </c>
      <c r="Y150" s="279">
        <v>-68.538292170000005</v>
      </c>
      <c r="Z150" s="279">
        <v>-70.69537828</v>
      </c>
      <c r="AA150" s="279">
        <v>-72.925788069999996</v>
      </c>
      <c r="AB150" s="279">
        <v>-75.232234329999997</v>
      </c>
      <c r="AC150" s="279">
        <v>-77.617539010000002</v>
      </c>
      <c r="AD150" s="279">
        <v>-80.084638049999995</v>
      </c>
      <c r="AE150" s="279">
        <v>-82.63658624</v>
      </c>
      <c r="AF150" s="279">
        <v>-85.276562489999989</v>
      </c>
      <c r="AG150" s="279">
        <v>-88.007875170000005</v>
      </c>
      <c r="AH150" s="279">
        <v>-90.833967810000004</v>
      </c>
      <c r="AI150" s="279">
        <v>-93.758425029999998</v>
      </c>
      <c r="AJ150" s="279">
        <v>-96.784978730000006</v>
      </c>
      <c r="AK150" s="279">
        <v>-99.91751459999999</v>
      </c>
      <c r="AL150" s="279">
        <v>-103.1600789</v>
      </c>
      <c r="AM150" s="279">
        <v>-106.51688559999999</v>
      </c>
      <c r="AN150" s="279">
        <v>-109.9923237</v>
      </c>
      <c r="AO150" s="279">
        <v>-113.5909652</v>
      </c>
      <c r="AP150" s="279">
        <v>-117.31757309999999</v>
      </c>
      <c r="AQ150" s="279">
        <v>-121.17711009999999</v>
      </c>
      <c r="AR150" s="279">
        <v>-125.17474709999999</v>
      </c>
      <c r="AS150" s="279">
        <v>-129.31587340000002</v>
      </c>
      <c r="AT150" s="279">
        <v>-133.60610550000001</v>
      </c>
      <c r="AU150" s="279">
        <v>-138.05129790000001</v>
      </c>
      <c r="AV150" s="279">
        <v>-142.6575541</v>
      </c>
      <c r="AW150" s="279">
        <v>-147.43123700000001</v>
      </c>
      <c r="AX150" s="279">
        <v>-152.37898140000001</v>
      </c>
      <c r="AY150" s="279">
        <v>-157.50770630000002</v>
      </c>
      <c r="AZ150" s="279">
        <v>-162.82462719999998</v>
      </c>
      <c r="BA150" s="279">
        <v>-168.33727039999999</v>
      </c>
      <c r="BB150" s="279">
        <v>-174.03655142975029</v>
      </c>
    </row>
    <row r="151" spans="1:54" outlineLevel="2">
      <c r="A151" s="426"/>
      <c r="B151" s="135" t="s">
        <v>294</v>
      </c>
      <c r="C151" s="135" t="s">
        <v>474</v>
      </c>
      <c r="D151" s="135" t="s">
        <v>389</v>
      </c>
      <c r="E151" s="279">
        <v>-11.34775132</v>
      </c>
      <c r="F151" s="279">
        <v>-11.690657140000001</v>
      </c>
      <c r="G151" s="279">
        <v>-12.044451460000001</v>
      </c>
      <c r="H151" s="279">
        <v>-12.40950307</v>
      </c>
      <c r="I151" s="279">
        <v>-12.78619422</v>
      </c>
      <c r="J151" s="279">
        <v>-13.174921230000001</v>
      </c>
      <c r="K151" s="279">
        <v>-13.58074416</v>
      </c>
      <c r="L151" s="279">
        <v>-13.999826970000001</v>
      </c>
      <c r="M151" s="279">
        <v>-14.432634999999999</v>
      </c>
      <c r="N151" s="279">
        <v>-14.879651300000001</v>
      </c>
      <c r="O151" s="279">
        <v>-15.341377339999999</v>
      </c>
      <c r="P151" s="279">
        <v>-15.818333800000001</v>
      </c>
      <c r="Q151" s="279">
        <v>-16.311061309999999</v>
      </c>
      <c r="R151" s="279">
        <v>-16.820121329999999</v>
      </c>
      <c r="S151" s="279">
        <v>-17.346096980000002</v>
      </c>
      <c r="T151" s="279">
        <v>-17.889593989999998</v>
      </c>
      <c r="U151" s="279">
        <v>-18.451241570000001</v>
      </c>
      <c r="V151" s="279">
        <v>-19.031693499999999</v>
      </c>
      <c r="W151" s="279">
        <v>-19.631629069999999</v>
      </c>
      <c r="X151" s="279">
        <v>-20.251754200000001</v>
      </c>
      <c r="Y151" s="279">
        <v>-20.892802570000001</v>
      </c>
      <c r="Z151" s="279">
        <v>-21.55553677</v>
      </c>
      <c r="AA151" s="279">
        <v>-22.240749570000002</v>
      </c>
      <c r="AB151" s="279">
        <v>-22.949265149999999</v>
      </c>
      <c r="AC151" s="279">
        <v>-23.681940520000001</v>
      </c>
      <c r="AD151" s="279">
        <v>-24.439666850000002</v>
      </c>
      <c r="AE151" s="279">
        <v>-25.223370989999999</v>
      </c>
      <c r="AF151" s="279">
        <v>-26.034016960000002</v>
      </c>
      <c r="AG151" s="279">
        <v>-26.872607629999997</v>
      </c>
      <c r="AH151" s="279">
        <v>-27.740186300000001</v>
      </c>
      <c r="AI151" s="279">
        <v>-28.637838550000001</v>
      </c>
      <c r="AJ151" s="279">
        <v>-29.56669402</v>
      </c>
      <c r="AK151" s="279">
        <v>-30.52792835</v>
      </c>
      <c r="AL151" s="279">
        <v>-31.522765190000001</v>
      </c>
      <c r="AM151" s="279">
        <v>-32.552478289999996</v>
      </c>
      <c r="AN151" s="279">
        <v>-33.618393740000002</v>
      </c>
      <c r="AO151" s="279">
        <v>-34.72189221</v>
      </c>
      <c r="AP151" s="279">
        <v>-35.864411420000003</v>
      </c>
      <c r="AQ151" s="279">
        <v>-37.047448619999997</v>
      </c>
      <c r="AR151" s="279">
        <v>-38.272563240000004</v>
      </c>
      <c r="AS151" s="279">
        <v>-39.541379659999997</v>
      </c>
      <c r="AT151" s="279">
        <v>-40.855590090000007</v>
      </c>
      <c r="AU151" s="279">
        <v>-42.216957590000007</v>
      </c>
      <c r="AV151" s="279">
        <v>-43.62731926</v>
      </c>
      <c r="AW151" s="279">
        <v>-45.088589520000006</v>
      </c>
      <c r="AX151" s="279">
        <v>-46.602763609999997</v>
      </c>
      <c r="AY151" s="279">
        <v>-48.171921229999995</v>
      </c>
      <c r="AZ151" s="279">
        <v>-49.7982303</v>
      </c>
      <c r="BA151" s="279">
        <v>-51.483950999999998</v>
      </c>
      <c r="BB151" s="279">
        <v>-53.226735058703504</v>
      </c>
    </row>
    <row r="152" spans="1:54" outlineLevel="2">
      <c r="A152" s="426"/>
      <c r="B152" s="135" t="s">
        <v>294</v>
      </c>
      <c r="C152" s="135" t="s">
        <v>475</v>
      </c>
      <c r="D152" s="135" t="s">
        <v>389</v>
      </c>
      <c r="E152" s="279">
        <v>-0.93836276650000006</v>
      </c>
      <c r="F152" s="279">
        <v>-0.97130022579999997</v>
      </c>
      <c r="G152" s="279">
        <v>-1.005515551</v>
      </c>
      <c r="H152" s="279">
        <v>-1.041062723</v>
      </c>
      <c r="I152" s="279">
        <v>-1.0779981540000001</v>
      </c>
      <c r="J152" s="279">
        <v>-1.1163807990000001</v>
      </c>
      <c r="K152" s="279">
        <v>-1.1565230470000001</v>
      </c>
      <c r="L152" s="279">
        <v>-1.1982614389999999</v>
      </c>
      <c r="M152" s="279">
        <v>-1.24166497</v>
      </c>
      <c r="N152" s="279">
        <v>-1.286805803</v>
      </c>
      <c r="O152" s="279">
        <v>-1.333759428</v>
      </c>
      <c r="P152" s="279">
        <v>-1.3826048149999999</v>
      </c>
      <c r="Q152" s="279">
        <v>-1.4334245839999999</v>
      </c>
      <c r="R152" s="279">
        <v>-1.4863051810000001</v>
      </c>
      <c r="S152" s="279">
        <v>-1.54133706</v>
      </c>
      <c r="T152" s="279">
        <v>-1.59861488</v>
      </c>
      <c r="U152" s="279">
        <v>-1.6582377020000001</v>
      </c>
      <c r="V152" s="279">
        <v>-1.7203092069999999</v>
      </c>
      <c r="W152" s="279">
        <v>-1.784937915</v>
      </c>
      <c r="X152" s="279">
        <v>-1.852237422</v>
      </c>
      <c r="Y152" s="279">
        <v>-1.9223266440000002</v>
      </c>
      <c r="Z152" s="279">
        <v>-1.995330077</v>
      </c>
      <c r="AA152" s="279">
        <v>-2.0713780660000003</v>
      </c>
      <c r="AB152" s="279">
        <v>-2.1506070880000001</v>
      </c>
      <c r="AC152" s="279">
        <v>-2.2331600529999998</v>
      </c>
      <c r="AD152" s="279">
        <v>-2.3191866160000001</v>
      </c>
      <c r="AE152" s="279">
        <v>-2.4088435029999999</v>
      </c>
      <c r="AF152" s="279">
        <v>-2.5022948610000002</v>
      </c>
      <c r="AG152" s="279">
        <v>-2.5997126129999999</v>
      </c>
      <c r="AH152" s="279">
        <v>-2.7012768450000002</v>
      </c>
      <c r="AI152" s="279">
        <v>-2.8071761990000001</v>
      </c>
      <c r="AJ152" s="279">
        <v>-2.917608296</v>
      </c>
      <c r="AK152" s="279">
        <v>-3.032780174</v>
      </c>
      <c r="AL152" s="279">
        <v>-3.1529087459999996</v>
      </c>
      <c r="AM152" s="279">
        <v>-3.2782212899999998</v>
      </c>
      <c r="AN152" s="279">
        <v>-3.4089559540000001</v>
      </c>
      <c r="AO152" s="279">
        <v>-3.545362291</v>
      </c>
      <c r="AP152" s="279">
        <v>-3.6877018179999999</v>
      </c>
      <c r="AQ152" s="279">
        <v>-3.836248608</v>
      </c>
      <c r="AR152" s="279">
        <v>-3.9912899019999997</v>
      </c>
      <c r="AS152" s="279">
        <v>-4.1531267650000006</v>
      </c>
      <c r="AT152" s="279">
        <v>-4.3220747609999997</v>
      </c>
      <c r="AU152" s="279">
        <v>-4.4984646709999998</v>
      </c>
      <c r="AV152" s="279">
        <v>-4.6826432429999993</v>
      </c>
      <c r="AW152" s="279">
        <v>-4.8749739840000004</v>
      </c>
      <c r="AX152" s="279">
        <v>-5.0758379800000002</v>
      </c>
      <c r="AY152" s="279">
        <v>-5.2856347759999993</v>
      </c>
      <c r="AZ152" s="279">
        <v>-5.5047832789999998</v>
      </c>
      <c r="BA152" s="279">
        <v>-5.7337227249999998</v>
      </c>
      <c r="BB152" s="279">
        <v>-5.9721835757998463</v>
      </c>
    </row>
    <row r="153" spans="1:54" outlineLevel="2">
      <c r="A153" s="426"/>
      <c r="B153" s="135" t="s">
        <v>294</v>
      </c>
      <c r="C153" s="135" t="s">
        <v>564</v>
      </c>
      <c r="D153" s="135" t="s">
        <v>389</v>
      </c>
      <c r="E153" s="279">
        <f>(SUM(Option_3!E150:E152)-SUM(Baseline!E150:E152))*1.76</f>
        <v>0</v>
      </c>
      <c r="F153" s="279">
        <f>(SUM(Option_3!F150:F152)-SUM(Baseline!F150:F152))*1.76</f>
        <v>0.12851458751999872</v>
      </c>
      <c r="G153" s="279">
        <f>(SUM(Option_3!G150:G152)-SUM(Baseline!G150:G152))*1.76</f>
        <v>0.26517415760001084</v>
      </c>
      <c r="H153" s="279">
        <f>(SUM(Option_3!H150:H152)-SUM(Baseline!H150:H152))*1.76</f>
        <v>0.41038868815999308</v>
      </c>
      <c r="I153" s="279">
        <f>(SUM(Option_3!I150:I152)-SUM(Baseline!I150:I152))*1.76</f>
        <v>0.56458797823999129</v>
      </c>
      <c r="J153" s="279">
        <f>(SUM(Option_3!J150:J152)-SUM(Baseline!J150:J152))*1.76</f>
        <v>0.728222353759993</v>
      </c>
      <c r="K153" s="279">
        <f>(SUM(Option_3!K150:K152)-SUM(Baseline!K150:K152))*1.76</f>
        <v>0.75104733967998982</v>
      </c>
      <c r="L153" s="279">
        <f>(SUM(Option_3!L150:L152)-SUM(Baseline!L150:L152))*1.76</f>
        <v>0.77463338480000399</v>
      </c>
      <c r="M153" s="279">
        <f>(SUM(Option_3!M150:M152)-SUM(Baseline!M150:M152))*1.76</f>
        <v>0.79900780079999434</v>
      </c>
      <c r="N153" s="279">
        <f>(SUM(Option_3!N150:N152)-SUM(Baseline!N150:N152))*1.76</f>
        <v>0.82419903807998252</v>
      </c>
      <c r="O153" s="279">
        <f>(SUM(Option_3!O150:O152)-SUM(Baseline!O150:O152))*1.76</f>
        <v>0.85023659072003288</v>
      </c>
      <c r="P153" s="279">
        <f>(SUM(Option_3!P150:P152)-SUM(Baseline!P150:P152))*1.76</f>
        <v>0.87715108624002824</v>
      </c>
      <c r="Q153" s="279">
        <f>(SUM(Option_3!Q150:Q152)-SUM(Baseline!Q150:Q152))*1.76</f>
        <v>0.90497442816000107</v>
      </c>
      <c r="R153" s="279">
        <f>(SUM(Option_3!R150:R152)-SUM(Baseline!R150:R152))*1.76</f>
        <v>0.93373972559996443</v>
      </c>
      <c r="S153" s="279">
        <f>(SUM(Option_3!S150:S152)-SUM(Baseline!S150:S152))*1.76</f>
        <v>0.96348141471997906</v>
      </c>
      <c r="T153" s="279">
        <f>(SUM(Option_3!T150:T152)-SUM(Baseline!T150:T152))*1.76</f>
        <v>0.99423525520001477</v>
      </c>
      <c r="U153" s="279">
        <f>(SUM(Option_3!U150:U152)-SUM(Baseline!U150:U152))*1.76</f>
        <v>1.0260385238400045</v>
      </c>
      <c r="V153" s="279">
        <f>(SUM(Option_3!V150:V152)-SUM(Baseline!V150:V152))*1.76</f>
        <v>1.0589299054399726</v>
      </c>
      <c r="W153" s="279">
        <f>(SUM(Option_3!W150:W152)-SUM(Baseline!W150:W152))*1.76</f>
        <v>1.0929496107200134</v>
      </c>
      <c r="X153" s="279">
        <f>(SUM(Option_3!X150:X152)-SUM(Baseline!X150:X152))*1.76</f>
        <v>1.1281395188800094</v>
      </c>
      <c r="Y153" s="279">
        <f>(SUM(Option_3!Y150:Y152)-SUM(Baseline!Y150:Y152))*1.76</f>
        <v>1.1645431881599939</v>
      </c>
      <c r="Z153" s="279">
        <f>(SUM(Option_3!Z150:Z152)-SUM(Baseline!Z150:Z152))*1.76</f>
        <v>1.2022058804799918</v>
      </c>
      <c r="AA153" s="279">
        <f>(SUM(Option_3!AA150:AA152)-SUM(Baseline!AA150:AA152))*1.76</f>
        <v>1.2411747867199869</v>
      </c>
      <c r="AB153" s="279">
        <f>(SUM(Option_3!AB150:AB152)-SUM(Baseline!AB150:AB152))*1.76</f>
        <v>1.2814989263999836</v>
      </c>
      <c r="AC153" s="279">
        <f>(SUM(Option_3!AC150:AC152)-SUM(Baseline!AC150:AC152))*1.76</f>
        <v>1.3232293025599937</v>
      </c>
      <c r="AD153" s="279">
        <f>(SUM(Option_3!AD150:AD152)-SUM(Baseline!AD150:AD152))*1.76</f>
        <v>1.3664190742399887</v>
      </c>
      <c r="AE153" s="279">
        <f>(SUM(Option_3!AE150:AE152)-SUM(Baseline!AE150:AE152))*1.76</f>
        <v>1.4111235371200292</v>
      </c>
      <c r="AF153" s="279">
        <f>(SUM(Option_3!AF150:AF152)-SUM(Baseline!AF150:AF152))*1.76</f>
        <v>1.4574002132800161</v>
      </c>
      <c r="AG153" s="279">
        <f>(SUM(Option_3!AG150:AG152)-SUM(Baseline!AG150:AG152))*1.76</f>
        <v>1.5053090535999762</v>
      </c>
      <c r="AH153" s="279">
        <f>(SUM(Option_3!AH150:AH152)-SUM(Baseline!AH150:AH152))*1.76</f>
        <v>1.5549124571199833</v>
      </c>
      <c r="AI153" s="279">
        <f>(SUM(Option_3!AI150:AI152)-SUM(Baseline!AI150:AI152))*1.76</f>
        <v>1.6062754100800112</v>
      </c>
      <c r="AJ153" s="279">
        <f>(SUM(Option_3!AJ150:AJ152)-SUM(Baseline!AJ150:AJ152))*1.76</f>
        <v>1.6594655880000073</v>
      </c>
      <c r="AK153" s="279">
        <f>(SUM(Option_3!AK150:AK152)-SUM(Baseline!AK150:AK152))*1.76</f>
        <v>1.7145533855999748</v>
      </c>
      <c r="AL153" s="279">
        <f>(SUM(Option_3!AL150:AL152)-SUM(Baseline!AL150:AL152))*1.76</f>
        <v>1.7716124553599548</v>
      </c>
      <c r="AM153" s="279">
        <f>(SUM(Option_3!AM150:AM152)-SUM(Baseline!AM150:AM152))*1.76</f>
        <v>1.8307191971200474</v>
      </c>
      <c r="AN153" s="279">
        <f>(SUM(Option_3!AN150:AN152)-SUM(Baseline!AN150:AN152))*1.76</f>
        <v>1.8919531505600116</v>
      </c>
      <c r="AO153" s="279">
        <f>(SUM(Option_3!AO150:AO152)-SUM(Baseline!AO150:AO152))*1.76</f>
        <v>1.9553975742399963</v>
      </c>
      <c r="AP153" s="279">
        <f>(SUM(Option_3!AP150:AP152)-SUM(Baseline!AP150:AP152))*1.76</f>
        <v>2.0211389052799995</v>
      </c>
      <c r="AQ153" s="279">
        <f>(SUM(Option_3!AQ150:AQ152)-SUM(Baseline!AQ150:AQ152))*1.76</f>
        <v>2.0892673366399688</v>
      </c>
      <c r="AR153" s="279">
        <f>(SUM(Option_3!AR150:AR152)-SUM(Baseline!AR150:AR152))*1.76</f>
        <v>2.1598773134400018</v>
      </c>
      <c r="AS153" s="279">
        <f>(SUM(Option_3!AS150:AS152)-SUM(Baseline!AS150:AS152))*1.76</f>
        <v>2.2330663537600142</v>
      </c>
      <c r="AT153" s="279">
        <f>(SUM(Option_3!AT150:AT152)-SUM(Baseline!AT150:AT152))*1.76</f>
        <v>2.308936743519971</v>
      </c>
      <c r="AU153" s="279">
        <f>(SUM(Option_3!AU150:AU152)-SUM(Baseline!AU150:AU152))*1.76</f>
        <v>2.387595495999967</v>
      </c>
      <c r="AV153" s="279">
        <f>(SUM(Option_3!AV150:AV152)-SUM(Baseline!AV150:AV152))*1.76</f>
        <v>2.4691529719999608</v>
      </c>
      <c r="AW153" s="279">
        <f>(SUM(Option_3!AW150:AW152)-SUM(Baseline!AW150:AW152))*1.76</f>
        <v>2.5537258982399682</v>
      </c>
      <c r="AX153" s="279">
        <f>(SUM(Option_3!AX150:AX152)-SUM(Baseline!AX150:AX152))*1.76</f>
        <v>2.6414349192000417</v>
      </c>
      <c r="AY153" s="279">
        <f>(SUM(Option_3!AY150:AY152)-SUM(Baseline!AY150:AY152))*1.76</f>
        <v>2.7324057252799459</v>
      </c>
      <c r="AZ153" s="279">
        <f>(SUM(Option_3!AZ150:AZ152)-SUM(Baseline!AZ150:AZ152))*1.76</f>
        <v>2.8267703534399562</v>
      </c>
      <c r="BA153" s="279">
        <f>(SUM(Option_3!BA150:BA152)-SUM(Baseline!BA150:BA152))*1.76</f>
        <v>2.9246659182400254</v>
      </c>
      <c r="BB153" s="279">
        <f>(SUM(Option_3!BB150:BB152)-SUM(Baseline!BB150:BB152))*1.76</f>
        <v>3.0259509724564078</v>
      </c>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135" t="s">
        <v>395</v>
      </c>
      <c r="D158" s="135" t="s">
        <v>478</v>
      </c>
      <c r="E158" s="238">
        <v>103.89814905218508</v>
      </c>
      <c r="F158" s="36">
        <v>105.2246740205326</v>
      </c>
      <c r="G158" s="36">
        <v>106.5769429903057</v>
      </c>
      <c r="H158" s="36">
        <v>107.95568960643104</v>
      </c>
      <c r="I158" s="36">
        <v>109.36167363883263</v>
      </c>
      <c r="J158" s="36">
        <v>110.79568206043179</v>
      </c>
      <c r="K158" s="36">
        <v>112.46766748323324</v>
      </c>
      <c r="L158" s="36">
        <v>114.17572850242715</v>
      </c>
      <c r="M158" s="36">
        <v>115.92095224790476</v>
      </c>
      <c r="N158" s="36">
        <v>117.70446654955333</v>
      </c>
      <c r="O158" s="36">
        <v>119.52744169725582</v>
      </c>
      <c r="P158" s="36">
        <v>121.39109176089082</v>
      </c>
      <c r="Q158" s="36">
        <v>123.2966769003323</v>
      </c>
      <c r="R158" s="36">
        <v>125.24550534544946</v>
      </c>
      <c r="S158" s="36">
        <v>127.23893482610652</v>
      </c>
      <c r="T158" s="36">
        <v>129.27837565216242</v>
      </c>
      <c r="U158" s="36">
        <v>131.36529192347081</v>
      </c>
      <c r="V158" s="36">
        <v>133.5012049398795</v>
      </c>
      <c r="W158" s="36">
        <v>135.68769452123053</v>
      </c>
      <c r="X158" s="36">
        <v>137.92640252735973</v>
      </c>
      <c r="Y158" s="36">
        <v>140.21903494809649</v>
      </c>
      <c r="Z158" s="36">
        <v>142.5673649832635</v>
      </c>
      <c r="AA158" s="36">
        <v>144.97323590267641</v>
      </c>
      <c r="AB158" s="36">
        <v>147.4385640161436</v>
      </c>
      <c r="AC158" s="36">
        <v>149.9653418634658</v>
      </c>
      <c r="AD158" s="36">
        <v>152.5556418444358</v>
      </c>
      <c r="AE158" s="36">
        <v>155.21161940883806</v>
      </c>
      <c r="AF158" s="36">
        <v>157.9355167964483</v>
      </c>
      <c r="AG158" s="36">
        <v>160.72966721703327</v>
      </c>
      <c r="AH158" s="36">
        <v>163.59649826035016</v>
      </c>
      <c r="AI158" s="36">
        <v>166.53853673614631</v>
      </c>
      <c r="AJ158" s="36">
        <v>169.55841274415872</v>
      </c>
      <c r="AK158" s="36">
        <v>172.65886429411356</v>
      </c>
      <c r="AL158" s="36">
        <v>175.84274214572577</v>
      </c>
      <c r="AM158" s="36">
        <v>179.11301530869846</v>
      </c>
      <c r="AN158" s="36">
        <v>182.47277555272245</v>
      </c>
      <c r="AO158" s="36">
        <v>185.9252435674756</v>
      </c>
      <c r="AP158" s="36">
        <v>189.47377490262252</v>
      </c>
      <c r="AQ158" s="36">
        <v>193.12186524781347</v>
      </c>
      <c r="AR158" s="36">
        <v>196.8731578026842</v>
      </c>
      <c r="AS158" s="36">
        <v>200.73144932685503</v>
      </c>
      <c r="AT158" s="36">
        <v>204.70069750993022</v>
      </c>
      <c r="AU158" s="36">
        <v>208.78502779149719</v>
      </c>
      <c r="AV158" s="36">
        <v>212.9887419411258</v>
      </c>
      <c r="AW158" s="36">
        <v>217.31632520836746</v>
      </c>
      <c r="AX158" s="36">
        <v>221.77245534275445</v>
      </c>
      <c r="AY158" s="36">
        <v>226.36201117379889</v>
      </c>
      <c r="AZ158" s="36">
        <v>231.09008218099177</v>
      </c>
      <c r="BA158" s="36">
        <v>235.9619778438022</v>
      </c>
      <c r="BB158" s="36">
        <v>240.93658396101765</v>
      </c>
    </row>
    <row r="159" spans="1:54" outlineLevel="2">
      <c r="A159" s="426"/>
      <c r="B159" s="135" t="s">
        <v>288</v>
      </c>
      <c r="C159" s="135" t="s">
        <v>562</v>
      </c>
      <c r="D159" s="135" t="s">
        <v>478</v>
      </c>
      <c r="E159" s="238">
        <f>(Option_3!E158-Baseline!E158)*1.76</f>
        <v>0</v>
      </c>
      <c r="F159" s="238">
        <f>(Option_3!F158-Baseline!F158)*1.76</f>
        <v>-0.341701778149818</v>
      </c>
      <c r="G159" s="238">
        <f>(Option_3!G158-Baseline!G158)*1.76</f>
        <v>-0.69351387000862819</v>
      </c>
      <c r="H159" s="238">
        <f>(Option_3!H158-Baseline!H158)*1.76</f>
        <v>-1.0557579225842051</v>
      </c>
      <c r="I159" s="238">
        <f>(Option_3!I158-Baseline!I158)*1.76</f>
        <v>-1.4287683411231591</v>
      </c>
      <c r="J159" s="238">
        <f>(Option_3!J158-Baseline!J158)*1.76</f>
        <v>-1.8128928699107223</v>
      </c>
      <c r="K159" s="238">
        <f>(Option_3!K158-Baseline!K158)*1.76</f>
        <v>-1.8404113647588678</v>
      </c>
      <c r="L159" s="238">
        <f>(Option_3!L158-Baseline!L158)*1.76</f>
        <v>-1.8685333107466817</v>
      </c>
      <c r="M159" s="238">
        <f>(Option_3!M158-Baseline!M158)*1.76</f>
        <v>-1.8972776806722322</v>
      </c>
      <c r="N159" s="238">
        <f>(Option_3!N158-Baseline!N158)*1.76</f>
        <v>-1.9266636409336662</v>
      </c>
      <c r="O159" s="238">
        <f>(Option_3!O158-Baseline!O158)*1.76</f>
        <v>-1.9567111323288691</v>
      </c>
      <c r="P159" s="238">
        <f>(Option_3!P158-Baseline!P158)*1.76</f>
        <v>-1.9874408700559161</v>
      </c>
      <c r="Q159" s="238">
        <f>(Option_3!Q158-Baseline!Q158)*1.76</f>
        <v>-2.0188747309125277</v>
      </c>
      <c r="R159" s="238">
        <f>(Option_3!R158-Baseline!R158)*1.76</f>
        <v>-2.0510345916965504</v>
      </c>
      <c r="S159" s="238">
        <f>(Option_3!S158-Baseline!S158)*1.76</f>
        <v>-2.0839440716056106</v>
      </c>
      <c r="T159" s="238">
        <f>(Option_3!T158-Baseline!T158)*1.76</f>
        <v>-2.1176271770372934</v>
      </c>
      <c r="U159" s="238">
        <f>(Option_3!U158-Baseline!U158)*1.76</f>
        <v>-2.1521090759890784</v>
      </c>
      <c r="V159" s="238">
        <f>(Option_3!V158-Baseline!V158)*1.76</f>
        <v>-2.1874157108584358</v>
      </c>
      <c r="W159" s="238">
        <f>(Option_3!W158-Baseline!W158)*1.76</f>
        <v>-2.2235741856426059</v>
      </c>
      <c r="X159" s="238">
        <f>(Option_3!X158-Baseline!X158)*1.76</f>
        <v>-2.2606129595387028</v>
      </c>
      <c r="Y159" s="238">
        <f>(Option_3!Y158-Baseline!Y158)*1.76</f>
        <v>-2.2985612661438561</v>
      </c>
      <c r="Z159" s="238">
        <f>(Option_3!Z158-Baseline!Z158)*1.76</f>
        <v>-2.3374493070550124</v>
      </c>
      <c r="AA159" s="238">
        <f>(Option_3!AA158-Baseline!AA158)*1.76</f>
        <v>-2.3773088326690961</v>
      </c>
      <c r="AB159" s="238">
        <f>(Option_3!AB158-Baseline!AB158)*1.76</f>
        <v>-2.4181729485827055</v>
      </c>
      <c r="AC159" s="238">
        <f>(Option_3!AC158-Baseline!AC158)*1.76</f>
        <v>-2.4600759219924111</v>
      </c>
      <c r="AD159" s="238">
        <f>(Option_3!AD158-Baseline!AD158)*1.76</f>
        <v>-2.5030531816947041</v>
      </c>
      <c r="AE159" s="238">
        <f>(Option_3!AE158-Baseline!AE158)*1.76</f>
        <v>-2.547141898885807</v>
      </c>
      <c r="AF159" s="238">
        <f>(Option_3!AF158-Baseline!AF158)*1.76</f>
        <v>-2.5923811807618766</v>
      </c>
      <c r="AG159" s="238">
        <f>(Option_3!AG158-Baseline!AG158)*1.76</f>
        <v>-2.638810715318932</v>
      </c>
      <c r="AH159" s="238">
        <f>(Option_3!AH158-Baseline!AH158)*1.76</f>
        <v>-2.686472513752733</v>
      </c>
      <c r="AI159" s="238">
        <f>(Option_3!AI158-Baseline!AI158)*1.76</f>
        <v>-2.7354101360589675</v>
      </c>
      <c r="AJ159" s="238">
        <f>(Option_3!AJ158-Baseline!AJ158)*1.76</f>
        <v>-2.7856690782331088</v>
      </c>
      <c r="AK159" s="238">
        <f>(Option_3!AK158-Baseline!AK158)*1.76</f>
        <v>-2.8372965786703617</v>
      </c>
      <c r="AL159" s="238">
        <f>(Option_3!AL158-Baseline!AL158)*1.76</f>
        <v>-2.8903420053658193</v>
      </c>
      <c r="AM159" s="238">
        <f>(Option_3!AM158-Baseline!AM158)*1.76</f>
        <v>-2.9448560815143492</v>
      </c>
      <c r="AN159" s="238">
        <f>(Option_3!AN158-Baseline!AN158)*1.76</f>
        <v>-3.0008930151106323</v>
      </c>
      <c r="AO159" s="238">
        <f>(Option_3!AO158-Baseline!AO158)*1.76</f>
        <v>-3.0585081757492709</v>
      </c>
      <c r="AP159" s="238">
        <f>(Option_3!AP158-Baseline!AP158)*1.76</f>
        <v>-3.1177594498240113</v>
      </c>
      <c r="AQ159" s="238">
        <f>(Option_3!AQ158-Baseline!AQ158)*1.76</f>
        <v>-3.1787076277292545</v>
      </c>
      <c r="AR159" s="238">
        <f>(Option_3!AR158-Baseline!AR158)*1.76</f>
        <v>-3.2414156294584884</v>
      </c>
      <c r="AS159" s="238">
        <f>(Option_3!AS158-Baseline!AS158)*1.76</f>
        <v>-3.3059494726051071</v>
      </c>
      <c r="AT159" s="238">
        <f>(Option_3!AT158-Baseline!AT158)*1.76</f>
        <v>-3.3723771107623408</v>
      </c>
      <c r="AU159" s="238">
        <f>(Option_3!AU158-Baseline!AU158)*1.76</f>
        <v>-3.4407709503229991</v>
      </c>
      <c r="AV159" s="238">
        <f>(Option_3!AV158-Baseline!AV158)*1.76</f>
        <v>-3.5112047528794665</v>
      </c>
      <c r="AW159" s="238">
        <f>(Option_3!AW158-Baseline!AW158)*1.76</f>
        <v>-3.5837567328243587</v>
      </c>
      <c r="AX159" s="238">
        <f>(Option_3!AX158-Baseline!AX158)*1.76</f>
        <v>-3.6585080085491928</v>
      </c>
      <c r="AY159" s="238">
        <f>(Option_3!AY158-Baseline!AY158)*1.76</f>
        <v>-3.7355433768456532</v>
      </c>
      <c r="AZ159" s="238">
        <f>(Option_3!AZ158-Baseline!AZ158)*1.76</f>
        <v>-3.8149511193049377</v>
      </c>
      <c r="BA159" s="238">
        <f>(Option_3!BA158-Baseline!BA158)*1.76</f>
        <v>-3.8968235831176163</v>
      </c>
      <c r="BB159" s="238">
        <f>(Option_3!BB158-Baseline!BB158)*1.76</f>
        <v>-3.980452565474375</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471</v>
      </c>
      <c r="D161" s="135"/>
      <c r="E161" s="238">
        <v>0.25832833500000002</v>
      </c>
      <c r="F161" s="36">
        <v>0.267396464</v>
      </c>
      <c r="G161" s="36">
        <v>0.27681640600000001</v>
      </c>
      <c r="H161" s="36">
        <v>0.28660302300000001</v>
      </c>
      <c r="I161" s="36">
        <v>0.29677184600000001</v>
      </c>
      <c r="J161" s="36">
        <v>0.307339105</v>
      </c>
      <c r="K161" s="36">
        <v>0.31839078500000001</v>
      </c>
      <c r="L161" s="36">
        <v>0.32988190299999998</v>
      </c>
      <c r="M161" s="36">
        <v>0.34183145599999998</v>
      </c>
      <c r="N161" s="36">
        <v>0.35425931199999999</v>
      </c>
      <c r="O161" s="36">
        <v>0.36718625100000002</v>
      </c>
      <c r="P161" s="36">
        <v>0.38063401800000002</v>
      </c>
      <c r="Q161" s="36">
        <v>0.39462535700000001</v>
      </c>
      <c r="R161" s="36">
        <v>0.40918406899999998</v>
      </c>
      <c r="S161" s="36">
        <v>0.42433505700000002</v>
      </c>
      <c r="T161" s="36">
        <v>0.44010438099999999</v>
      </c>
      <c r="U161" s="36">
        <v>0.45651931499999998</v>
      </c>
      <c r="V161" s="36">
        <v>0.47360840199999998</v>
      </c>
      <c r="W161" s="36">
        <v>0.49140152100000001</v>
      </c>
      <c r="X161" s="36">
        <v>0.509929945</v>
      </c>
      <c r="Y161" s="36">
        <v>0.52922641400000003</v>
      </c>
      <c r="Z161" s="36">
        <v>0.54932520299999998</v>
      </c>
      <c r="AA161" s="36">
        <v>0.57026219700000003</v>
      </c>
      <c r="AB161" s="36">
        <v>0.59207497099999995</v>
      </c>
      <c r="AC161" s="36">
        <v>0.61480287</v>
      </c>
      <c r="AD161" s="36">
        <v>0.63848709400000003</v>
      </c>
      <c r="AE161" s="36">
        <v>0.66317079400000001</v>
      </c>
      <c r="AF161" s="36">
        <v>0.68889916100000004</v>
      </c>
      <c r="AG161" s="36">
        <v>0.71571952699999997</v>
      </c>
      <c r="AH161" s="36">
        <v>0.74368147299999998</v>
      </c>
      <c r="AI161" s="36">
        <v>0.77283693399999998</v>
      </c>
      <c r="AJ161" s="36">
        <v>0.80324031799999995</v>
      </c>
      <c r="AK161" s="36">
        <v>0.834948625</v>
      </c>
      <c r="AL161" s="36">
        <v>0.86802157400000002</v>
      </c>
      <c r="AM161" s="36">
        <v>0.90252173700000005</v>
      </c>
      <c r="AN161" s="36">
        <v>0.93851468000000005</v>
      </c>
      <c r="AO161" s="36">
        <v>0.97606910800000002</v>
      </c>
      <c r="AP161" s="36">
        <v>1.01525702</v>
      </c>
      <c r="AQ161" s="36">
        <v>1.056153871</v>
      </c>
      <c r="AR161" s="36">
        <v>1.098838743</v>
      </c>
      <c r="AS161" s="36">
        <v>1.1433945240000001</v>
      </c>
      <c r="AT161" s="36">
        <v>1.1899080909999999</v>
      </c>
      <c r="AU161" s="36">
        <v>1.238470513</v>
      </c>
      <c r="AV161" s="36">
        <v>1.289177255</v>
      </c>
      <c r="AW161" s="36">
        <v>1.3421283939999999</v>
      </c>
      <c r="AX161" s="36">
        <v>1.397428849</v>
      </c>
      <c r="AY161" s="36">
        <v>1.455188618</v>
      </c>
      <c r="AZ161" s="36">
        <v>1.5155230340000001</v>
      </c>
      <c r="BA161" s="36">
        <v>1.578553023</v>
      </c>
      <c r="BB161" s="36">
        <v>1.6442044037071615</v>
      </c>
    </row>
    <row r="162" spans="1:54" outlineLevel="2">
      <c r="A162" s="426"/>
      <c r="B162" s="135" t="s">
        <v>291</v>
      </c>
      <c r="C162" s="135" t="s">
        <v>472</v>
      </c>
      <c r="D162" s="135"/>
      <c r="E162" s="238">
        <v>0.57406296599999995</v>
      </c>
      <c r="F162" s="36">
        <v>0.59421436400000005</v>
      </c>
      <c r="G162" s="36">
        <v>0.61514756900000001</v>
      </c>
      <c r="H162" s="36">
        <v>0.63689560700000003</v>
      </c>
      <c r="I162" s="36">
        <v>0.65949298999999995</v>
      </c>
      <c r="J162" s="36">
        <v>0.682975789</v>
      </c>
      <c r="K162" s="36">
        <v>0.70753507699999996</v>
      </c>
      <c r="L162" s="36">
        <v>0.73307089700000005</v>
      </c>
      <c r="M162" s="36">
        <v>0.759625459</v>
      </c>
      <c r="N162" s="36">
        <v>0.78724291400000002</v>
      </c>
      <c r="O162" s="36">
        <v>0.81596944699999996</v>
      </c>
      <c r="P162" s="36">
        <v>0.84585337299999996</v>
      </c>
      <c r="Q162" s="36">
        <v>0.87694523800000002</v>
      </c>
      <c r="R162" s="36">
        <v>0.909297931</v>
      </c>
      <c r="S162" s="36">
        <v>0.94296679299999997</v>
      </c>
      <c r="T162" s="36">
        <v>0.97800973599999996</v>
      </c>
      <c r="U162" s="36">
        <v>1.014487366</v>
      </c>
      <c r="V162" s="36">
        <v>1.052463116</v>
      </c>
      <c r="W162" s="36">
        <v>1.09200338</v>
      </c>
      <c r="X162" s="36">
        <v>1.133177656</v>
      </c>
      <c r="Y162" s="36">
        <v>1.1760586980000001</v>
      </c>
      <c r="Z162" s="36">
        <v>1.220722673</v>
      </c>
      <c r="AA162" s="36">
        <v>1.267249327</v>
      </c>
      <c r="AB162" s="36">
        <v>1.315722158</v>
      </c>
      <c r="AC162" s="36">
        <v>1.366228599</v>
      </c>
      <c r="AD162" s="36">
        <v>1.418860209</v>
      </c>
      <c r="AE162" s="36">
        <v>1.473712876</v>
      </c>
      <c r="AF162" s="36">
        <v>1.5308870240000001</v>
      </c>
      <c r="AG162" s="36">
        <v>1.5904878389999999</v>
      </c>
      <c r="AH162" s="36">
        <v>1.652625496</v>
      </c>
      <c r="AI162" s="36">
        <v>1.7174154100000001</v>
      </c>
      <c r="AJ162" s="36">
        <v>1.7849784849999999</v>
      </c>
      <c r="AK162" s="36">
        <v>1.8554413890000001</v>
      </c>
      <c r="AL162" s="36">
        <v>1.9289368309999999</v>
      </c>
      <c r="AM162" s="36">
        <v>2.0056038599999999</v>
      </c>
      <c r="AN162" s="36">
        <v>2.0855881780000001</v>
      </c>
      <c r="AO162" s="36">
        <v>2.1690424620000002</v>
      </c>
      <c r="AP162" s="36">
        <v>2.2561267100000002</v>
      </c>
      <c r="AQ162" s="36">
        <v>2.3470086019999998</v>
      </c>
      <c r="AR162" s="36">
        <v>2.441863874</v>
      </c>
      <c r="AS162" s="36">
        <v>2.5408767189999999</v>
      </c>
      <c r="AT162" s="36">
        <v>2.6442402020000002</v>
      </c>
      <c r="AU162" s="36">
        <v>2.7521566960000001</v>
      </c>
      <c r="AV162" s="36">
        <v>2.8648383439999998</v>
      </c>
      <c r="AW162" s="36">
        <v>2.982507542</v>
      </c>
      <c r="AX162" s="36">
        <v>3.105397441</v>
      </c>
      <c r="AY162" s="36">
        <v>3.2337524850000001</v>
      </c>
      <c r="AZ162" s="36">
        <v>3.3678289650000002</v>
      </c>
      <c r="BA162" s="36">
        <v>3.507895607</v>
      </c>
      <c r="BB162" s="36">
        <v>3.6537875638853583</v>
      </c>
    </row>
    <row r="163" spans="1:54" outlineLevel="2">
      <c r="A163" s="426"/>
      <c r="B163" s="135" t="s">
        <v>291</v>
      </c>
      <c r="C163" s="135" t="s">
        <v>563</v>
      </c>
      <c r="D163" s="135"/>
      <c r="E163" s="238">
        <f>(SUM(Option_3!E161:E162)-SUM(Baseline!E161:E162))*1.76</f>
        <v>0</v>
      </c>
      <c r="F163" s="238">
        <f>(SUM(Option_3!F161:F162)-SUM(Baseline!F161:F162))*1.76</f>
        <v>-3.0195439999987529E-4</v>
      </c>
      <c r="G163" s="238">
        <f>(SUM(Option_3!G161:G162)-SUM(Baseline!G161:G162))*1.76</f>
        <v>-6.3123631999987499E-4</v>
      </c>
      <c r="H163" s="238">
        <f>(SUM(Option_3!H161:H162)-SUM(Baseline!H161:H162))*1.76</f>
        <v>-9.898116799998925E-4</v>
      </c>
      <c r="I163" s="238">
        <f>(SUM(Option_3!I161:I162)-SUM(Baseline!I161:I162))*1.76</f>
        <v>-1.3797784000001911E-3</v>
      </c>
      <c r="J163" s="238">
        <f>(SUM(Option_3!J161:J162)-SUM(Baseline!J161:J162))*1.76</f>
        <v>-1.8033840000001257E-3</v>
      </c>
      <c r="K163" s="238">
        <f>(SUM(Option_3!K161:K162)-SUM(Baseline!K161:K162))*1.76</f>
        <v>-1.8716033599997317E-3</v>
      </c>
      <c r="L163" s="238">
        <f>(SUM(Option_3!L161:L162)-SUM(Baseline!L161:L162))*1.76</f>
        <v>-1.9426475199999516E-3</v>
      </c>
      <c r="M163" s="238">
        <f>(SUM(Option_3!M161:M162)-SUM(Baseline!M161:M162))*1.76</f>
        <v>-2.016637920000086E-3</v>
      </c>
      <c r="N163" s="238">
        <f>(SUM(Option_3!N161:N162)-SUM(Baseline!N161:N162))*1.76</f>
        <v>-2.0937083199998696E-3</v>
      </c>
      <c r="O163" s="238">
        <f>(SUM(Option_3!O161:O162)-SUM(Baseline!O161:O162))*1.76</f>
        <v>-2.1740012799997643E-3</v>
      </c>
      <c r="P163" s="238">
        <f>(SUM(Option_3!P161:P162)-SUM(Baseline!P161:P162))*1.76</f>
        <v>-2.2576505599998953E-3</v>
      </c>
      <c r="Q163" s="238">
        <f>(SUM(Option_3!Q161:Q162)-SUM(Baseline!Q161:Q162))*1.76</f>
        <v>-2.3448163199998361E-3</v>
      </c>
      <c r="R163" s="238">
        <f>(SUM(Option_3!R161:R162)-SUM(Baseline!R161:R162))*1.76</f>
        <v>-2.4356516800001417E-3</v>
      </c>
      <c r="S163" s="238">
        <f>(SUM(Option_3!S161:S162)-SUM(Baseline!S161:S162))*1.76</f>
        <v>-2.5303238399997951E-3</v>
      </c>
      <c r="T163" s="238">
        <f>(SUM(Option_3!T161:T162)-SUM(Baseline!T161:T162))*1.76</f>
        <v>-2.6290070399999266E-3</v>
      </c>
      <c r="U163" s="238">
        <f>(SUM(Option_3!U161:U162)-SUM(Baseline!U161:U162))*1.76</f>
        <v>-2.7318807999997573E-3</v>
      </c>
      <c r="V163" s="238">
        <f>(SUM(Option_3!V161:V162)-SUM(Baseline!V161:V162))*1.76</f>
        <v>-2.8391369600003101E-3</v>
      </c>
      <c r="W163" s="238">
        <f>(SUM(Option_3!W161:W162)-SUM(Baseline!W161:W162))*1.76</f>
        <v>-2.9509726400003089E-3</v>
      </c>
      <c r="X163" s="238">
        <f>(SUM(Option_3!X161:X162)-SUM(Baseline!X161:X162))*1.76</f>
        <v>-3.0675972799998875E-3</v>
      </c>
      <c r="Y163" s="238">
        <f>(SUM(Option_3!Y161:Y162)-SUM(Baseline!Y161:Y162))*1.76</f>
        <v>-3.1892291199995173E-3</v>
      </c>
      <c r="Z163" s="238">
        <f>(SUM(Option_3!Z161:Z162)-SUM(Baseline!Z161:Z162))*1.76</f>
        <v>-3.3160987200002976E-3</v>
      </c>
      <c r="AA163" s="238">
        <f>(SUM(Option_3!AA161:AA162)-SUM(Baseline!AA161:AA162))*1.76</f>
        <v>-3.448443680000004E-3</v>
      </c>
      <c r="AB163" s="238">
        <f>(SUM(Option_3!AB161:AB162)-SUM(Baseline!AB161:AB162))*1.76</f>
        <v>-3.5865174400000655E-3</v>
      </c>
      <c r="AC163" s="238">
        <f>(SUM(Option_3!AC161:AC162)-SUM(Baseline!AC161:AC162))*1.76</f>
        <v>-3.7305787200000041E-3</v>
      </c>
      <c r="AD163" s="238">
        <f>(SUM(Option_3!AD161:AD162)-SUM(Baseline!AD161:AD162))*1.76</f>
        <v>-3.8809126399999626E-3</v>
      </c>
      <c r="AE163" s="238">
        <f>(SUM(Option_3!AE161:AE162)-SUM(Baseline!AE161:AE162))*1.76</f>
        <v>-4.0378008000001844E-3</v>
      </c>
      <c r="AF163" s="238">
        <f>(SUM(Option_3!AF161:AF162)-SUM(Baseline!AF161:AF162))*1.76</f>
        <v>-4.2015459199995324E-3</v>
      </c>
      <c r="AG163" s="238">
        <f>(SUM(Option_3!AG161:AG162)-SUM(Baseline!AG161:AG162))*1.76</f>
        <v>-4.3724683200002798E-3</v>
      </c>
      <c r="AH163" s="238">
        <f>(SUM(Option_3!AH161:AH162)-SUM(Baseline!AH161:AH162))*1.76</f>
        <v>-4.5509006400002508E-3</v>
      </c>
      <c r="AI163" s="238">
        <f>(SUM(Option_3!AI161:AI162)-SUM(Baseline!AI161:AI162))*1.76</f>
        <v>-4.7371895999999934E-3</v>
      </c>
      <c r="AJ163" s="238">
        <f>(SUM(Option_3!AJ161:AJ162)-SUM(Baseline!AJ161:AJ162))*1.76</f>
        <v>-4.9317048000003891E-3</v>
      </c>
      <c r="AK163" s="238">
        <f>(SUM(Option_3!AK161:AK162)-SUM(Baseline!AK161:AK162))*1.76</f>
        <v>-5.1348264000000655E-3</v>
      </c>
      <c r="AL163" s="238">
        <f>(SUM(Option_3!AL161:AL162)-SUM(Baseline!AL161:AL162))*1.76</f>
        <v>-5.3469556800001782E-3</v>
      </c>
      <c r="AM163" s="238">
        <f>(SUM(Option_3!AM161:AM162)-SUM(Baseline!AM161:AM162))*1.76</f>
        <v>-5.5685185600007972E-3</v>
      </c>
      <c r="AN163" s="238">
        <f>(SUM(Option_3!AN161:AN162)-SUM(Baseline!AN161:AN162))*1.76</f>
        <v>-5.7999515200005194E-3</v>
      </c>
      <c r="AO163" s="238">
        <f>(SUM(Option_3!AO161:AO162)-SUM(Baseline!AO161:AO162))*1.76</f>
        <v>-6.0417209600004181E-3</v>
      </c>
      <c r="AP163" s="238">
        <f>(SUM(Option_3!AP161:AP162)-SUM(Baseline!AP161:AP162))*1.76</f>
        <v>-6.2943126399992626E-3</v>
      </c>
      <c r="AQ163" s="238">
        <f>(SUM(Option_3!AQ161:AQ162)-SUM(Baseline!AQ161:AQ162))*1.76</f>
        <v>-6.5582334399999099E-3</v>
      </c>
      <c r="AR163" s="238">
        <f>(SUM(Option_3!AR161:AR162)-SUM(Baseline!AR161:AR162))*1.76</f>
        <v>-6.8340201599998811E-3</v>
      </c>
      <c r="AS163" s="238">
        <f>(SUM(Option_3!AS161:AS162)-SUM(Baseline!AS161:AS162))*1.76</f>
        <v>-7.1222289599998587E-3</v>
      </c>
      <c r="AT163" s="238">
        <f>(SUM(Option_3!AT161:AT162)-SUM(Baseline!AT161:AT162))*1.76</f>
        <v>-7.423449439999388E-3</v>
      </c>
      <c r="AU163" s="238">
        <f>(SUM(Option_3!AU161:AU162)-SUM(Baseline!AU161:AU162))*1.76</f>
        <v>-7.7382975999994129E-3</v>
      </c>
      <c r="AV163" s="238">
        <f>(SUM(Option_3!AV161:AV162)-SUM(Baseline!AV161:AV162))*1.76</f>
        <v>-8.0674176000000847E-3</v>
      </c>
      <c r="AW163" s="238">
        <f>(SUM(Option_3!AW161:AW162)-SUM(Baseline!AW161:AW162))*1.76</f>
        <v>-8.4114870400011903E-3</v>
      </c>
      <c r="AX163" s="238">
        <f>(SUM(Option_3!AX161:AX162)-SUM(Baseline!AX161:AX162))*1.76</f>
        <v>-8.7712187199991826E-3</v>
      </c>
      <c r="AY163" s="238">
        <f>(SUM(Option_3!AY161:AY162)-SUM(Baseline!AY161:AY162))*1.76</f>
        <v>-9.1473553599992381E-3</v>
      </c>
      <c r="AZ163" s="238">
        <f>(SUM(Option_3!AZ161:AZ162)-SUM(Baseline!AZ161:AZ162))*1.76</f>
        <v>-9.5406801599989422E-3</v>
      </c>
      <c r="BA163" s="238">
        <f>(SUM(Option_3!BA161:BA162)-SUM(Baseline!BA161:BA162))*1.76</f>
        <v>-9.9520115200003537E-3</v>
      </c>
      <c r="BB163" s="238">
        <f>(SUM(Option_3!BB161:BB162)-SUM(Baseline!BB161:BB162))*1.76</f>
        <v>-1.038105465274569E-2</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-21.188934570983854</v>
      </c>
      <c r="F172" s="262">
        <f>-(F$158*'Fixed Data'!$B$25*'Fixed Data'!F$47*'Fixed Data'!$B$24*'Fixed Data'!$B$23+F$158*'Fixed Data'!$B$26)*'Fixed Data'!M44/10^6</f>
        <v>-21.786259272432659</v>
      </c>
      <c r="G172" s="262">
        <f>-(G$158*'Fixed Data'!$B$25*'Fixed Data'!G$47*'Fixed Data'!$B$24*'Fixed Data'!$B$23+G$158*'Fixed Data'!$B$26)*'Fixed Data'!N44/10^6</f>
        <v>-22.40227412381315</v>
      </c>
      <c r="H172" s="262">
        <f>-(H$158*'Fixed Data'!$B$25*'Fixed Data'!H$47*'Fixed Data'!$B$24*'Fixed Data'!$B$23+H$158*'Fixed Data'!$B$26)*'Fixed Data'!O44/10^6</f>
        <v>-23.037648816118299</v>
      </c>
      <c r="I172" s="262">
        <f>-(I$158*'Fixed Data'!$B$25*'Fixed Data'!I$47*'Fixed Data'!$B$24*'Fixed Data'!$B$23+I$158*'Fixed Data'!$B$26)*'Fixed Data'!P44/10^6</f>
        <v>-23.693080775174451</v>
      </c>
      <c r="J172" s="262">
        <f>-(J$158*'Fixed Data'!$B$25*'Fixed Data'!J$47*'Fixed Data'!$B$24*'Fixed Data'!$B$23+J$158*'Fixed Data'!$B$26)*'Fixed Data'!Q44/10^6</f>
        <v>-24.369296504056656</v>
      </c>
      <c r="K172" s="262">
        <f>-(K$158*'Fixed Data'!$B$25*'Fixed Data'!K$47*'Fixed Data'!$B$24*'Fixed Data'!$B$23+K$158*'Fixed Data'!$B$26)*'Fixed Data'!R44/10^6</f>
        <v>-25.113752760820269</v>
      </c>
      <c r="L172" s="262">
        <f>-(L$158*'Fixed Data'!$B$25*'Fixed Data'!L$47*'Fixed Data'!$B$24*'Fixed Data'!$B$23+L$158*'Fixed Data'!$B$26)*'Fixed Data'!S44/10^6</f>
        <v>-25.883409717704158</v>
      </c>
      <c r="M172" s="262">
        <f>-(M$158*'Fixed Data'!$B$25*'Fixed Data'!M$47*'Fixed Data'!$B$24*'Fixed Data'!$B$23+M$158*'Fixed Data'!$B$26)*'Fixed Data'!T44/10^6</f>
        <v>-26.679237014648226</v>
      </c>
      <c r="N172" s="262">
        <f>-(N$158*'Fixed Data'!$B$25*'Fixed Data'!N$47*'Fixed Data'!$B$24*'Fixed Data'!$B$23+N$158*'Fixed Data'!$B$26)*'Fixed Data'!U44/10^6</f>
        <v>-27.502246995871296</v>
      </c>
      <c r="O172" s="262">
        <f>-(O$158*'Fixed Data'!$B$25*'Fixed Data'!O$47*'Fixed Data'!$B$24*'Fixed Data'!$B$23+O$158*'Fixed Data'!$B$26)*'Fixed Data'!V44/10^6</f>
        <v>-28.353496853170661</v>
      </c>
      <c r="P172" s="262">
        <f>-(P$158*'Fixed Data'!$B$25*'Fixed Data'!P$47*'Fixed Data'!$B$24*'Fixed Data'!$B$23+P$158*'Fixed Data'!$B$26)*'Fixed Data'!W44/10^6</f>
        <v>-29.234090761733249</v>
      </c>
      <c r="Q172" s="262">
        <f>-(Q$158*'Fixed Data'!$B$25*'Fixed Data'!Q$47*'Fixed Data'!$B$24*'Fixed Data'!$B$23+Q$158*'Fixed Data'!$B$26)*'Fixed Data'!X44/10^6</f>
        <v>-30.145182314959222</v>
      </c>
      <c r="R172" s="262">
        <f>-(R$158*'Fixed Data'!$B$25*'Fixed Data'!R$47*'Fixed Data'!$B$24*'Fixed Data'!$B$23+R$158*'Fixed Data'!$B$26)*'Fixed Data'!Y44/10^6</f>
        <v>-31.087977010482948</v>
      </c>
      <c r="S172" s="262">
        <f>-(S$158*'Fixed Data'!$B$25*'Fixed Data'!S$47*'Fixed Data'!$B$24*'Fixed Data'!$B$23+S$158*'Fixed Data'!$B$26)*'Fixed Data'!Z44/10^6</f>
        <v>-32.056520401143295</v>
      </c>
      <c r="T172" s="262">
        <f>-(T$158*'Fixed Data'!$B$25*'Fixed Data'!T$47*'Fixed Data'!$B$24*'Fixed Data'!$B$23+T$158*'Fixed Data'!$B$26)*'Fixed Data'!AA44/10^6</f>
        <v>-33.058891255840948</v>
      </c>
      <c r="U172" s="262">
        <f>-(U$158*'Fixed Data'!$B$25*'Fixed Data'!U$47*'Fixed Data'!$B$24*'Fixed Data'!$B$23+U$158*'Fixed Data'!$B$26)*'Fixed Data'!AB44/10^6</f>
        <v>-34.096442969541393</v>
      </c>
      <c r="V172" s="262">
        <f>-(V$158*'Fixed Data'!$B$25*'Fixed Data'!V$47*'Fixed Data'!$B$24*'Fixed Data'!$B$23+V$158*'Fixed Data'!$B$26)*'Fixed Data'!AC44/10^6</f>
        <v>-35.170591088850145</v>
      </c>
      <c r="W172" s="262">
        <f>-(W$158*'Fixed Data'!$B$25*'Fixed Data'!W$47*'Fixed Data'!$B$24*'Fixed Data'!$B$23+W$158*'Fixed Data'!$B$26)*'Fixed Data'!AD44/10^6</f>
        <v>-36.282816077732697</v>
      </c>
      <c r="X172" s="262">
        <f>-(X$158*'Fixed Data'!$B$25*'Fixed Data'!X$47*'Fixed Data'!$B$24*'Fixed Data'!$B$23+X$158*'Fixed Data'!$B$26)*'Fixed Data'!AE44/10^6</f>
        <v>-37.434667067636369</v>
      </c>
      <c r="Y172" s="262">
        <f>-(Y$158*'Fixed Data'!$B$25*'Fixed Data'!Y$47*'Fixed Data'!$B$24*'Fixed Data'!$B$23+Y$158*'Fixed Data'!$B$26)*'Fixed Data'!AF44/10^6</f>
        <v>-38.62776514189401</v>
      </c>
      <c r="Z172" s="262">
        <f>-(Z$158*'Fixed Data'!$B$25*'Fixed Data'!Z$47*'Fixed Data'!$B$24*'Fixed Data'!$B$23+Z$158*'Fixed Data'!$B$26)*'Fixed Data'!AG44/10^6</f>
        <v>-39.863807180497851</v>
      </c>
      <c r="AA172" s="262">
        <f>-(AA$158*'Fixed Data'!$B$25*'Fixed Data'!AA$47*'Fixed Data'!$B$24*'Fixed Data'!$B$23+AA$158*'Fixed Data'!$B$26)*'Fixed Data'!AH44/10^6</f>
        <v>-41.144569783651704</v>
      </c>
      <c r="AB172" s="262">
        <f>-(AB$158*'Fixed Data'!$B$25*'Fixed Data'!AB$47*'Fixed Data'!$B$24*'Fixed Data'!$B$23+AB$158*'Fixed Data'!$B$26)*'Fixed Data'!AI44/10^6</f>
        <v>-42.47191347187723</v>
      </c>
      <c r="AC172" s="262">
        <f>-(AC$158*'Fixed Data'!$B$25*'Fixed Data'!AC$47*'Fixed Data'!$B$24*'Fixed Data'!$B$23+AC$158*'Fixed Data'!$B$26)*'Fixed Data'!AJ44/10^6</f>
        <v>-43.819590436825983</v>
      </c>
      <c r="AD172" s="262">
        <f>-(AD$158*'Fixed Data'!$B$25*'Fixed Data'!AD$47*'Fixed Data'!$B$24*'Fixed Data'!$B$23+AD$158*'Fixed Data'!$B$26)*'Fixed Data'!AK44/10^6</f>
        <v>-45.212337045767384</v>
      </c>
      <c r="AE172" s="262">
        <f>-(AE$158*'Fixed Data'!$B$25*'Fixed Data'!AE$47*'Fixed Data'!$B$24*'Fixed Data'!$B$23+AE$158*'Fixed Data'!$B$26)*'Fixed Data'!AL44/10^6</f>
        <v>-46.648853315925003</v>
      </c>
      <c r="AF172" s="262">
        <f>-(AF$158*'Fixed Data'!$B$25*'Fixed Data'!AF$47*'Fixed Data'!$B$24*'Fixed Data'!$B$23+AF$158*'Fixed Data'!$B$26)*'Fixed Data'!AM44/10^6</f>
        <v>-48.12854103332986</v>
      </c>
      <c r="AG172" s="262">
        <f>-(AG$158*'Fixed Data'!$B$25*'Fixed Data'!AG$47*'Fixed Data'!$B$24*'Fixed Data'!$B$23+AG$158*'Fixed Data'!$B$26)*'Fixed Data'!AN44/10^6</f>
        <v>-49.651681018988896</v>
      </c>
      <c r="AH172" s="262">
        <f>-(AH$158*'Fixed Data'!$B$25*'Fixed Data'!AH$47*'Fixed Data'!$B$24*'Fixed Data'!$B$23+AH$158*'Fixed Data'!$B$26)*'Fixed Data'!AO44/10^6</f>
        <v>-51.219908456162372</v>
      </c>
      <c r="AI172" s="262">
        <f>-(AI$158*'Fixed Data'!$B$25*'Fixed Data'!AI$47*'Fixed Data'!$B$24*'Fixed Data'!$B$23+AI$158*'Fixed Data'!$B$26)*'Fixed Data'!AP44/10^6</f>
        <v>-52.837024511904666</v>
      </c>
      <c r="AJ172" s="262">
        <f>-(AJ$158*'Fixed Data'!$B$25*'Fixed Data'!AJ$47*'Fixed Data'!$B$24*'Fixed Data'!$B$23+AJ$158*'Fixed Data'!$B$26)*'Fixed Data'!AQ44/10^6</f>
        <v>-54.503827268541826</v>
      </c>
      <c r="AK172" s="262">
        <f>-(AK$158*'Fixed Data'!$B$25*'Fixed Data'!AK$47*'Fixed Data'!$B$24*'Fixed Data'!$B$23+AK$158*'Fixed Data'!$B$26)*'Fixed Data'!AR44/10^6</f>
        <v>-56.221888013686801</v>
      </c>
      <c r="AL172" s="262">
        <f>-(AL$158*'Fixed Data'!$B$25*'Fixed Data'!AL$47*'Fixed Data'!$B$24*'Fixed Data'!$B$23+AL$158*'Fixed Data'!$B$26)*'Fixed Data'!AS44/10^6</f>
        <v>-57.993242587606105</v>
      </c>
      <c r="AM172" s="262">
        <f>-(AM$158*'Fixed Data'!$B$25*'Fixed Data'!AM$47*'Fixed Data'!$B$24*'Fixed Data'!$B$23+AM$158*'Fixed Data'!$B$26)*'Fixed Data'!AT44/10^6</f>
        <v>-59.820113813308197</v>
      </c>
      <c r="AN172" s="262">
        <f>-(AN$158*'Fixed Data'!$B$25*'Fixed Data'!AN$47*'Fixed Data'!$B$24*'Fixed Data'!$B$23+AN$158*'Fixed Data'!$B$26)*'Fixed Data'!AU44/10^6</f>
        <v>-61.704680485002847</v>
      </c>
      <c r="AO172" s="262">
        <f>-(AO$158*'Fixed Data'!$B$25*'Fixed Data'!AO$47*'Fixed Data'!$B$24*'Fixed Data'!$B$23+AO$158*'Fixed Data'!$B$26)*'Fixed Data'!AV44/10^6</f>
        <v>-63.6490138759562</v>
      </c>
      <c r="AP172" s="262">
        <f>-(AP$158*'Fixed Data'!$B$25*'Fixed Data'!AP$47*'Fixed Data'!$B$24*'Fixed Data'!$B$23+AP$158*'Fixed Data'!$B$26)*'Fixed Data'!AW44/10^6</f>
        <v>-65.655453542928527</v>
      </c>
      <c r="AQ172" s="262">
        <f>-(AQ$158*'Fixed Data'!$B$25*'Fixed Data'!AQ$47*'Fixed Data'!$B$24*'Fixed Data'!$B$23+AQ$158*'Fixed Data'!$B$26)*'Fixed Data'!AX44/10^6</f>
        <v>-67.726468114845048</v>
      </c>
      <c r="AR172" s="262">
        <f>-(AR$158*'Fixed Data'!$B$25*'Fixed Data'!AR$47*'Fixed Data'!$B$24*'Fixed Data'!$B$23+AR$158*'Fixed Data'!$B$26)*'Fixed Data'!AY44/10^6</f>
        <v>-69.864607420862995</v>
      </c>
      <c r="AS172" s="262">
        <f>-(AS$158*'Fixed Data'!$B$25*'Fixed Data'!AS$47*'Fixed Data'!$B$24*'Fixed Data'!$B$23+AS$158*'Fixed Data'!$B$26)*'Fixed Data'!AZ44/10^6</f>
        <v>-72.07251300151826</v>
      </c>
      <c r="AT172" s="262">
        <f>-(AT$158*'Fixed Data'!$B$25*'Fixed Data'!AT$47*'Fixed Data'!$B$24*'Fixed Data'!$B$23+AT$158*'Fixed Data'!$B$26)*'Fixed Data'!BA44/10^6</f>
        <v>-74.352953622166552</v>
      </c>
      <c r="AU172" s="262">
        <f>-(AU$158*'Fixed Data'!$B$25*'Fixed Data'!AU$47*'Fixed Data'!$B$24*'Fixed Data'!$B$23+AU$158*'Fixed Data'!$B$26)*'Fixed Data'!BB44/10^6</f>
        <v>-76.70884500248998</v>
      </c>
      <c r="AV172" s="262">
        <f>-(AV$158*'Fixed Data'!$B$25*'Fixed Data'!AV$47*'Fixed Data'!$B$24*'Fixed Data'!$B$23+AV$158*'Fixed Data'!$B$26)*'Fixed Data'!BC44/10^6</f>
        <v>-79.14323123455155</v>
      </c>
      <c r="AW172" s="262">
        <f>-(AW$158*'Fixed Data'!$B$25*'Fixed Data'!AW$47*'Fixed Data'!$B$24*'Fixed Data'!$B$23+AW$158*'Fixed Data'!$B$26)*'Fixed Data'!BD44/10^6</f>
        <v>-81.659291712255509</v>
      </c>
      <c r="AX172" s="262">
        <f>-(AX$158*'Fixed Data'!$B$25*'Fixed Data'!AX$47*'Fixed Data'!$B$24*'Fixed Data'!$B$23+AX$158*'Fixed Data'!$B$26)*'Fixed Data'!BE44/10^6</f>
        <v>-84.26035438040752</v>
      </c>
      <c r="AY172" s="262">
        <f>-(AY$158*'Fixed Data'!$B$25*'Fixed Data'!AY$47*'Fixed Data'!$B$24*'Fixed Data'!$B$23+AY$158*'Fixed Data'!$B$26)*'Fixed Data'!BF44/10^6</f>
        <v>-86.94990526488219</v>
      </c>
      <c r="AZ172" s="262">
        <f>-(AZ$158*'Fixed Data'!$B$25*'Fixed Data'!AZ$47*'Fixed Data'!$B$24*'Fixed Data'!$B$23+AZ$158*'Fixed Data'!$B$26)*'Fixed Data'!BG44/10^6</f>
        <v>-89.731594229149351</v>
      </c>
      <c r="BA172" s="262">
        <f>-(BA$158*'Fixed Data'!$B$25*'Fixed Data'!BA$47*'Fixed Data'!$B$24*'Fixed Data'!$B$23+BA$158*'Fixed Data'!$B$26)*'Fixed Data'!BH44/10^6</f>
        <v>-92.609241038721933</v>
      </c>
      <c r="BB172" s="262">
        <f>-(BB$158*'Fixed Data'!$B$25*'Fixed Data'!BB$47*'Fixed Data'!$B$24*'Fixed Data'!$B$23+BB$158*'Fixed Data'!$B$26)*'Fixed Data'!BI44/10^6</f>
        <v>-95.568339944225343</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-63.566803697894308</v>
      </c>
      <c r="F176" s="262">
        <f>-(F$158*'Fixed Data'!$B$25*'Fixed Data'!F$47*'Fixed Data'!$B$24*'Fixed Data'!$B$23+F$158*'Fixed Data'!$B$26)*'Fixed Data'!M46/10^6</f>
        <v>-65.358777802048465</v>
      </c>
      <c r="G176" s="262">
        <f>-(G$158*'Fixed Data'!$B$25*'Fixed Data'!G$47*'Fixed Data'!$B$24*'Fixed Data'!$B$23+G$158*'Fixed Data'!$B$26)*'Fixed Data'!N46/10^6</f>
        <v>-67.206822371439458</v>
      </c>
      <c r="H176" s="262">
        <f>-(H$158*'Fixed Data'!$B$25*'Fixed Data'!H$47*'Fixed Data'!$B$24*'Fixed Data'!$B$23+H$158*'Fixed Data'!$B$26)*'Fixed Data'!O46/10^6</f>
        <v>-69.112946448354904</v>
      </c>
      <c r="I176" s="262">
        <f>-(I$158*'Fixed Data'!$B$25*'Fixed Data'!I$47*'Fixed Data'!$B$24*'Fixed Data'!$B$23+I$158*'Fixed Data'!$B$26)*'Fixed Data'!P46/10^6</f>
        <v>-71.079242325523353</v>
      </c>
      <c r="J176" s="262">
        <f>-(J$158*'Fixed Data'!$B$25*'Fixed Data'!J$47*'Fixed Data'!$B$24*'Fixed Data'!$B$23+J$158*'Fixed Data'!$B$26)*'Fixed Data'!Q46/10^6</f>
        <v>-73.107889496113089</v>
      </c>
      <c r="K176" s="262">
        <f>-(K$158*'Fixed Data'!$B$25*'Fixed Data'!K$47*'Fixed Data'!$B$24*'Fixed Data'!$B$23+K$158*'Fixed Data'!$B$26)*'Fixed Data'!R46/10^6</f>
        <v>-75.341258282460814</v>
      </c>
      <c r="L176" s="262">
        <f>-(L$158*'Fixed Data'!$B$25*'Fixed Data'!L$47*'Fixed Data'!$B$24*'Fixed Data'!$B$23+L$158*'Fixed Data'!$B$26)*'Fixed Data'!S46/10^6</f>
        <v>-77.650229153112463</v>
      </c>
      <c r="M176" s="262">
        <f>-(M$158*'Fixed Data'!$B$25*'Fixed Data'!M$47*'Fixed Data'!$B$24*'Fixed Data'!$B$23+M$158*'Fixed Data'!$B$26)*'Fixed Data'!T46/10^6</f>
        <v>-80.037711027145022</v>
      </c>
      <c r="N176" s="262">
        <f>-(N$158*'Fixed Data'!$B$25*'Fixed Data'!N$47*'Fixed Data'!$B$24*'Fixed Data'!$B$23+N$158*'Fixed Data'!$B$26)*'Fixed Data'!U46/10^6</f>
        <v>-82.506740970555754</v>
      </c>
      <c r="O176" s="262">
        <f>-(O$158*'Fixed Data'!$B$25*'Fixed Data'!O$47*'Fixed Data'!$B$24*'Fixed Data'!$B$23+O$158*'Fixed Data'!$B$26)*'Fixed Data'!V46/10^6</f>
        <v>-85.060490559511976</v>
      </c>
      <c r="P176" s="262">
        <f>-(P$158*'Fixed Data'!$B$25*'Fixed Data'!P$47*'Fixed Data'!$B$24*'Fixed Data'!$B$23+P$158*'Fixed Data'!$B$26)*'Fixed Data'!W46/10^6</f>
        <v>-87.70227230279211</v>
      </c>
      <c r="Q176" s="262">
        <f>-(Q$158*'Fixed Data'!$B$25*'Fixed Data'!Q$47*'Fixed Data'!$B$24*'Fixed Data'!$B$23+Q$158*'Fixed Data'!$B$26)*'Fixed Data'!X46/10^6</f>
        <v>-90.435546944877672</v>
      </c>
      <c r="R176" s="262">
        <f>-(R$158*'Fixed Data'!$B$25*'Fixed Data'!R$47*'Fixed Data'!$B$24*'Fixed Data'!$B$23+R$158*'Fixed Data'!$B$26)*'Fixed Data'!Y46/10^6</f>
        <v>-93.263931031448834</v>
      </c>
      <c r="S176" s="262">
        <f>-(S$158*'Fixed Data'!$B$25*'Fixed Data'!S$47*'Fixed Data'!$B$24*'Fixed Data'!$B$23+S$158*'Fixed Data'!$B$26)*'Fixed Data'!Z46/10^6</f>
        <v>-96.169561184989988</v>
      </c>
      <c r="T176" s="262">
        <f>-(T$158*'Fixed Data'!$B$25*'Fixed Data'!T$47*'Fixed Data'!$B$24*'Fixed Data'!$B$23+T$158*'Fixed Data'!$B$26)*'Fixed Data'!AA46/10^6</f>
        <v>-99.17667374878738</v>
      </c>
      <c r="U176" s="262">
        <f>-(U$158*'Fixed Data'!$B$25*'Fixed Data'!U$47*'Fixed Data'!$B$24*'Fixed Data'!$B$23+U$158*'Fixed Data'!$B$26)*'Fixed Data'!AB46/10^6</f>
        <v>-102.28932892766205</v>
      </c>
      <c r="V176" s="262">
        <f>-(V$158*'Fixed Data'!$B$25*'Fixed Data'!V$47*'Fixed Data'!$B$24*'Fixed Data'!$B$23+V$158*'Fixed Data'!$B$26)*'Fixed Data'!AC46/10^6</f>
        <v>-105.51177324720301</v>
      </c>
      <c r="W176" s="262">
        <f>-(W$158*'Fixed Data'!$B$25*'Fixed Data'!W$47*'Fixed Data'!$B$24*'Fixed Data'!$B$23+W$158*'Fixed Data'!$B$26)*'Fixed Data'!AD46/10^6</f>
        <v>-108.84844823319811</v>
      </c>
      <c r="X176" s="262">
        <f>-(X$158*'Fixed Data'!$B$25*'Fixed Data'!X$47*'Fixed Data'!$B$24*'Fixed Data'!$B$23+X$158*'Fixed Data'!$B$26)*'Fixed Data'!AE46/10^6</f>
        <v>-112.30400120290909</v>
      </c>
      <c r="Y176" s="262">
        <f>-(Y$158*'Fixed Data'!$B$25*'Fixed Data'!Y$47*'Fixed Data'!$B$24*'Fixed Data'!$B$23+Y$158*'Fixed Data'!$B$26)*'Fixed Data'!AF46/10^6</f>
        <v>-115.88329542568202</v>
      </c>
      <c r="Z176" s="262">
        <f>-(Z$158*'Fixed Data'!$B$25*'Fixed Data'!Z$47*'Fixed Data'!$B$24*'Fixed Data'!$B$23+Z$158*'Fixed Data'!$B$26)*'Fixed Data'!AG46/10^6</f>
        <v>-119.59142152083223</v>
      </c>
      <c r="AA176" s="262">
        <f>-(AA$158*'Fixed Data'!$B$25*'Fixed Data'!AA$47*'Fixed Data'!$B$24*'Fixed Data'!$B$23+AA$158*'Fixed Data'!$B$26)*'Fixed Data'!AH46/10^6</f>
        <v>-123.43370937196509</v>
      </c>
      <c r="AB176" s="262">
        <f>-(AB$158*'Fixed Data'!$B$25*'Fixed Data'!AB$47*'Fixed Data'!$B$24*'Fixed Data'!$B$23+AB$158*'Fixed Data'!$B$26)*'Fixed Data'!AI46/10^6</f>
        <v>-127.4157404156317</v>
      </c>
      <c r="AC176" s="262">
        <f>-(AC$158*'Fixed Data'!$B$25*'Fixed Data'!AC$47*'Fixed Data'!$B$24*'Fixed Data'!$B$23+AC$158*'Fixed Data'!$B$26)*'Fixed Data'!AJ46/10^6</f>
        <v>-131.45877131171989</v>
      </c>
      <c r="AD176" s="262">
        <f>-(AD$158*'Fixed Data'!$B$25*'Fixed Data'!AD$47*'Fixed Data'!$B$24*'Fixed Data'!$B$23+AD$158*'Fixed Data'!$B$26)*'Fixed Data'!AK46/10^6</f>
        <v>-135.63701114000935</v>
      </c>
      <c r="AE176" s="262">
        <f>-(AE$158*'Fixed Data'!$B$25*'Fixed Data'!AE$47*'Fixed Data'!$B$24*'Fixed Data'!$B$23+AE$158*'Fixed Data'!$B$26)*'Fixed Data'!AL46/10^6</f>
        <v>-139.94655995231835</v>
      </c>
      <c r="AF176" s="262">
        <f>-(AF$158*'Fixed Data'!$B$25*'Fixed Data'!AF$47*'Fixed Data'!$B$24*'Fixed Data'!$B$23+AF$158*'Fixed Data'!$B$26)*'Fixed Data'!AM46/10^6</f>
        <v>-144.38562310685862</v>
      </c>
      <c r="AG176" s="262">
        <f>-(AG$158*'Fixed Data'!$B$25*'Fixed Data'!AG$47*'Fixed Data'!$B$24*'Fixed Data'!$B$23+AG$158*'Fixed Data'!$B$26)*'Fixed Data'!AN46/10^6</f>
        <v>-148.95504306207499</v>
      </c>
      <c r="AH176" s="262">
        <f>-(AH$158*'Fixed Data'!$B$25*'Fixed Data'!AH$47*'Fixed Data'!$B$24*'Fixed Data'!$B$23+AH$158*'Fixed Data'!$B$26)*'Fixed Data'!AO46/10^6</f>
        <v>-153.65972537497692</v>
      </c>
      <c r="AI176" s="262">
        <f>-(AI$158*'Fixed Data'!$B$25*'Fixed Data'!AI$47*'Fixed Data'!$B$24*'Fixed Data'!$B$23+AI$158*'Fixed Data'!$B$26)*'Fixed Data'!AP46/10^6</f>
        <v>-158.5110735433353</v>
      </c>
      <c r="AJ176" s="262">
        <f>-(AJ$158*'Fixed Data'!$B$25*'Fixed Data'!AJ$47*'Fixed Data'!$B$24*'Fixed Data'!$B$23+AJ$158*'Fixed Data'!$B$26)*'Fixed Data'!AQ46/10^6</f>
        <v>-163.51148181415803</v>
      </c>
      <c r="AK176" s="262">
        <f>-(AK$158*'Fixed Data'!$B$25*'Fixed Data'!AK$47*'Fixed Data'!$B$24*'Fixed Data'!$B$23+AK$158*'Fixed Data'!$B$26)*'Fixed Data'!AR46/10^6</f>
        <v>-168.66566405034067</v>
      </c>
      <c r="AL176" s="262">
        <f>-(AL$158*'Fixed Data'!$B$25*'Fixed Data'!AL$47*'Fixed Data'!$B$24*'Fixed Data'!$B$23+AL$158*'Fixed Data'!$B$26)*'Fixed Data'!AS46/10^6</f>
        <v>-173.97972777283735</v>
      </c>
      <c r="AM176" s="262">
        <f>-(AM$158*'Fixed Data'!$B$25*'Fixed Data'!AM$47*'Fixed Data'!$B$24*'Fixed Data'!$B$23+AM$158*'Fixed Data'!$B$26)*'Fixed Data'!AT46/10^6</f>
        <v>-179.46034145101413</v>
      </c>
      <c r="AN176" s="262">
        <f>-(AN$158*'Fixed Data'!$B$25*'Fixed Data'!AN$47*'Fixed Data'!$B$24*'Fixed Data'!$B$23+AN$158*'Fixed Data'!$B$26)*'Fixed Data'!AU46/10^6</f>
        <v>-185.1140414670792</v>
      </c>
      <c r="AO176" s="262">
        <f>-(AO$158*'Fixed Data'!$B$25*'Fixed Data'!AO$47*'Fixed Data'!$B$24*'Fixed Data'!$B$23+AO$158*'Fixed Data'!$B$26)*'Fixed Data'!AV46/10^6</f>
        <v>-190.94704164091104</v>
      </c>
      <c r="AP176" s="262">
        <f>-(AP$158*'Fixed Data'!$B$25*'Fixed Data'!AP$47*'Fixed Data'!$B$24*'Fixed Data'!$B$23+AP$158*'Fixed Data'!$B$26)*'Fixed Data'!AW46/10^6</f>
        <v>-196.96636064284175</v>
      </c>
      <c r="AQ176" s="262">
        <f>-(AQ$158*'Fixed Data'!$B$25*'Fixed Data'!AQ$47*'Fixed Data'!$B$24*'Fixed Data'!$B$23+AQ$158*'Fixed Data'!$B$26)*'Fixed Data'!AX46/10^6</f>
        <v>-203.17940435966719</v>
      </c>
      <c r="AR176" s="262">
        <f>-(AR$158*'Fixed Data'!$B$25*'Fixed Data'!AR$47*'Fixed Data'!$B$24*'Fixed Data'!$B$23+AR$158*'Fixed Data'!$B$26)*'Fixed Data'!AY46/10^6</f>
        <v>-209.59382227884575</v>
      </c>
      <c r="AS176" s="262">
        <f>-(AS$158*'Fixed Data'!$B$25*'Fixed Data'!AS$47*'Fixed Data'!$B$24*'Fixed Data'!$B$23+AS$158*'Fixed Data'!$B$26)*'Fixed Data'!AZ46/10^6</f>
        <v>-216.21753902195579</v>
      </c>
      <c r="AT176" s="262">
        <f>-(AT$158*'Fixed Data'!$B$25*'Fixed Data'!AT$47*'Fixed Data'!$B$24*'Fixed Data'!$B$23+AT$158*'Fixed Data'!$B$26)*'Fixed Data'!BA46/10^6</f>
        <v>-223.05886088508774</v>
      </c>
      <c r="AU176" s="262">
        <f>-(AU$158*'Fixed Data'!$B$25*'Fixed Data'!AU$47*'Fixed Data'!$B$24*'Fixed Data'!$B$23+AU$158*'Fixed Data'!$B$26)*'Fixed Data'!BB46/10^6</f>
        <v>-230.12653502729393</v>
      </c>
      <c r="AV176" s="262">
        <f>-(AV$158*'Fixed Data'!$B$25*'Fixed Data'!AV$47*'Fixed Data'!$B$24*'Fixed Data'!$B$23+AV$158*'Fixed Data'!$B$26)*'Fixed Data'!BC46/10^6</f>
        <v>-237.42969372476182</v>
      </c>
      <c r="AW176" s="262">
        <f>-(AW$158*'Fixed Data'!$B$25*'Fixed Data'!AW$47*'Fixed Data'!$B$24*'Fixed Data'!$B$23+AW$158*'Fixed Data'!$B$26)*'Fixed Data'!BD46/10^6</f>
        <v>-244.97787515920268</v>
      </c>
      <c r="AX176" s="262">
        <f>-(AX$158*'Fixed Data'!$B$25*'Fixed Data'!AX$47*'Fixed Data'!$B$24*'Fixed Data'!$B$23+AX$158*'Fixed Data'!$B$26)*'Fixed Data'!BE46/10^6</f>
        <v>-252.78106316503576</v>
      </c>
      <c r="AY176" s="262">
        <f>-(AY$158*'Fixed Data'!$B$25*'Fixed Data'!AY$47*'Fixed Data'!$B$24*'Fixed Data'!$B$23+AY$158*'Fixed Data'!$B$26)*'Fixed Data'!BF46/10^6</f>
        <v>-260.8497158198897</v>
      </c>
      <c r="AZ176" s="262">
        <f>-(AZ$158*'Fixed Data'!$B$25*'Fixed Data'!AZ$47*'Fixed Data'!$B$24*'Fixed Data'!$B$23+AZ$158*'Fixed Data'!$B$26)*'Fixed Data'!BG46/10^6</f>
        <v>-269.19478271417563</v>
      </c>
      <c r="BA176" s="262">
        <f>-(BA$158*'Fixed Data'!$B$25*'Fixed Data'!BA$47*'Fixed Data'!$B$24*'Fixed Data'!$B$23+BA$158*'Fixed Data'!$B$26)*'Fixed Data'!BH46/10^6</f>
        <v>-277.82772314443389</v>
      </c>
      <c r="BB176" s="262">
        <f>-(BB$158*'Fixed Data'!$B$25*'Fixed Data'!BB$47*'Fixed Data'!$B$24*'Fixed Data'!$B$23+BB$158*'Fixed Data'!$B$26)*'Fixed Data'!BI46/10^6</f>
        <v>-286.70501986253748</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-5.2926207159264042E-2</v>
      </c>
      <c r="F190" s="21">
        <f t="shared" ref="F190:BB190" si="17">(F133+F83)*F186</f>
        <v>-0.37929669899917134</v>
      </c>
      <c r="G190" s="21">
        <f t="shared" si="17"/>
        <v>-0.68926476634616529</v>
      </c>
      <c r="H190" s="21">
        <f t="shared" si="17"/>
        <v>-0.98431258439600144</v>
      </c>
      <c r="I190" s="21">
        <f t="shared" si="17"/>
        <v>-1.2652417152126416</v>
      </c>
      <c r="J190" s="21">
        <f t="shared" si="17"/>
        <v>-1.477497548517823</v>
      </c>
      <c r="K190" s="21">
        <f t="shared" si="17"/>
        <v>-1.3333580812132486</v>
      </c>
      <c r="L190" s="21">
        <f t="shared" si="17"/>
        <v>-1.1993218586130798</v>
      </c>
      <c r="M190" s="21">
        <f t="shared" si="17"/>
        <v>-1.0748012701870395</v>
      </c>
      <c r="N190" s="21">
        <f t="shared" si="17"/>
        <v>-0.95923923134004674</v>
      </c>
      <c r="O190" s="21">
        <f t="shared" si="17"/>
        <v>-0.85210771176485844</v>
      </c>
      <c r="P190" s="21">
        <f t="shared" si="17"/>
        <v>-0.75290633109178129</v>
      </c>
      <c r="Q190" s="21">
        <f t="shared" si="17"/>
        <v>-0.66116101887645795</v>
      </c>
      <c r="R190" s="21">
        <f t="shared" si="17"/>
        <v>-0.57642273609296568</v>
      </c>
      <c r="S190" s="21">
        <f t="shared" si="17"/>
        <v>-0.49826625542042474</v>
      </c>
      <c r="T190" s="21">
        <f t="shared" si="17"/>
        <v>-0.42628899772724738</v>
      </c>
      <c r="U190" s="21">
        <f t="shared" si="17"/>
        <v>-0.36010992226823985</v>
      </c>
      <c r="V190" s="21">
        <f t="shared" si="17"/>
        <v>-0.29936846821623353</v>
      </c>
      <c r="W190" s="21">
        <f t="shared" si="17"/>
        <v>-0.24372354525191292</v>
      </c>
      <c r="X190" s="21">
        <f t="shared" si="17"/>
        <v>-0.19285257103325368</v>
      </c>
      <c r="Y190" s="21">
        <f t="shared" si="17"/>
        <v>-0.14645055345963057</v>
      </c>
      <c r="Z190" s="21">
        <f t="shared" si="17"/>
        <v>-0.10422921573537251</v>
      </c>
      <c r="AA190" s="21">
        <f t="shared" si="17"/>
        <v>-6.5916162323506819E-2</v>
      </c>
      <c r="AB190" s="21">
        <f t="shared" si="17"/>
        <v>-3.1254083962789135E-2</v>
      </c>
      <c r="AC190" s="21">
        <f t="shared" si="17"/>
        <v>3.3427557229031552E-17</v>
      </c>
      <c r="AD190" s="21">
        <f t="shared" si="17"/>
        <v>3.2297156743025656E-17</v>
      </c>
      <c r="AE190" s="21">
        <f t="shared" si="17"/>
        <v>3.1204982360411263E-17</v>
      </c>
      <c r="AF190" s="21">
        <f t="shared" si="17"/>
        <v>3.0149741411025373E-17</v>
      </c>
      <c r="AG190" s="21">
        <f t="shared" si="17"/>
        <v>2.9130184938188769E-17</v>
      </c>
      <c r="AH190" s="21">
        <f t="shared" si="17"/>
        <v>2.8145106220472251E-17</v>
      </c>
      <c r="AI190" s="21">
        <f t="shared" si="17"/>
        <v>2.7193339343451447E-17</v>
      </c>
      <c r="AJ190" s="21">
        <f t="shared" si="17"/>
        <v>2.6401300333448005E-17</v>
      </c>
      <c r="AK190" s="21">
        <f t="shared" si="17"/>
        <v>2.5632330420823307E-17</v>
      </c>
      <c r="AL190" s="21">
        <f t="shared" si="17"/>
        <v>2.4885757690119714E-17</v>
      </c>
      <c r="AM190" s="21">
        <f t="shared" si="17"/>
        <v>2.4160929796232732E-17</v>
      </c>
      <c r="AN190" s="21">
        <f t="shared" si="17"/>
        <v>2.345721339440071E-17</v>
      </c>
      <c r="AO190" s="21">
        <f t="shared" si="17"/>
        <v>2.2773993586796805E-17</v>
      </c>
      <c r="AP190" s="21">
        <f t="shared" si="17"/>
        <v>2.2110673385239616E-17</v>
      </c>
      <c r="AQ190" s="21">
        <f t="shared" si="17"/>
        <v>2.1466673189553026E-17</v>
      </c>
      <c r="AR190" s="21">
        <f t="shared" si="17"/>
        <v>2.0841430281119444E-17</v>
      </c>
      <c r="AS190" s="21">
        <f t="shared" si="17"/>
        <v>2.0234398331183926E-17</v>
      </c>
      <c r="AT190" s="21">
        <f t="shared" si="17"/>
        <v>1.964504692347954E-17</v>
      </c>
      <c r="AU190" s="21">
        <f t="shared" si="17"/>
        <v>1.9072861090756834E-17</v>
      </c>
      <c r="AV190" s="21">
        <f t="shared" si="17"/>
        <v>1.8517340864812462E-17</v>
      </c>
      <c r="AW190" s="21">
        <f t="shared" si="17"/>
        <v>1.7978000839623748E-17</v>
      </c>
      <c r="AX190" s="21">
        <f t="shared" si="17"/>
        <v>1.7454369747207521E-17</v>
      </c>
      <c r="AY190" s="21">
        <f t="shared" si="17"/>
        <v>1.6945990045832545E-17</v>
      </c>
      <c r="AZ190" s="21">
        <f t="shared" si="17"/>
        <v>1.6452417520225771E-17</v>
      </c>
      <c r="BA190" s="21">
        <f t="shared" si="17"/>
        <v>1.5973220893423081E-17</v>
      </c>
      <c r="BB190" s="21">
        <f t="shared" si="17"/>
        <v>1.5507981449925319E-17</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-7.096053184541379</v>
      </c>
      <c r="F192" s="21">
        <f t="shared" ref="F192:BB192" si="19">F77*F186</f>
        <v>-6.9436255159346079</v>
      </c>
      <c r="G192" s="21">
        <f t="shared" si="19"/>
        <v>-6.7950336311831387</v>
      </c>
      <c r="H192" s="21">
        <f t="shared" si="19"/>
        <v>-6.6501821023323586</v>
      </c>
      <c r="I192" s="21">
        <f t="shared" si="19"/>
        <v>-6.5089779444143101</v>
      </c>
      <c r="J192" s="21">
        <f t="shared" si="19"/>
        <v>-6.3713305551645245</v>
      </c>
      <c r="K192" s="21">
        <f t="shared" si="19"/>
        <v>-6.2487714512384427</v>
      </c>
      <c r="L192" s="21">
        <f t="shared" si="19"/>
        <v>-6.1291520307718486</v>
      </c>
      <c r="M192" s="21">
        <f t="shared" si="19"/>
        <v>-6.0124045237461221</v>
      </c>
      <c r="N192" s="21">
        <f t="shared" si="19"/>
        <v>-5.8984628226099147</v>
      </c>
      <c r="O192" s="21">
        <f t="shared" si="19"/>
        <v>-5.787262444191164</v>
      </c>
      <c r="P192" s="21">
        <f t="shared" si="19"/>
        <v>-5.6787404679786153</v>
      </c>
      <c r="Q192" s="21">
        <f t="shared" si="19"/>
        <v>-5.5728355209976623</v>
      </c>
      <c r="R192" s="21">
        <f t="shared" si="19"/>
        <v>-5.4694877411848095</v>
      </c>
      <c r="S192" s="21">
        <f t="shared" si="19"/>
        <v>-5.3686387145739909</v>
      </c>
      <c r="T192" s="21">
        <f t="shared" si="19"/>
        <v>-5.2702314821880289</v>
      </c>
      <c r="U192" s="21">
        <f t="shared" si="19"/>
        <v>-5.1742104621402758</v>
      </c>
      <c r="V192" s="21">
        <f t="shared" si="19"/>
        <v>-5.0805214609328049</v>
      </c>
      <c r="W192" s="21">
        <f t="shared" si="19"/>
        <v>-4.9891115961193249</v>
      </c>
      <c r="X192" s="21">
        <f t="shared" si="19"/>
        <v>-4.8999293026706292</v>
      </c>
      <c r="Y192" s="21">
        <f t="shared" si="19"/>
        <v>-4.8129242796651406</v>
      </c>
      <c r="Z192" s="21">
        <f t="shared" si="19"/>
        <v>-4.7280474707821796</v>
      </c>
      <c r="AA192" s="21">
        <f t="shared" si="19"/>
        <v>-4.6452510323158167</v>
      </c>
      <c r="AB192" s="21">
        <f t="shared" si="19"/>
        <v>-4.5644883015999254</v>
      </c>
      <c r="AC192" s="21">
        <f t="shared" si="19"/>
        <v>-4.4857137690544695</v>
      </c>
      <c r="AD192" s="21">
        <f t="shared" si="19"/>
        <v>-4.4088830593755191</v>
      </c>
      <c r="AE192" s="21">
        <f t="shared" si="19"/>
        <v>-4.3339528950815813</v>
      </c>
      <c r="AF192" s="21">
        <f t="shared" si="19"/>
        <v>-4.2608810730415039</v>
      </c>
      <c r="AG192" s="21">
        <f t="shared" si="19"/>
        <v>-4.1896264482058898</v>
      </c>
      <c r="AH192" s="21">
        <f t="shared" si="19"/>
        <v>-4.1201488922361875</v>
      </c>
      <c r="AI192" s="21">
        <f t="shared" si="19"/>
        <v>-4.0524092862125327</v>
      </c>
      <c r="AJ192" s="21">
        <f t="shared" si="19"/>
        <v>-4.0057207961300794</v>
      </c>
      <c r="AK192" s="21">
        <f t="shared" si="19"/>
        <v>-3.9601623259266123</v>
      </c>
      <c r="AL192" s="21">
        <f t="shared" si="19"/>
        <v>-3.9157173099015257</v>
      </c>
      <c r="AM192" s="21">
        <f t="shared" si="19"/>
        <v>-3.8723696151017979</v>
      </c>
      <c r="AN192" s="21">
        <f t="shared" si="19"/>
        <v>-3.8301035173420419</v>
      </c>
      <c r="AO192" s="21">
        <f t="shared" si="19"/>
        <v>-3.7889037089187672</v>
      </c>
      <c r="AP192" s="21">
        <f t="shared" si="19"/>
        <v>-3.7487552946590919</v>
      </c>
      <c r="AQ192" s="21">
        <f t="shared" si="19"/>
        <v>-3.7096437697791922</v>
      </c>
      <c r="AR192" s="21">
        <f t="shared" si="19"/>
        <v>-3.6715550342896792</v>
      </c>
      <c r="AS192" s="21">
        <f t="shared" si="19"/>
        <v>-3.6344753748173533</v>
      </c>
      <c r="AT192" s="21">
        <f t="shared" si="19"/>
        <v>-3.598391466317981</v>
      </c>
      <c r="AU192" s="21">
        <f t="shared" si="19"/>
        <v>-3.5632903576940209</v>
      </c>
      <c r="AV192" s="21">
        <f t="shared" si="19"/>
        <v>-3.5291594825128976</v>
      </c>
      <c r="AW192" s="21">
        <f t="shared" si="19"/>
        <v>-3.4959866383065141</v>
      </c>
      <c r="AX192" s="21">
        <f t="shared" si="19"/>
        <v>-3.4637599918728408</v>
      </c>
      <c r="AY192" s="21">
        <f t="shared" si="19"/>
        <v>-3.4324680702674248</v>
      </c>
      <c r="AZ192" s="21">
        <f t="shared" si="19"/>
        <v>-3.4020997610190999</v>
      </c>
      <c r="BA192" s="21">
        <f t="shared" si="19"/>
        <v>-3.3726443022019423</v>
      </c>
      <c r="BB192" s="21">
        <f t="shared" si="19"/>
        <v>-3.3434438694319542</v>
      </c>
    </row>
    <row r="193" spans="1:54" outlineLevel="2">
      <c r="A193" s="426"/>
      <c r="B193" s="150" t="s">
        <v>494</v>
      </c>
      <c r="C193" s="19"/>
      <c r="D193" s="135" t="s">
        <v>389</v>
      </c>
      <c r="E193" s="21">
        <f t="shared" ref="E193:BB193" si="20">SUMIF($B$143:$B$154,"Environmental",E$143:E$154)*E186</f>
        <v>-42.31090639577954</v>
      </c>
      <c r="F193" s="21">
        <f t="shared" si="20"/>
        <v>-42.001893360253945</v>
      </c>
      <c r="G193" s="21">
        <f t="shared" si="20"/>
        <v>-41.541626299856738</v>
      </c>
      <c r="H193" s="21">
        <f t="shared" si="20"/>
        <v>-41.081085173334962</v>
      </c>
      <c r="I193" s="21">
        <f t="shared" si="20"/>
        <v>-40.756966739495667</v>
      </c>
      <c r="J193" s="21">
        <f t="shared" si="20"/>
        <v>-40.426668351636181</v>
      </c>
      <c r="K193" s="21">
        <f t="shared" si="20"/>
        <v>-40.170659049228277</v>
      </c>
      <c r="L193" s="21">
        <f t="shared" si="20"/>
        <v>-40.041253855658361</v>
      </c>
      <c r="M193" s="21">
        <f t="shared" si="20"/>
        <v>-39.905940685599838</v>
      </c>
      <c r="N193" s="21">
        <f t="shared" si="20"/>
        <v>-39.642061029277201</v>
      </c>
      <c r="O193" s="21">
        <f t="shared" si="20"/>
        <v>-39.498597032625312</v>
      </c>
      <c r="P193" s="21">
        <f t="shared" si="20"/>
        <v>-39.35048055643923</v>
      </c>
      <c r="Q193" s="21">
        <f t="shared" si="20"/>
        <v>-39.198118342556143</v>
      </c>
      <c r="R193" s="21">
        <f t="shared" si="20"/>
        <v>-39.156060180737569</v>
      </c>
      <c r="S193" s="21">
        <f t="shared" si="20"/>
        <v>-38.994263113490746</v>
      </c>
      <c r="T193" s="21">
        <f t="shared" si="20"/>
        <v>-38.82940470971792</v>
      </c>
      <c r="U193" s="21">
        <f t="shared" si="20"/>
        <v>-38.661834088148552</v>
      </c>
      <c r="V193" s="21">
        <f t="shared" si="20"/>
        <v>-38.597926008589504</v>
      </c>
      <c r="W193" s="21">
        <f t="shared" si="20"/>
        <v>-38.42401973499274</v>
      </c>
      <c r="X193" s="21">
        <f t="shared" si="20"/>
        <v>-38.350688650921391</v>
      </c>
      <c r="Y193" s="21">
        <f t="shared" si="20"/>
        <v>-38.171879065792851</v>
      </c>
      <c r="Z193" s="21">
        <f t="shared" si="20"/>
        <v>-38.090689167937199</v>
      </c>
      <c r="AA193" s="21">
        <f t="shared" si="20"/>
        <v>-38.005258522317526</v>
      </c>
      <c r="AB193" s="21">
        <f t="shared" si="20"/>
        <v>-37.915981020741008</v>
      </c>
      <c r="AC193" s="21">
        <f t="shared" si="20"/>
        <v>-37.801837663223246</v>
      </c>
      <c r="AD193" s="21">
        <f t="shared" si="20"/>
        <v>-37.690210760694661</v>
      </c>
      <c r="AE193" s="21">
        <f t="shared" si="20"/>
        <v>-37.585260889936805</v>
      </c>
      <c r="AF193" s="21">
        <f t="shared" si="20"/>
        <v>-37.475227719390794</v>
      </c>
      <c r="AG193" s="21">
        <f t="shared" si="20"/>
        <v>-37.361611159022083</v>
      </c>
      <c r="AH193" s="21">
        <f t="shared" si="20"/>
        <v>-37.246108552547327</v>
      </c>
      <c r="AI193" s="21">
        <f t="shared" si="20"/>
        <v>-37.130879794357618</v>
      </c>
      <c r="AJ193" s="21">
        <f t="shared" si="20"/>
        <v>-37.194674143217519</v>
      </c>
      <c r="AK193" s="21">
        <f t="shared" si="20"/>
        <v>-37.257061977355761</v>
      </c>
      <c r="AL193" s="21">
        <f t="shared" si="20"/>
        <v>-37.318833077269453</v>
      </c>
      <c r="AM193" s="21">
        <f t="shared" si="20"/>
        <v>-37.380435866583895</v>
      </c>
      <c r="AN193" s="21">
        <f t="shared" si="20"/>
        <v>-37.442065392763631</v>
      </c>
      <c r="AO193" s="21">
        <f t="shared" si="20"/>
        <v>-37.503807584490559</v>
      </c>
      <c r="AP193" s="21">
        <f t="shared" si="20"/>
        <v>-37.565932558674795</v>
      </c>
      <c r="AQ193" s="21">
        <f t="shared" si="20"/>
        <v>-37.628748595607632</v>
      </c>
      <c r="AR193" s="21">
        <f t="shared" si="20"/>
        <v>-37.692482584990522</v>
      </c>
      <c r="AS193" s="21">
        <f t="shared" si="20"/>
        <v>-37.757346442210022</v>
      </c>
      <c r="AT193" s="21">
        <f t="shared" si="20"/>
        <v>-37.823567422568644</v>
      </c>
      <c r="AU193" s="21">
        <f t="shared" si="20"/>
        <v>-37.891384749351978</v>
      </c>
      <c r="AV193" s="21">
        <f t="shared" si="20"/>
        <v>-37.96102729505651</v>
      </c>
      <c r="AW193" s="21">
        <f t="shared" si="20"/>
        <v>-38.032714768922965</v>
      </c>
      <c r="AX193" s="21">
        <f t="shared" si="20"/>
        <v>-38.106668167455894</v>
      </c>
      <c r="AY193" s="21">
        <f t="shared" si="20"/>
        <v>-38.183109161850041</v>
      </c>
      <c r="AZ193" s="21">
        <f t="shared" si="20"/>
        <v>-38.262257418225857</v>
      </c>
      <c r="BA193" s="21">
        <f t="shared" si="20"/>
        <v>-38.344329743961389</v>
      </c>
      <c r="BB193" s="21">
        <f t="shared" si="20"/>
        <v>-38.422107354160069</v>
      </c>
    </row>
    <row r="194" spans="1:54" outlineLevel="2">
      <c r="A194" s="426"/>
      <c r="B194" s="150" t="s">
        <v>495</v>
      </c>
      <c r="C194" s="19"/>
      <c r="D194" s="135" t="s">
        <v>389</v>
      </c>
      <c r="E194" s="21">
        <f t="shared" ref="E194:BB194" si="21">SUM(E172:E174)*E186</f>
        <v>-21.188934570983854</v>
      </c>
      <c r="F194" s="21">
        <f t="shared" si="21"/>
        <v>-21.049525867084697</v>
      </c>
      <c r="G194" s="21">
        <f t="shared" si="21"/>
        <v>-20.91276260712096</v>
      </c>
      <c r="H194" s="21">
        <f t="shared" si="21"/>
        <v>-20.778639305439452</v>
      </c>
      <c r="I194" s="21">
        <f t="shared" si="21"/>
        <v>-20.647151091760243</v>
      </c>
      <c r="J194" s="21">
        <f t="shared" si="21"/>
        <v>-20.518293751634946</v>
      </c>
      <c r="K194" s="21">
        <f t="shared" si="21"/>
        <v>-20.430054051912894</v>
      </c>
      <c r="L194" s="21">
        <f t="shared" si="21"/>
        <v>-20.344126069791191</v>
      </c>
      <c r="M194" s="21">
        <f t="shared" si="21"/>
        <v>-20.260520899956205</v>
      </c>
      <c r="N194" s="21">
        <f t="shared" si="21"/>
        <v>-20.179250425679541</v>
      </c>
      <c r="O194" s="21">
        <f t="shared" si="21"/>
        <v>-20.100327353673503</v>
      </c>
      <c r="P194" s="21">
        <f t="shared" si="21"/>
        <v>-20.023765162021011</v>
      </c>
      <c r="Q194" s="21">
        <f t="shared" si="21"/>
        <v>-19.949578179920834</v>
      </c>
      <c r="R194" s="21">
        <f t="shared" si="21"/>
        <v>-19.877781606892778</v>
      </c>
      <c r="S194" s="21">
        <f t="shared" si="21"/>
        <v>-19.803934563458998</v>
      </c>
      <c r="T194" s="21">
        <f t="shared" si="21"/>
        <v>-19.732542052749057</v>
      </c>
      <c r="U194" s="21">
        <f t="shared" si="21"/>
        <v>-19.663620228980623</v>
      </c>
      <c r="V194" s="21">
        <f t="shared" si="21"/>
        <v>-19.597186279655368</v>
      </c>
      <c r="W194" s="21">
        <f t="shared" si="21"/>
        <v>-19.533258209702712</v>
      </c>
      <c r="X194" s="21">
        <f t="shared" si="21"/>
        <v>-19.471855092965619</v>
      </c>
      <c r="Y194" s="21">
        <f t="shared" si="21"/>
        <v>-19.41299695215482</v>
      </c>
      <c r="Z194" s="21">
        <f t="shared" si="21"/>
        <v>-19.356704842976317</v>
      </c>
      <c r="AA194" s="21">
        <f t="shared" si="21"/>
        <v>-19.303000866187322</v>
      </c>
      <c r="AB194" s="21">
        <f t="shared" si="21"/>
        <v>-19.251908207486391</v>
      </c>
      <c r="AC194" s="21">
        <f t="shared" si="21"/>
        <v>-19.191102236140448</v>
      </c>
      <c r="AD194" s="21">
        <f t="shared" si="21"/>
        <v>-19.13146429877645</v>
      </c>
      <c r="AE194" s="21">
        <f t="shared" si="21"/>
        <v>-19.071808534812561</v>
      </c>
      <c r="AF194" s="21">
        <f t="shared" si="21"/>
        <v>-19.011362912750027</v>
      </c>
      <c r="AG194" s="21">
        <f t="shared" si="21"/>
        <v>-18.949779568926857</v>
      </c>
      <c r="AH194" s="21">
        <f t="shared" si="21"/>
        <v>-18.887246741115451</v>
      </c>
      <c r="AI194" s="21">
        <f t="shared" si="21"/>
        <v>-18.824691114056286</v>
      </c>
      <c r="AJ194" s="21">
        <f t="shared" si="21"/>
        <v>-18.852948496095639</v>
      </c>
      <c r="AK194" s="21">
        <f t="shared" si="21"/>
        <v>-18.88080394247994</v>
      </c>
      <c r="AL194" s="21">
        <f t="shared" si="21"/>
        <v>-18.90841929849455</v>
      </c>
      <c r="AM194" s="21">
        <f t="shared" si="21"/>
        <v>-18.935982448199827</v>
      </c>
      <c r="AN194" s="21">
        <f t="shared" si="21"/>
        <v>-18.963630755905807</v>
      </c>
      <c r="AO194" s="21">
        <f t="shared" si="21"/>
        <v>-18.991437448802571</v>
      </c>
      <c r="AP194" s="21">
        <f t="shared" si="21"/>
        <v>-19.01952817540931</v>
      </c>
      <c r="AQ194" s="21">
        <f t="shared" si="21"/>
        <v>-19.04803308050435</v>
      </c>
      <c r="AR194" s="21">
        <f t="shared" si="21"/>
        <v>-19.077071477057885</v>
      </c>
      <c r="AS194" s="21">
        <f t="shared" si="21"/>
        <v>-19.106754538423289</v>
      </c>
      <c r="AT194" s="21">
        <f t="shared" si="21"/>
        <v>-19.137194010596161</v>
      </c>
      <c r="AU194" s="21">
        <f t="shared" si="21"/>
        <v>-19.16850548276684</v>
      </c>
      <c r="AV194" s="21">
        <f t="shared" si="21"/>
        <v>-19.200801708463143</v>
      </c>
      <c r="AW194" s="21">
        <f t="shared" si="21"/>
        <v>-19.234192976511839</v>
      </c>
      <c r="AX194" s="21">
        <f t="shared" si="21"/>
        <v>-19.268788817764548</v>
      </c>
      <c r="AY194" s="21">
        <f t="shared" si="21"/>
        <v>-19.304698538625306</v>
      </c>
      <c r="AZ194" s="21">
        <f t="shared" si="21"/>
        <v>-19.342030776806556</v>
      </c>
      <c r="BA194" s="21">
        <f t="shared" si="21"/>
        <v>-19.380893120303313</v>
      </c>
      <c r="BB194" s="21">
        <f t="shared" si="21"/>
        <v>-19.417632576448259</v>
      </c>
    </row>
    <row r="195" spans="1:54" outlineLevel="2">
      <c r="A195" s="426"/>
      <c r="B195" s="150" t="s">
        <v>496</v>
      </c>
      <c r="C195" s="19"/>
      <c r="D195" s="135" t="s">
        <v>389</v>
      </c>
      <c r="E195" s="21">
        <f>SUM(E176:E178)*E186</f>
        <v>-63.566803697894308</v>
      </c>
      <c r="F195" s="21">
        <f t="shared" ref="F195:BB195" si="22">SUM(F176:F178)*F186</f>
        <v>-63.148577586520261</v>
      </c>
      <c r="G195" s="21">
        <f t="shared" si="22"/>
        <v>-62.738287821362896</v>
      </c>
      <c r="H195" s="21">
        <f t="shared" si="22"/>
        <v>-62.335917916318358</v>
      </c>
      <c r="I195" s="21">
        <f t="shared" si="22"/>
        <v>-61.941453275280722</v>
      </c>
      <c r="J195" s="21">
        <f t="shared" si="22"/>
        <v>-61.554881241385374</v>
      </c>
      <c r="K195" s="21">
        <f t="shared" si="22"/>
        <v>-61.290162155738692</v>
      </c>
      <c r="L195" s="21">
        <f t="shared" si="22"/>
        <v>-61.032378209373562</v>
      </c>
      <c r="M195" s="21">
        <f t="shared" si="22"/>
        <v>-60.781562687110757</v>
      </c>
      <c r="N195" s="21">
        <f t="shared" si="22"/>
        <v>-60.537751264522541</v>
      </c>
      <c r="O195" s="21">
        <f t="shared" si="22"/>
        <v>-60.300982061020505</v>
      </c>
      <c r="P195" s="21">
        <f t="shared" si="22"/>
        <v>-60.071295498112846</v>
      </c>
      <c r="Q195" s="21">
        <f t="shared" si="22"/>
        <v>-59.848734539762503</v>
      </c>
      <c r="R195" s="21">
        <f t="shared" si="22"/>
        <v>-59.633344820678332</v>
      </c>
      <c r="S195" s="21">
        <f t="shared" si="22"/>
        <v>-59.411803678985159</v>
      </c>
      <c r="T195" s="21">
        <f t="shared" si="22"/>
        <v>-59.197626147064156</v>
      </c>
      <c r="U195" s="21">
        <f t="shared" si="22"/>
        <v>-58.990860697921129</v>
      </c>
      <c r="V195" s="21">
        <f t="shared" si="22"/>
        <v>-58.791558828185643</v>
      </c>
      <c r="W195" s="21">
        <f t="shared" si="22"/>
        <v>-58.599774629108147</v>
      </c>
      <c r="X195" s="21">
        <f t="shared" si="22"/>
        <v>-58.41556527889685</v>
      </c>
      <c r="Y195" s="21">
        <f t="shared" si="22"/>
        <v>-58.238990856464454</v>
      </c>
      <c r="Z195" s="21">
        <f t="shared" si="22"/>
        <v>-58.070114518896418</v>
      </c>
      <c r="AA195" s="21">
        <f t="shared" si="22"/>
        <v>-57.90900260841881</v>
      </c>
      <c r="AB195" s="21">
        <f t="shared" si="22"/>
        <v>-57.755724622459184</v>
      </c>
      <c r="AC195" s="21">
        <f t="shared" si="22"/>
        <v>-57.573306708965262</v>
      </c>
      <c r="AD195" s="21">
        <f t="shared" si="22"/>
        <v>-57.394392897474894</v>
      </c>
      <c r="AE195" s="21">
        <f t="shared" si="22"/>
        <v>-57.21542560629517</v>
      </c>
      <c r="AF195" s="21">
        <f t="shared" si="22"/>
        <v>-57.034088740963433</v>
      </c>
      <c r="AG195" s="21">
        <f t="shared" si="22"/>
        <v>-56.84933870873018</v>
      </c>
      <c r="AH195" s="21">
        <f t="shared" si="22"/>
        <v>-56.661740225739457</v>
      </c>
      <c r="AI195" s="21">
        <f t="shared" si="22"/>
        <v>-56.474073344884161</v>
      </c>
      <c r="AJ195" s="21">
        <f t="shared" si="22"/>
        <v>-56.558845491238337</v>
      </c>
      <c r="AK195" s="21">
        <f t="shared" si="22"/>
        <v>-56.642411830556377</v>
      </c>
      <c r="AL195" s="21">
        <f t="shared" si="22"/>
        <v>-56.725257898750307</v>
      </c>
      <c r="AM195" s="21">
        <f t="shared" si="22"/>
        <v>-56.807947348109863</v>
      </c>
      <c r="AN195" s="21">
        <f t="shared" si="22"/>
        <v>-56.890892271427091</v>
      </c>
      <c r="AO195" s="21">
        <f t="shared" si="22"/>
        <v>-56.974312350299279</v>
      </c>
      <c r="AP195" s="21">
        <f t="shared" si="22"/>
        <v>-57.058584530299818</v>
      </c>
      <c r="AQ195" s="21">
        <f t="shared" si="22"/>
        <v>-57.144099245768935</v>
      </c>
      <c r="AR195" s="21">
        <f t="shared" si="22"/>
        <v>-57.231214435612692</v>
      </c>
      <c r="AS195" s="21">
        <f t="shared" si="22"/>
        <v>-57.320263619882951</v>
      </c>
      <c r="AT195" s="21">
        <f t="shared" si="22"/>
        <v>-57.411582036572739</v>
      </c>
      <c r="AU195" s="21">
        <f t="shared" si="22"/>
        <v>-57.505516453254266</v>
      </c>
      <c r="AV195" s="21">
        <f t="shared" si="22"/>
        <v>-57.602405130510199</v>
      </c>
      <c r="AW195" s="21">
        <f t="shared" si="22"/>
        <v>-57.702578934820167</v>
      </c>
      <c r="AX195" s="21">
        <f t="shared" si="22"/>
        <v>-57.806366458739284</v>
      </c>
      <c r="AY195" s="21">
        <f t="shared" si="22"/>
        <v>-57.914095621480421</v>
      </c>
      <c r="AZ195" s="21">
        <f t="shared" si="22"/>
        <v>-58.026092336180909</v>
      </c>
      <c r="BA195" s="21">
        <f t="shared" si="22"/>
        <v>-58.142679366825774</v>
      </c>
      <c r="BB195" s="21">
        <f t="shared" si="22"/>
        <v>-58.252897735412049</v>
      </c>
    </row>
    <row r="196" spans="1:54" outlineLevel="2">
      <c r="A196" s="426"/>
      <c r="B196" s="150" t="s">
        <v>291</v>
      </c>
      <c r="C196" s="19"/>
      <c r="D196" s="135" t="s">
        <v>389</v>
      </c>
      <c r="E196" s="21">
        <f t="shared" ref="E196:BB196" si="23">SUMIF($B$143:$B$154,"Safety",E$143:E$154)*E187</f>
        <v>-5.8734393310600801</v>
      </c>
      <c r="F196" s="21">
        <f t="shared" si="23"/>
        <v>-5.9876696869625432</v>
      </c>
      <c r="G196" s="21">
        <f t="shared" si="23"/>
        <v>-6.1048181075142516</v>
      </c>
      <c r="H196" s="21">
        <f t="shared" si="23"/>
        <v>-6.2249712879051566</v>
      </c>
      <c r="I196" s="21">
        <f t="shared" si="23"/>
        <v>-6.3482187572936475</v>
      </c>
      <c r="J196" s="21">
        <f t="shared" si="23"/>
        <v>-6.4746526225539771</v>
      </c>
      <c r="K196" s="21">
        <f t="shared" si="23"/>
        <v>-6.6083291889611537</v>
      </c>
      <c r="L196" s="21">
        <f t="shared" si="23"/>
        <v>-6.7456250234728508</v>
      </c>
      <c r="M196" s="21">
        <f t="shared" si="23"/>
        <v>-6.8866538939103581</v>
      </c>
      <c r="N196" s="21">
        <f t="shared" si="23"/>
        <v>-7.0315332818050038</v>
      </c>
      <c r="O196" s="21">
        <f t="shared" si="23"/>
        <v>-7.180384442710686</v>
      </c>
      <c r="P196" s="21">
        <f t="shared" si="23"/>
        <v>-7.3333331342662378</v>
      </c>
      <c r="Q196" s="21">
        <f t="shared" si="23"/>
        <v>-7.4905090100563676</v>
      </c>
      <c r="R196" s="21">
        <f t="shared" si="23"/>
        <v>-7.6520463008886743</v>
      </c>
      <c r="S196" s="21">
        <f t="shared" si="23"/>
        <v>-7.8180836908892877</v>
      </c>
      <c r="T196" s="21">
        <f t="shared" si="23"/>
        <v>-7.9887646119509297</v>
      </c>
      <c r="U196" s="21">
        <f t="shared" si="23"/>
        <v>-8.1642373659244232</v>
      </c>
      <c r="V196" s="21">
        <f t="shared" si="23"/>
        <v>-8.3446552337725741</v>
      </c>
      <c r="W196" s="21">
        <f t="shared" si="23"/>
        <v>-8.5301768131221944</v>
      </c>
      <c r="X196" s="21">
        <f t="shared" si="23"/>
        <v>-8.7209659663078263</v>
      </c>
      <c r="Y196" s="21">
        <f t="shared" si="23"/>
        <v>-8.9171922548401739</v>
      </c>
      <c r="Z196" s="21">
        <f t="shared" si="23"/>
        <v>-9.1190309062317869</v>
      </c>
      <c r="AA196" s="21">
        <f t="shared" si="23"/>
        <v>-9.3266631754162361</v>
      </c>
      <c r="AB196" s="21">
        <f t="shared" si="23"/>
        <v>-9.5402765241019765</v>
      </c>
      <c r="AC196" s="21">
        <f t="shared" si="23"/>
        <v>-9.7600648336603335</v>
      </c>
      <c r="AD196" s="21">
        <f t="shared" si="23"/>
        <v>-9.9862284479718095</v>
      </c>
      <c r="AE196" s="21">
        <f t="shared" si="23"/>
        <v>-10.218974773484616</v>
      </c>
      <c r="AF196" s="21">
        <f t="shared" si="23"/>
        <v>-10.458518257951257</v>
      </c>
      <c r="AG196" s="21">
        <f t="shared" si="23"/>
        <v>-10.705080563046488</v>
      </c>
      <c r="AH196" s="21">
        <f t="shared" si="23"/>
        <v>-10.958891137747512</v>
      </c>
      <c r="AI196" s="21">
        <f t="shared" si="23"/>
        <v>-11.220187155188276</v>
      </c>
      <c r="AJ196" s="21">
        <f t="shared" si="23"/>
        <v>-11.513488745846303</v>
      </c>
      <c r="AK196" s="21">
        <f t="shared" si="23"/>
        <v>-11.815998028388448</v>
      </c>
      <c r="AL196" s="21">
        <f t="shared" si="23"/>
        <v>-12.128033737864845</v>
      </c>
      <c r="AM196" s="21">
        <f t="shared" si="23"/>
        <v>-12.449926109222746</v>
      </c>
      <c r="AN196" s="21">
        <f t="shared" si="23"/>
        <v>-12.782017469444048</v>
      </c>
      <c r="AO196" s="21">
        <f t="shared" si="23"/>
        <v>-13.12466251195494</v>
      </c>
      <c r="AP196" s="21">
        <f t="shared" si="23"/>
        <v>-13.478228799191271</v>
      </c>
      <c r="AQ196" s="21">
        <f t="shared" si="23"/>
        <v>-13.843097314497276</v>
      </c>
      <c r="AR196" s="21">
        <f t="shared" si="23"/>
        <v>-14.219662880836902</v>
      </c>
      <c r="AS196" s="21">
        <f t="shared" si="23"/>
        <v>-14.608334798556015</v>
      </c>
      <c r="AT196" s="21">
        <f t="shared" si="23"/>
        <v>-15.009537124664302</v>
      </c>
      <c r="AU196" s="21">
        <f t="shared" si="23"/>
        <v>-15.423709489249585</v>
      </c>
      <c r="AV196" s="21">
        <f t="shared" si="23"/>
        <v>-15.851307572048681</v>
      </c>
      <c r="AW196" s="21">
        <f t="shared" si="23"/>
        <v>-16.292803627391294</v>
      </c>
      <c r="AX196" s="21">
        <f t="shared" si="23"/>
        <v>-16.748687239545433</v>
      </c>
      <c r="AY196" s="21">
        <f t="shared" si="23"/>
        <v>-17.219465836814798</v>
      </c>
      <c r="AZ196" s="21">
        <f t="shared" si="23"/>
        <v>-17.705665459399654</v>
      </c>
      <c r="BA196" s="21">
        <f t="shared" si="23"/>
        <v>-18.207831386021326</v>
      </c>
      <c r="BB196" s="21">
        <f t="shared" si="23"/>
        <v>-18.724239681232824</v>
      </c>
    </row>
    <row r="197" spans="1:54" outlineLevel="2">
      <c r="A197" s="426"/>
      <c r="B197" s="150" t="s">
        <v>294</v>
      </c>
      <c r="C197" s="19"/>
      <c r="D197" s="135" t="s">
        <v>389</v>
      </c>
      <c r="E197" s="21">
        <f>SUMIF($B$143:$B$154,"Financial",E$143:E$154)*E186</f>
        <v>-50.0372419865</v>
      </c>
      <c r="F197" s="21">
        <f t="shared" ref="F197:BB197" si="24">SUMIF($B$143:$B$154,"Financial",F$143:F$154)*F186</f>
        <v>-49.615554065971018</v>
      </c>
      <c r="G197" s="21">
        <f t="shared" si="24"/>
        <v>-49.199080849868139</v>
      </c>
      <c r="H197" s="21">
        <f t="shared" si="24"/>
        <v>-48.787773665902179</v>
      </c>
      <c r="I197" s="21">
        <f t="shared" si="24"/>
        <v>-48.381584260639251</v>
      </c>
      <c r="J197" s="21">
        <f t="shared" si="24"/>
        <v>-47.980465139911388</v>
      </c>
      <c r="K197" s="21">
        <f t="shared" si="24"/>
        <v>-47.776640872459588</v>
      </c>
      <c r="L197" s="21">
        <f t="shared" si="24"/>
        <v>-47.576672571535632</v>
      </c>
      <c r="M197" s="21">
        <f t="shared" si="24"/>
        <v>-47.380553434745302</v>
      </c>
      <c r="N197" s="21">
        <f t="shared" si="24"/>
        <v>-47.188277320534858</v>
      </c>
      <c r="O197" s="21">
        <f t="shared" si="24"/>
        <v>-46.999838861397677</v>
      </c>
      <c r="P197" s="21">
        <f t="shared" si="24"/>
        <v>-46.815233440482658</v>
      </c>
      <c r="Q197" s="21">
        <f t="shared" si="24"/>
        <v>-46.634457066690167</v>
      </c>
      <c r="R197" s="21">
        <f t="shared" si="24"/>
        <v>-46.457506529293497</v>
      </c>
      <c r="S197" s="21">
        <f t="shared" si="24"/>
        <v>-46.284379291745225</v>
      </c>
      <c r="T197" s="21">
        <f t="shared" si="24"/>
        <v>-46.115073569552742</v>
      </c>
      <c r="U197" s="21">
        <f t="shared" si="24"/>
        <v>-45.949588207781105</v>
      </c>
      <c r="V197" s="21">
        <f t="shared" si="24"/>
        <v>-45.787922828494068</v>
      </c>
      <c r="W197" s="21">
        <f t="shared" si="24"/>
        <v>-45.630077767837705</v>
      </c>
      <c r="X197" s="21">
        <f t="shared" si="24"/>
        <v>-45.476054031137927</v>
      </c>
      <c r="Y197" s="21">
        <f t="shared" si="24"/>
        <v>-45.325853336392548</v>
      </c>
      <c r="Z197" s="21">
        <f t="shared" si="24"/>
        <v>-45.179478140118277</v>
      </c>
      <c r="AA197" s="21">
        <f t="shared" si="24"/>
        <v>-45.036931552807225</v>
      </c>
      <c r="AB197" s="21">
        <f t="shared" si="24"/>
        <v>-44.898217441380311</v>
      </c>
      <c r="AC197" s="21">
        <f t="shared" si="24"/>
        <v>-44.763340383462257</v>
      </c>
      <c r="AD197" s="21">
        <f t="shared" si="24"/>
        <v>-44.632305640743262</v>
      </c>
      <c r="AE197" s="21">
        <f t="shared" si="24"/>
        <v>-44.505119192619254</v>
      </c>
      <c r="AF197" s="21">
        <f t="shared" si="24"/>
        <v>-44.381787759296529</v>
      </c>
      <c r="AG197" s="21">
        <f t="shared" si="24"/>
        <v>-44.262318756166188</v>
      </c>
      <c r="AH197" s="21">
        <f t="shared" si="24"/>
        <v>-44.146720308550023</v>
      </c>
      <c r="AI197" s="21">
        <f t="shared" si="24"/>
        <v>-44.035001276310325</v>
      </c>
      <c r="AJ197" s="21">
        <f t="shared" si="24"/>
        <v>-44.14040993070811</v>
      </c>
      <c r="AK197" s="21">
        <f t="shared" si="24"/>
        <v>-44.249741568030778</v>
      </c>
      <c r="AL197" s="21">
        <f t="shared" si="24"/>
        <v>-44.363062022612219</v>
      </c>
      <c r="AM197" s="21">
        <f t="shared" si="24"/>
        <v>-44.48043874058807</v>
      </c>
      <c r="AN197" s="21">
        <f t="shared" si="24"/>
        <v>-44.601940687658129</v>
      </c>
      <c r="AO197" s="21">
        <f t="shared" si="24"/>
        <v>-44.727638284664181</v>
      </c>
      <c r="AP197" s="21">
        <f t="shared" si="24"/>
        <v>-44.857603624535955</v>
      </c>
      <c r="AQ197" s="21">
        <f t="shared" si="24"/>
        <v>-44.991910408314112</v>
      </c>
      <c r="AR197" s="21">
        <f t="shared" si="24"/>
        <v>-45.130633769272777</v>
      </c>
      <c r="AS197" s="21">
        <f t="shared" si="24"/>
        <v>-45.273850922301179</v>
      </c>
      <c r="AT197" s="21">
        <f t="shared" si="24"/>
        <v>-45.421640489170564</v>
      </c>
      <c r="AU197" s="21">
        <f t="shared" si="24"/>
        <v>-45.574082766723862</v>
      </c>
      <c r="AV197" s="21">
        <f t="shared" si="24"/>
        <v>-45.731260222649667</v>
      </c>
      <c r="AW197" s="21">
        <f t="shared" si="24"/>
        <v>-45.893256604816763</v>
      </c>
      <c r="AX197" s="21">
        <f t="shared" si="24"/>
        <v>-46.060157831074484</v>
      </c>
      <c r="AY197" s="21">
        <f t="shared" si="24"/>
        <v>-46.232051776037622</v>
      </c>
      <c r="AZ197" s="21">
        <f t="shared" si="24"/>
        <v>-46.409027921757676</v>
      </c>
      <c r="BA197" s="21">
        <f t="shared" si="24"/>
        <v>-46.591177930769419</v>
      </c>
      <c r="BB197" s="21">
        <f t="shared" si="24"/>
        <v>-46.774108035508199</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-105.37056710504027</v>
      </c>
      <c r="F200" s="21">
        <f t="shared" ref="F200:BB200" si="26">SUM(F190:F193,F196:F198)</f>
        <v>-104.92803932812129</v>
      </c>
      <c r="G200" s="21">
        <f t="shared" si="26"/>
        <v>-104.32982365476843</v>
      </c>
      <c r="H200" s="21">
        <f t="shared" si="26"/>
        <v>-103.72832481387066</v>
      </c>
      <c r="I200" s="21">
        <f t="shared" si="26"/>
        <v>-103.26098941705553</v>
      </c>
      <c r="J200" s="21">
        <f t="shared" si="26"/>
        <v>-102.7306142177839</v>
      </c>
      <c r="K200" s="21">
        <f t="shared" si="26"/>
        <v>-102.13775864310071</v>
      </c>
      <c r="L200" s="21">
        <f t="shared" si="26"/>
        <v>-101.69202534005177</v>
      </c>
      <c r="M200" s="21">
        <f t="shared" si="26"/>
        <v>-101.26035380818865</v>
      </c>
      <c r="N200" s="21">
        <f t="shared" si="26"/>
        <v>-100.71957368556703</v>
      </c>
      <c r="O200" s="21">
        <f t="shared" si="26"/>
        <v>-100.31819049268969</v>
      </c>
      <c r="P200" s="21">
        <f t="shared" si="26"/>
        <v>-99.930693930258528</v>
      </c>
      <c r="Q200" s="21">
        <f t="shared" si="26"/>
        <v>-99.557080959176801</v>
      </c>
      <c r="R200" s="21">
        <f t="shared" si="26"/>
        <v>-99.311523488197508</v>
      </c>
      <c r="S200" s="21">
        <f t="shared" si="26"/>
        <v>-98.963631066119675</v>
      </c>
      <c r="T200" s="21">
        <f t="shared" si="26"/>
        <v>-98.629763371136875</v>
      </c>
      <c r="U200" s="21">
        <f t="shared" si="26"/>
        <v>-98.309980046262595</v>
      </c>
      <c r="V200" s="21">
        <f t="shared" si="26"/>
        <v>-98.110394000005186</v>
      </c>
      <c r="W200" s="21">
        <f t="shared" si="26"/>
        <v>-97.81710945732388</v>
      </c>
      <c r="X200" s="21">
        <f t="shared" si="26"/>
        <v>-97.640490522071019</v>
      </c>
      <c r="Y200" s="21">
        <f t="shared" si="26"/>
        <v>-97.374299490150349</v>
      </c>
      <c r="Z200" s="21">
        <f t="shared" si="26"/>
        <v>-97.221474900804822</v>
      </c>
      <c r="AA200" s="21">
        <f t="shared" si="26"/>
        <v>-97.08002044518031</v>
      </c>
      <c r="AB200" s="21">
        <f t="shared" si="26"/>
        <v>-96.95021737178601</v>
      </c>
      <c r="AC200" s="21">
        <f t="shared" si="26"/>
        <v>-96.81095664940031</v>
      </c>
      <c r="AD200" s="21">
        <f t="shared" si="26"/>
        <v>-96.717627908785261</v>
      </c>
      <c r="AE200" s="21">
        <f t="shared" si="26"/>
        <v>-96.643307751122251</v>
      </c>
      <c r="AF200" s="21">
        <f t="shared" si="26"/>
        <v>-96.576414809680074</v>
      </c>
      <c r="AG200" s="21">
        <f t="shared" si="26"/>
        <v>-96.518636926440649</v>
      </c>
      <c r="AH200" s="21">
        <f t="shared" si="26"/>
        <v>-96.471868891081044</v>
      </c>
      <c r="AI200" s="21">
        <f t="shared" si="26"/>
        <v>-96.438477512068744</v>
      </c>
      <c r="AJ200" s="21">
        <f t="shared" si="26"/>
        <v>-96.854293615902009</v>
      </c>
      <c r="AK200" s="21">
        <f t="shared" si="26"/>
        <v>-97.282963899701599</v>
      </c>
      <c r="AL200" s="21">
        <f t="shared" si="26"/>
        <v>-97.725646147648035</v>
      </c>
      <c r="AM200" s="21">
        <f t="shared" si="26"/>
        <v>-98.183170331496513</v>
      </c>
      <c r="AN200" s="21">
        <f t="shared" si="26"/>
        <v>-98.656127067207848</v>
      </c>
      <c r="AO200" s="21">
        <f t="shared" si="26"/>
        <v>-99.145012090028445</v>
      </c>
      <c r="AP200" s="21">
        <f t="shared" si="26"/>
        <v>-99.650520277061105</v>
      </c>
      <c r="AQ200" s="21">
        <f t="shared" si="26"/>
        <v>-100.17340008819821</v>
      </c>
      <c r="AR200" s="21">
        <f t="shared" si="26"/>
        <v>-100.71433426938988</v>
      </c>
      <c r="AS200" s="21">
        <f t="shared" si="26"/>
        <v>-101.27400753788457</v>
      </c>
      <c r="AT200" s="21">
        <f t="shared" si="26"/>
        <v>-101.8531365027215</v>
      </c>
      <c r="AU200" s="21">
        <f t="shared" si="26"/>
        <v>-102.45246736301945</v>
      </c>
      <c r="AV200" s="21">
        <f t="shared" si="26"/>
        <v>-103.07275457226775</v>
      </c>
      <c r="AW200" s="21">
        <f t="shared" si="26"/>
        <v>-103.71476163943754</v>
      </c>
      <c r="AX200" s="21">
        <f t="shared" si="26"/>
        <v>-104.37927322994865</v>
      </c>
      <c r="AY200" s="21">
        <f t="shared" si="26"/>
        <v>-105.06709484496989</v>
      </c>
      <c r="AZ200" s="21">
        <f t="shared" si="26"/>
        <v>-105.77905056040228</v>
      </c>
      <c r="BA200" s="21">
        <f t="shared" si="26"/>
        <v>-106.51598336295407</v>
      </c>
      <c r="BB200" s="21">
        <f t="shared" si="26"/>
        <v>-107.26389894033304</v>
      </c>
    </row>
    <row r="201" spans="1:54" outlineLevel="2">
      <c r="A201" s="426"/>
      <c r="B201" s="150" t="s">
        <v>499</v>
      </c>
      <c r="C201" s="19"/>
      <c r="D201" s="135" t="s">
        <v>389</v>
      </c>
      <c r="E201" s="21">
        <f>SUM(E190:E192,E194,E196:E198)</f>
        <v>-84.248595280244587</v>
      </c>
      <c r="F201" s="21">
        <f t="shared" ref="F201:BB201" si="27">SUM(F190:F192,F194,F196:F198)</f>
        <v>-83.975671834952038</v>
      </c>
      <c r="G201" s="21">
        <f t="shared" si="27"/>
        <v>-83.700959962032655</v>
      </c>
      <c r="H201" s="21">
        <f t="shared" si="27"/>
        <v>-83.425878945975143</v>
      </c>
      <c r="I201" s="21">
        <f t="shared" si="27"/>
        <v>-83.151173769320081</v>
      </c>
      <c r="J201" s="21">
        <f t="shared" si="27"/>
        <v>-82.822239617782657</v>
      </c>
      <c r="K201" s="21">
        <f t="shared" si="27"/>
        <v>-82.397153645785323</v>
      </c>
      <c r="L201" s="21">
        <f t="shared" si="27"/>
        <v>-81.994897554184604</v>
      </c>
      <c r="M201" s="21">
        <f t="shared" si="27"/>
        <v>-81.614934022545029</v>
      </c>
      <c r="N201" s="21">
        <f t="shared" si="27"/>
        <v>-81.256763081969353</v>
      </c>
      <c r="O201" s="21">
        <f t="shared" si="27"/>
        <v>-80.919920813737889</v>
      </c>
      <c r="P201" s="21">
        <f t="shared" si="27"/>
        <v>-80.603978535840298</v>
      </c>
      <c r="Q201" s="21">
        <f t="shared" si="27"/>
        <v>-80.308540796541479</v>
      </c>
      <c r="R201" s="21">
        <f t="shared" si="27"/>
        <v>-80.033244914352721</v>
      </c>
      <c r="S201" s="21">
        <f t="shared" si="27"/>
        <v>-79.773302516087924</v>
      </c>
      <c r="T201" s="21">
        <f t="shared" si="27"/>
        <v>-79.532900714167994</v>
      </c>
      <c r="U201" s="21">
        <f t="shared" si="27"/>
        <v>-79.311766187094662</v>
      </c>
      <c r="V201" s="21">
        <f t="shared" si="27"/>
        <v>-79.109654271071037</v>
      </c>
      <c r="W201" s="21">
        <f t="shared" si="27"/>
        <v>-78.926347932033849</v>
      </c>
      <c r="X201" s="21">
        <f t="shared" si="27"/>
        <v>-78.761656964115247</v>
      </c>
      <c r="Y201" s="21">
        <f t="shared" si="27"/>
        <v>-78.615417376512312</v>
      </c>
      <c r="Z201" s="21">
        <f t="shared" si="27"/>
        <v>-78.487490575843935</v>
      </c>
      <c r="AA201" s="21">
        <f t="shared" si="27"/>
        <v>-78.377762789050109</v>
      </c>
      <c r="AB201" s="21">
        <f t="shared" si="27"/>
        <v>-78.28614455853139</v>
      </c>
      <c r="AC201" s="21">
        <f t="shared" si="27"/>
        <v>-78.200221222317509</v>
      </c>
      <c r="AD201" s="21">
        <f t="shared" si="27"/>
        <v>-78.158881446867042</v>
      </c>
      <c r="AE201" s="21">
        <f t="shared" si="27"/>
        <v>-78.129855395998021</v>
      </c>
      <c r="AF201" s="21">
        <f t="shared" si="27"/>
        <v>-78.112550003039317</v>
      </c>
      <c r="AG201" s="21">
        <f t="shared" si="27"/>
        <v>-78.106805336345417</v>
      </c>
      <c r="AH201" s="21">
        <f t="shared" si="27"/>
        <v>-78.113007079649179</v>
      </c>
      <c r="AI201" s="21">
        <f t="shared" si="27"/>
        <v>-78.132288831767426</v>
      </c>
      <c r="AJ201" s="21">
        <f t="shared" si="27"/>
        <v>-78.512567968780132</v>
      </c>
      <c r="AK201" s="21">
        <f t="shared" si="27"/>
        <v>-78.906705864825781</v>
      </c>
      <c r="AL201" s="21">
        <f t="shared" si="27"/>
        <v>-79.31523236887314</v>
      </c>
      <c r="AM201" s="21">
        <f t="shared" si="27"/>
        <v>-79.738716913112441</v>
      </c>
      <c r="AN201" s="21">
        <f t="shared" si="27"/>
        <v>-80.177692430350021</v>
      </c>
      <c r="AO201" s="21">
        <f t="shared" si="27"/>
        <v>-80.632641954340457</v>
      </c>
      <c r="AP201" s="21">
        <f t="shared" si="27"/>
        <v>-81.104115893795623</v>
      </c>
      <c r="AQ201" s="21">
        <f t="shared" si="27"/>
        <v>-81.592684573094928</v>
      </c>
      <c r="AR201" s="21">
        <f t="shared" si="27"/>
        <v>-82.098923161457236</v>
      </c>
      <c r="AS201" s="21">
        <f t="shared" si="27"/>
        <v>-82.623415634097839</v>
      </c>
      <c r="AT201" s="21">
        <f t="shared" si="27"/>
        <v>-83.166763090749015</v>
      </c>
      <c r="AU201" s="21">
        <f t="shared" si="27"/>
        <v>-83.729588096434313</v>
      </c>
      <c r="AV201" s="21">
        <f t="shared" si="27"/>
        <v>-84.31252898567439</v>
      </c>
      <c r="AW201" s="21">
        <f t="shared" si="27"/>
        <v>-84.916239847026418</v>
      </c>
      <c r="AX201" s="21">
        <f t="shared" si="27"/>
        <v>-85.541393880257317</v>
      </c>
      <c r="AY201" s="21">
        <f t="shared" si="27"/>
        <v>-86.188684221745149</v>
      </c>
      <c r="AZ201" s="21">
        <f t="shared" si="27"/>
        <v>-86.858823918982978</v>
      </c>
      <c r="BA201" s="21">
        <f t="shared" si="27"/>
        <v>-87.552546739295991</v>
      </c>
      <c r="BB201" s="21">
        <f t="shared" si="27"/>
        <v>-88.259424162621229</v>
      </c>
    </row>
    <row r="202" spans="1:54" outlineLevel="2">
      <c r="A202" s="427"/>
      <c r="B202" s="150" t="s">
        <v>500</v>
      </c>
      <c r="C202" s="19"/>
      <c r="D202" s="135" t="s">
        <v>389</v>
      </c>
      <c r="E202" s="21">
        <f>SUM(E190:E192,E195:E198)</f>
        <v>-126.62646440715503</v>
      </c>
      <c r="F202" s="21">
        <f t="shared" ref="F202:BB202" si="28">SUM(F190:F192,F195:F198)</f>
        <v>-126.07472355438762</v>
      </c>
      <c r="G202" s="21">
        <f t="shared" si="28"/>
        <v>-125.52648517627459</v>
      </c>
      <c r="H202" s="21">
        <f t="shared" si="28"/>
        <v>-124.98315755685407</v>
      </c>
      <c r="I202" s="21">
        <f t="shared" si="28"/>
        <v>-124.44547595284058</v>
      </c>
      <c r="J202" s="21">
        <f t="shared" si="28"/>
        <v>-123.85882710753309</v>
      </c>
      <c r="K202" s="21">
        <f t="shared" si="28"/>
        <v>-123.25726174961113</v>
      </c>
      <c r="L202" s="21">
        <f t="shared" si="28"/>
        <v>-122.68314969376698</v>
      </c>
      <c r="M202" s="21">
        <f t="shared" si="28"/>
        <v>-122.13597580969957</v>
      </c>
      <c r="N202" s="21">
        <f t="shared" si="28"/>
        <v>-121.61526392081237</v>
      </c>
      <c r="O202" s="21">
        <f t="shared" si="28"/>
        <v>-121.12057552108489</v>
      </c>
      <c r="P202" s="21">
        <f t="shared" si="28"/>
        <v>-120.65150887193214</v>
      </c>
      <c r="Q202" s="21">
        <f t="shared" si="28"/>
        <v>-120.20769715638318</v>
      </c>
      <c r="R202" s="21">
        <f t="shared" si="28"/>
        <v>-119.78880812813827</v>
      </c>
      <c r="S202" s="21">
        <f t="shared" si="28"/>
        <v>-119.38117163161408</v>
      </c>
      <c r="T202" s="21">
        <f t="shared" si="28"/>
        <v>-118.9979848084831</v>
      </c>
      <c r="U202" s="21">
        <f t="shared" si="28"/>
        <v>-118.63900665603516</v>
      </c>
      <c r="V202" s="21">
        <f t="shared" si="28"/>
        <v>-118.30402681960132</v>
      </c>
      <c r="W202" s="21">
        <f t="shared" si="28"/>
        <v>-117.99286435143928</v>
      </c>
      <c r="X202" s="21">
        <f t="shared" si="28"/>
        <v>-117.7053671500465</v>
      </c>
      <c r="Y202" s="21">
        <f t="shared" si="28"/>
        <v>-117.44141128082194</v>
      </c>
      <c r="Z202" s="21">
        <f t="shared" si="28"/>
        <v>-117.20090025176404</v>
      </c>
      <c r="AA202" s="21">
        <f t="shared" si="28"/>
        <v>-116.98376453128159</v>
      </c>
      <c r="AB202" s="21">
        <f t="shared" si="28"/>
        <v>-116.78996097350419</v>
      </c>
      <c r="AC202" s="21">
        <f t="shared" si="28"/>
        <v>-116.58242569514232</v>
      </c>
      <c r="AD202" s="21">
        <f t="shared" si="28"/>
        <v>-116.42181004556548</v>
      </c>
      <c r="AE202" s="21">
        <f t="shared" si="28"/>
        <v>-116.27347246748062</v>
      </c>
      <c r="AF202" s="21">
        <f t="shared" si="28"/>
        <v>-116.13527583125273</v>
      </c>
      <c r="AG202" s="21">
        <f t="shared" si="28"/>
        <v>-116.00636447614875</v>
      </c>
      <c r="AH202" s="21">
        <f t="shared" si="28"/>
        <v>-115.88750056427318</v>
      </c>
      <c r="AI202" s="21">
        <f t="shared" si="28"/>
        <v>-115.78167106259529</v>
      </c>
      <c r="AJ202" s="21">
        <f t="shared" si="28"/>
        <v>-116.21846496392283</v>
      </c>
      <c r="AK202" s="21">
        <f t="shared" si="28"/>
        <v>-116.66831375290221</v>
      </c>
      <c r="AL202" s="21">
        <f t="shared" si="28"/>
        <v>-117.1320709691289</v>
      </c>
      <c r="AM202" s="21">
        <f t="shared" si="28"/>
        <v>-117.61068181302248</v>
      </c>
      <c r="AN202" s="21">
        <f t="shared" si="28"/>
        <v>-118.1049539458713</v>
      </c>
      <c r="AO202" s="21">
        <f t="shared" si="28"/>
        <v>-118.61551685583717</v>
      </c>
      <c r="AP202" s="21">
        <f t="shared" si="28"/>
        <v>-119.14317224868614</v>
      </c>
      <c r="AQ202" s="21">
        <f t="shared" si="28"/>
        <v>-119.68875073835952</v>
      </c>
      <c r="AR202" s="21">
        <f t="shared" si="28"/>
        <v>-120.25306612001205</v>
      </c>
      <c r="AS202" s="21">
        <f t="shared" si="28"/>
        <v>-120.8369247155575</v>
      </c>
      <c r="AT202" s="21">
        <f t="shared" si="28"/>
        <v>-121.44115111672559</v>
      </c>
      <c r="AU202" s="21">
        <f t="shared" si="28"/>
        <v>-122.06659906692174</v>
      </c>
      <c r="AV202" s="21">
        <f t="shared" si="28"/>
        <v>-122.71413240772144</v>
      </c>
      <c r="AW202" s="21">
        <f t="shared" si="28"/>
        <v>-123.38462580533474</v>
      </c>
      <c r="AX202" s="21">
        <f t="shared" si="28"/>
        <v>-124.07897152123203</v>
      </c>
      <c r="AY202" s="21">
        <f t="shared" si="28"/>
        <v>-124.79808130460026</v>
      </c>
      <c r="AZ202" s="21">
        <f t="shared" si="28"/>
        <v>-125.54288547835733</v>
      </c>
      <c r="BA202" s="21">
        <f t="shared" si="28"/>
        <v>-126.31433298581845</v>
      </c>
      <c r="BB202" s="21">
        <f t="shared" si="28"/>
        <v>-127.09468932158501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-105.37056710504027</v>
      </c>
      <c r="F204" s="21">
        <f>F200+E204</f>
        <v>-210.29860643316155</v>
      </c>
      <c r="G204" s="21">
        <f t="shared" ref="G204:BB206" si="29">G200+F204</f>
        <v>-314.62843008792998</v>
      </c>
      <c r="H204" s="21">
        <f t="shared" si="29"/>
        <v>-418.35675490180063</v>
      </c>
      <c r="I204" s="21">
        <f t="shared" si="29"/>
        <v>-521.61774431885613</v>
      </c>
      <c r="J204" s="21">
        <f t="shared" si="29"/>
        <v>-624.34835853664003</v>
      </c>
      <c r="K204" s="21">
        <f t="shared" si="29"/>
        <v>-726.48611717974075</v>
      </c>
      <c r="L204" s="21">
        <f t="shared" si="29"/>
        <v>-828.17814251979257</v>
      </c>
      <c r="M204" s="21">
        <f t="shared" si="29"/>
        <v>-929.43849632798128</v>
      </c>
      <c r="N204" s="21">
        <f t="shared" si="29"/>
        <v>-1030.1580700135482</v>
      </c>
      <c r="O204" s="21">
        <f t="shared" si="29"/>
        <v>-1130.4762605062378</v>
      </c>
      <c r="P204" s="21">
        <f t="shared" si="29"/>
        <v>-1230.4069544364963</v>
      </c>
      <c r="Q204" s="21">
        <f t="shared" si="29"/>
        <v>-1329.9640353956731</v>
      </c>
      <c r="R204" s="21">
        <f t="shared" si="29"/>
        <v>-1429.2755588838706</v>
      </c>
      <c r="S204" s="21">
        <f t="shared" si="29"/>
        <v>-1528.2391899499903</v>
      </c>
      <c r="T204" s="21">
        <f t="shared" si="29"/>
        <v>-1626.8689533211273</v>
      </c>
      <c r="U204" s="21">
        <f t="shared" si="29"/>
        <v>-1725.1789333673898</v>
      </c>
      <c r="V204" s="21">
        <f t="shared" si="29"/>
        <v>-1823.2893273673951</v>
      </c>
      <c r="W204" s="21">
        <f t="shared" si="29"/>
        <v>-1921.1064368247189</v>
      </c>
      <c r="X204" s="21">
        <f t="shared" si="29"/>
        <v>-2018.74692734679</v>
      </c>
      <c r="Y204" s="21">
        <f t="shared" si="29"/>
        <v>-2116.1212268369404</v>
      </c>
      <c r="Z204" s="21">
        <f t="shared" si="29"/>
        <v>-2213.3427017377453</v>
      </c>
      <c r="AA204" s="21">
        <f t="shared" si="29"/>
        <v>-2310.4227221829256</v>
      </c>
      <c r="AB204" s="21">
        <f t="shared" si="29"/>
        <v>-2407.3729395547116</v>
      </c>
      <c r="AC204" s="21">
        <f t="shared" si="29"/>
        <v>-2504.183896204112</v>
      </c>
      <c r="AD204" s="21">
        <f t="shared" si="29"/>
        <v>-2600.9015241128973</v>
      </c>
      <c r="AE204" s="21">
        <f t="shared" si="29"/>
        <v>-2697.5448318640197</v>
      </c>
      <c r="AF204" s="21">
        <f t="shared" si="29"/>
        <v>-2794.1212466736997</v>
      </c>
      <c r="AG204" s="21">
        <f t="shared" si="29"/>
        <v>-2890.6398836001404</v>
      </c>
      <c r="AH204" s="21">
        <f t="shared" si="29"/>
        <v>-2987.1117524912215</v>
      </c>
      <c r="AI204" s="21">
        <f t="shared" si="29"/>
        <v>-3083.5502300032904</v>
      </c>
      <c r="AJ204" s="21">
        <f t="shared" si="29"/>
        <v>-3180.4045236191923</v>
      </c>
      <c r="AK204" s="21">
        <f t="shared" si="29"/>
        <v>-3277.6874875188942</v>
      </c>
      <c r="AL204" s="21">
        <f t="shared" si="29"/>
        <v>-3375.4131336665423</v>
      </c>
      <c r="AM204" s="21">
        <f t="shared" si="29"/>
        <v>-3473.5963039980388</v>
      </c>
      <c r="AN204" s="21">
        <f t="shared" si="29"/>
        <v>-3572.2524310652466</v>
      </c>
      <c r="AO204" s="21">
        <f t="shared" si="29"/>
        <v>-3671.3974431552751</v>
      </c>
      <c r="AP204" s="21">
        <f t="shared" si="29"/>
        <v>-3771.0479634323365</v>
      </c>
      <c r="AQ204" s="21">
        <f t="shared" si="29"/>
        <v>-3871.2213635205349</v>
      </c>
      <c r="AR204" s="21">
        <f t="shared" si="29"/>
        <v>-3971.9356977899247</v>
      </c>
      <c r="AS204" s="21">
        <f t="shared" si="29"/>
        <v>-4073.2097053278094</v>
      </c>
      <c r="AT204" s="21">
        <f t="shared" si="29"/>
        <v>-4175.0628418305305</v>
      </c>
      <c r="AU204" s="21">
        <f t="shared" si="29"/>
        <v>-4277.5153091935499</v>
      </c>
      <c r="AV204" s="21">
        <f t="shared" si="29"/>
        <v>-4380.5880637658174</v>
      </c>
      <c r="AW204" s="21">
        <f t="shared" si="29"/>
        <v>-4484.3028254052551</v>
      </c>
      <c r="AX204" s="21">
        <f t="shared" si="29"/>
        <v>-4588.6820986352041</v>
      </c>
      <c r="AY204" s="21">
        <f t="shared" si="29"/>
        <v>-4693.7491934801737</v>
      </c>
      <c r="AZ204" s="21">
        <f t="shared" si="29"/>
        <v>-4799.5282440405763</v>
      </c>
      <c r="BA204" s="21">
        <f t="shared" si="29"/>
        <v>-4906.0442274035304</v>
      </c>
      <c r="BB204" s="21">
        <f t="shared" si="29"/>
        <v>-5013.3081263438635</v>
      </c>
    </row>
    <row r="205" spans="1:54" outlineLevel="2">
      <c r="A205" s="426"/>
      <c r="B205" s="150" t="s">
        <v>503</v>
      </c>
      <c r="C205" s="19"/>
      <c r="D205" s="135" t="s">
        <v>389</v>
      </c>
      <c r="E205" s="21">
        <f>E201</f>
        <v>-84.248595280244587</v>
      </c>
      <c r="F205" s="21">
        <f t="shared" ref="F205:U206" si="30">F201+E205</f>
        <v>-168.22426711519662</v>
      </c>
      <c r="G205" s="21">
        <f t="shared" si="30"/>
        <v>-251.92522707722929</v>
      </c>
      <c r="H205" s="21">
        <f t="shared" si="30"/>
        <v>-335.35110602320447</v>
      </c>
      <c r="I205" s="21">
        <f t="shared" si="30"/>
        <v>-418.50227979252452</v>
      </c>
      <c r="J205" s="21">
        <f t="shared" si="30"/>
        <v>-501.32451941030718</v>
      </c>
      <c r="K205" s="21">
        <f t="shared" si="30"/>
        <v>-583.72167305609253</v>
      </c>
      <c r="L205" s="21">
        <f t="shared" si="30"/>
        <v>-665.71657061027713</v>
      </c>
      <c r="M205" s="21">
        <f t="shared" si="30"/>
        <v>-747.3315046328222</v>
      </c>
      <c r="N205" s="21">
        <f t="shared" si="30"/>
        <v>-828.58826771479153</v>
      </c>
      <c r="O205" s="21">
        <f t="shared" si="30"/>
        <v>-909.50818852852944</v>
      </c>
      <c r="P205" s="21">
        <f t="shared" si="30"/>
        <v>-990.11216706436971</v>
      </c>
      <c r="Q205" s="21">
        <f t="shared" si="30"/>
        <v>-1070.4207078609111</v>
      </c>
      <c r="R205" s="21">
        <f t="shared" si="30"/>
        <v>-1150.4539527752638</v>
      </c>
      <c r="S205" s="21">
        <f t="shared" si="30"/>
        <v>-1230.2272552913516</v>
      </c>
      <c r="T205" s="21">
        <f t="shared" si="30"/>
        <v>-1309.7601560055195</v>
      </c>
      <c r="U205" s="21">
        <f t="shared" si="30"/>
        <v>-1389.0719221926142</v>
      </c>
      <c r="V205" s="21">
        <f t="shared" si="29"/>
        <v>-1468.1815764636854</v>
      </c>
      <c r="W205" s="21">
        <f t="shared" si="29"/>
        <v>-1547.1079243957192</v>
      </c>
      <c r="X205" s="21">
        <f t="shared" si="29"/>
        <v>-1625.8695813598345</v>
      </c>
      <c r="Y205" s="21">
        <f t="shared" si="29"/>
        <v>-1704.4849987363468</v>
      </c>
      <c r="Z205" s="21">
        <f t="shared" si="29"/>
        <v>-1782.9724893121906</v>
      </c>
      <c r="AA205" s="21">
        <f t="shared" si="29"/>
        <v>-1861.3502521012408</v>
      </c>
      <c r="AB205" s="21">
        <f t="shared" si="29"/>
        <v>-1939.6363966597721</v>
      </c>
      <c r="AC205" s="21">
        <f t="shared" si="29"/>
        <v>-2017.8366178820897</v>
      </c>
      <c r="AD205" s="21">
        <f t="shared" si="29"/>
        <v>-2095.9954993289566</v>
      </c>
      <c r="AE205" s="21">
        <f t="shared" si="29"/>
        <v>-2174.1253547249548</v>
      </c>
      <c r="AF205" s="21">
        <f t="shared" si="29"/>
        <v>-2252.2379047279942</v>
      </c>
      <c r="AG205" s="21">
        <f t="shared" si="29"/>
        <v>-2330.3447100643398</v>
      </c>
      <c r="AH205" s="21">
        <f t="shared" si="29"/>
        <v>-2408.4577171439892</v>
      </c>
      <c r="AI205" s="21">
        <f t="shared" si="29"/>
        <v>-2486.5900059757564</v>
      </c>
      <c r="AJ205" s="21">
        <f t="shared" si="29"/>
        <v>-2565.1025739445367</v>
      </c>
      <c r="AK205" s="21">
        <f t="shared" si="29"/>
        <v>-2644.0092798093624</v>
      </c>
      <c r="AL205" s="21">
        <f t="shared" si="29"/>
        <v>-2723.3245121782356</v>
      </c>
      <c r="AM205" s="21">
        <f t="shared" si="29"/>
        <v>-2803.0632290913481</v>
      </c>
      <c r="AN205" s="21">
        <f t="shared" si="29"/>
        <v>-2883.2409215216981</v>
      </c>
      <c r="AO205" s="21">
        <f t="shared" si="29"/>
        <v>-2963.8735634760387</v>
      </c>
      <c r="AP205" s="21">
        <f t="shared" si="29"/>
        <v>-3044.9776793698343</v>
      </c>
      <c r="AQ205" s="21">
        <f t="shared" si="29"/>
        <v>-3126.5703639429294</v>
      </c>
      <c r="AR205" s="21">
        <f t="shared" si="29"/>
        <v>-3208.6692871043865</v>
      </c>
      <c r="AS205" s="21">
        <f t="shared" si="29"/>
        <v>-3291.2927027384844</v>
      </c>
      <c r="AT205" s="21">
        <f t="shared" si="29"/>
        <v>-3374.4594658292335</v>
      </c>
      <c r="AU205" s="21">
        <f t="shared" si="29"/>
        <v>-3458.1890539256678</v>
      </c>
      <c r="AV205" s="21">
        <f t="shared" si="29"/>
        <v>-3542.5015829113422</v>
      </c>
      <c r="AW205" s="21">
        <f t="shared" si="29"/>
        <v>-3627.4178227583689</v>
      </c>
      <c r="AX205" s="21">
        <f t="shared" si="29"/>
        <v>-3712.959216638626</v>
      </c>
      <c r="AY205" s="21">
        <f t="shared" si="29"/>
        <v>-3799.147900860371</v>
      </c>
      <c r="AZ205" s="21">
        <f t="shared" si="29"/>
        <v>-3886.006724779354</v>
      </c>
      <c r="BA205" s="21">
        <f t="shared" si="29"/>
        <v>-3973.5592715186499</v>
      </c>
      <c r="BB205" s="21">
        <f t="shared" si="29"/>
        <v>-4061.818695681271</v>
      </c>
    </row>
    <row r="206" spans="1:54" outlineLevel="2">
      <c r="A206" s="427"/>
      <c r="B206" s="150" t="s">
        <v>504</v>
      </c>
      <c r="C206" s="19"/>
      <c r="D206" s="135" t="s">
        <v>389</v>
      </c>
      <c r="E206" s="21">
        <f>E202</f>
        <v>-126.62646440715503</v>
      </c>
      <c r="F206" s="21">
        <f t="shared" si="30"/>
        <v>-252.70118796154264</v>
      </c>
      <c r="G206" s="21">
        <f t="shared" si="29"/>
        <v>-378.22767313781725</v>
      </c>
      <c r="H206" s="21">
        <f t="shared" si="29"/>
        <v>-503.2108306946713</v>
      </c>
      <c r="I206" s="21">
        <f t="shared" si="29"/>
        <v>-627.65630664751188</v>
      </c>
      <c r="J206" s="21">
        <f t="shared" si="29"/>
        <v>-751.51513375504499</v>
      </c>
      <c r="K206" s="21">
        <f t="shared" si="29"/>
        <v>-874.77239550465606</v>
      </c>
      <c r="L206" s="21">
        <f t="shared" si="29"/>
        <v>-997.45554519842301</v>
      </c>
      <c r="M206" s="21">
        <f t="shared" si="29"/>
        <v>-1119.5915210081225</v>
      </c>
      <c r="N206" s="21">
        <f t="shared" si="29"/>
        <v>-1241.2067849289349</v>
      </c>
      <c r="O206" s="21">
        <f t="shared" si="29"/>
        <v>-1362.3273604500198</v>
      </c>
      <c r="P206" s="21">
        <f t="shared" si="29"/>
        <v>-1482.9788693219518</v>
      </c>
      <c r="Q206" s="21">
        <f t="shared" si="29"/>
        <v>-1603.186566478335</v>
      </c>
      <c r="R206" s="21">
        <f t="shared" si="29"/>
        <v>-1722.9753746064732</v>
      </c>
      <c r="S206" s="21">
        <f t="shared" si="29"/>
        <v>-1842.3565462380873</v>
      </c>
      <c r="T206" s="21">
        <f t="shared" si="29"/>
        <v>-1961.3545310465704</v>
      </c>
      <c r="U206" s="21">
        <f t="shared" si="29"/>
        <v>-2079.9935377026054</v>
      </c>
      <c r="V206" s="21">
        <f t="shared" si="29"/>
        <v>-2198.2975645222068</v>
      </c>
      <c r="W206" s="21">
        <f t="shared" si="29"/>
        <v>-2316.2904288736463</v>
      </c>
      <c r="X206" s="21">
        <f t="shared" si="29"/>
        <v>-2433.9957960236929</v>
      </c>
      <c r="Y206" s="21">
        <f t="shared" si="29"/>
        <v>-2551.4372073045147</v>
      </c>
      <c r="Z206" s="21">
        <f t="shared" si="29"/>
        <v>-2668.6381075562786</v>
      </c>
      <c r="AA206" s="21">
        <f t="shared" si="29"/>
        <v>-2785.62187208756</v>
      </c>
      <c r="AB206" s="21">
        <f t="shared" si="29"/>
        <v>-2902.411833061064</v>
      </c>
      <c r="AC206" s="21">
        <f t="shared" si="29"/>
        <v>-3018.9942587562064</v>
      </c>
      <c r="AD206" s="21">
        <f t="shared" si="29"/>
        <v>-3135.4160688017719</v>
      </c>
      <c r="AE206" s="21">
        <f t="shared" si="29"/>
        <v>-3251.6895412692525</v>
      </c>
      <c r="AF206" s="21">
        <f t="shared" si="29"/>
        <v>-3367.8248171005052</v>
      </c>
      <c r="AG206" s="21">
        <f t="shared" si="29"/>
        <v>-3483.8311815766538</v>
      </c>
      <c r="AH206" s="21">
        <f t="shared" si="29"/>
        <v>-3599.7186821409268</v>
      </c>
      <c r="AI206" s="21">
        <f t="shared" si="29"/>
        <v>-3715.5003532035221</v>
      </c>
      <c r="AJ206" s="21">
        <f t="shared" si="29"/>
        <v>-3831.7188181674451</v>
      </c>
      <c r="AK206" s="21">
        <f t="shared" si="29"/>
        <v>-3948.3871319203472</v>
      </c>
      <c r="AL206" s="21">
        <f t="shared" si="29"/>
        <v>-4065.5192028894762</v>
      </c>
      <c r="AM206" s="21">
        <f t="shared" si="29"/>
        <v>-4183.1298847024991</v>
      </c>
      <c r="AN206" s="21">
        <f t="shared" si="29"/>
        <v>-4301.23483864837</v>
      </c>
      <c r="AO206" s="21">
        <f t="shared" si="29"/>
        <v>-4419.8503555042071</v>
      </c>
      <c r="AP206" s="21">
        <f t="shared" si="29"/>
        <v>-4538.993527752893</v>
      </c>
      <c r="AQ206" s="21">
        <f t="shared" si="29"/>
        <v>-4658.6822784912529</v>
      </c>
      <c r="AR206" s="21">
        <f t="shared" si="29"/>
        <v>-4778.9353446112646</v>
      </c>
      <c r="AS206" s="21">
        <f t="shared" si="29"/>
        <v>-4899.7722693268224</v>
      </c>
      <c r="AT206" s="21">
        <f t="shared" si="29"/>
        <v>-5021.2134204435479</v>
      </c>
      <c r="AU206" s="21">
        <f t="shared" si="29"/>
        <v>-5143.2800195104692</v>
      </c>
      <c r="AV206" s="21">
        <f t="shared" si="29"/>
        <v>-5265.9941519181903</v>
      </c>
      <c r="AW206" s="21">
        <f t="shared" si="29"/>
        <v>-5389.3787777235248</v>
      </c>
      <c r="AX206" s="21">
        <f t="shared" si="29"/>
        <v>-5513.457749244757</v>
      </c>
      <c r="AY206" s="21">
        <f t="shared" si="29"/>
        <v>-5638.2558305493576</v>
      </c>
      <c r="AZ206" s="21">
        <f t="shared" si="29"/>
        <v>-5763.7987160277153</v>
      </c>
      <c r="BA206" s="21">
        <f t="shared" si="29"/>
        <v>-5890.1130490135338</v>
      </c>
      <c r="BB206" s="21">
        <f t="shared" si="29"/>
        <v>-6017.2077383351188</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-5.2926207159264042E-2</v>
      </c>
      <c r="F210" s="21">
        <f>F190-Baseline!F190</f>
        <v>-0.37929669899917134</v>
      </c>
      <c r="G210" s="21">
        <f>G190-Baseline!G190</f>
        <v>-0.68926476634616529</v>
      </c>
      <c r="H210" s="21">
        <f>H190-Baseline!H190</f>
        <v>-0.98431258439600144</v>
      </c>
      <c r="I210" s="21">
        <f>I190-Baseline!I190</f>
        <v>-1.2652417152126416</v>
      </c>
      <c r="J210" s="21">
        <f>J190-Baseline!J190</f>
        <v>-1.477497548517823</v>
      </c>
      <c r="K210" s="21">
        <f>K190-Baseline!K190</f>
        <v>-1.3333580812132486</v>
      </c>
      <c r="L210" s="21">
        <f>L190-Baseline!L190</f>
        <v>-1.1993218586130798</v>
      </c>
      <c r="M210" s="21">
        <f>M190-Baseline!M190</f>
        <v>-1.0748012701870395</v>
      </c>
      <c r="N210" s="21">
        <f>N190-Baseline!N190</f>
        <v>-0.95923923134004674</v>
      </c>
      <c r="O210" s="21">
        <f>O190-Baseline!O190</f>
        <v>-0.85210771176485844</v>
      </c>
      <c r="P210" s="21">
        <f>P190-Baseline!P190</f>
        <v>-0.75290633109178129</v>
      </c>
      <c r="Q210" s="21">
        <f>Q190-Baseline!Q190</f>
        <v>-0.66116101887645795</v>
      </c>
      <c r="R210" s="21">
        <f>R190-Baseline!R190</f>
        <v>-0.57642273609296568</v>
      </c>
      <c r="S210" s="21">
        <f>S190-Baseline!S190</f>
        <v>-0.49826625542042474</v>
      </c>
      <c r="T210" s="21">
        <f>T190-Baseline!T190</f>
        <v>-0.42628899772724738</v>
      </c>
      <c r="U210" s="21">
        <f>U190-Baseline!U190</f>
        <v>-0.36010992226823985</v>
      </c>
      <c r="V210" s="21">
        <f>V190-Baseline!V190</f>
        <v>-0.29936846821623353</v>
      </c>
      <c r="W210" s="21">
        <f>W190-Baseline!W190</f>
        <v>-0.24372354525191292</v>
      </c>
      <c r="X210" s="21">
        <f>X190-Baseline!X190</f>
        <v>-0.19285257103325368</v>
      </c>
      <c r="Y210" s="21">
        <f>Y190-Baseline!Y190</f>
        <v>-0.14645055345963057</v>
      </c>
      <c r="Z210" s="21">
        <f>Z190-Baseline!Z190</f>
        <v>-0.10422921573537251</v>
      </c>
      <c r="AA210" s="21">
        <f>AA190-Baseline!AA190</f>
        <v>-6.5916162323506819E-2</v>
      </c>
      <c r="AB210" s="21">
        <f>AB190-Baseline!AB190</f>
        <v>-3.1254083962789135E-2</v>
      </c>
      <c r="AC210" s="21">
        <f>AC190-Baseline!AC190</f>
        <v>3.3427557229031552E-17</v>
      </c>
      <c r="AD210" s="21">
        <f>AD190-Baseline!AD190</f>
        <v>3.2297156743025656E-17</v>
      </c>
      <c r="AE210" s="21">
        <f>AE190-Baseline!AE190</f>
        <v>3.1204982360411263E-17</v>
      </c>
      <c r="AF210" s="21">
        <f>AF190-Baseline!AF190</f>
        <v>3.0149741411025373E-17</v>
      </c>
      <c r="AG210" s="21">
        <f>AG190-Baseline!AG190</f>
        <v>2.9130184938188769E-17</v>
      </c>
      <c r="AH210" s="21">
        <f>AH190-Baseline!AH190</f>
        <v>2.8145106220472251E-17</v>
      </c>
      <c r="AI210" s="21">
        <f>AI190-Baseline!AI190</f>
        <v>2.7193339343451447E-17</v>
      </c>
      <c r="AJ210" s="21">
        <f>AJ190-Baseline!AJ190</f>
        <v>2.6401300333448005E-17</v>
      </c>
      <c r="AK210" s="21">
        <f>AK190-Baseline!AK190</f>
        <v>2.5632330420823307E-17</v>
      </c>
      <c r="AL210" s="21">
        <f>AL190-Baseline!AL190</f>
        <v>2.4885757690119714E-17</v>
      </c>
      <c r="AM210" s="21">
        <f>AM190-Baseline!AM190</f>
        <v>2.4160929796232732E-17</v>
      </c>
      <c r="AN210" s="21">
        <f>AN190-Baseline!AN190</f>
        <v>2.345721339440071E-17</v>
      </c>
      <c r="AO210" s="21">
        <f>AO190-Baseline!AO190</f>
        <v>2.2773993586796805E-17</v>
      </c>
      <c r="AP210" s="21">
        <f>AP190-Baseline!AP190</f>
        <v>2.2110673385239616E-17</v>
      </c>
      <c r="AQ210" s="21">
        <f>AQ190-Baseline!AQ190</f>
        <v>2.1466673189553026E-17</v>
      </c>
      <c r="AR210" s="21">
        <f>AR190-Baseline!AR190</f>
        <v>2.0841430281119444E-17</v>
      </c>
      <c r="AS210" s="21">
        <f>AS190-Baseline!AS190</f>
        <v>2.0234398331183926E-17</v>
      </c>
      <c r="AT210" s="21">
        <f>AT190-Baseline!AT190</f>
        <v>1.964504692347954E-17</v>
      </c>
      <c r="AU210" s="21">
        <f>AU190-Baseline!AU190</f>
        <v>1.9072861090756834E-17</v>
      </c>
      <c r="AV210" s="21">
        <f>AV190-Baseline!AV190</f>
        <v>1.8517340864812462E-17</v>
      </c>
      <c r="AW210" s="21">
        <f>AW190-Baseline!AW190</f>
        <v>1.7978000839623748E-17</v>
      </c>
      <c r="AX210" s="21">
        <f>AX190-Baseline!AX190</f>
        <v>1.7454369747207521E-17</v>
      </c>
      <c r="AY210" s="21">
        <f>AY190-Baseline!AY190</f>
        <v>1.6945990045832545E-17</v>
      </c>
      <c r="AZ210" s="21">
        <f>AZ190-Baseline!AZ190</f>
        <v>1.6452417520225771E-17</v>
      </c>
      <c r="BA210" s="21">
        <f>BA190-Baseline!BA190</f>
        <v>1.5973220893423081E-17</v>
      </c>
      <c r="BB210" s="21">
        <f>BB190-Baseline!BB190</f>
        <v>1.5507981449925319E-17</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0</v>
      </c>
      <c r="F212" s="21">
        <f>F77*F186-Baseline!F77*Baseline!F186</f>
        <v>1.2811597096698435E-2</v>
      </c>
      <c r="G212" s="21">
        <f>G77*G186-Baseline!G77*Baseline!G186</f>
        <v>2.5122961627213947E-2</v>
      </c>
      <c r="H212" s="21">
        <f>H77*H186-Baseline!H77*Baseline!H186</f>
        <v>3.6952147528183765E-2</v>
      </c>
      <c r="I212" s="21">
        <f>I77*I186-Baseline!I77*Baseline!I186</f>
        <v>4.8316648612162894E-2</v>
      </c>
      <c r="J212" s="21">
        <f>J77*J186-Baseline!J77*Baseline!J186</f>
        <v>5.9233415470159478E-2</v>
      </c>
      <c r="K212" s="21">
        <f>K77*K186-Baseline!K77*Baseline!K186</f>
        <v>5.8099071392080148E-2</v>
      </c>
      <c r="L212" s="21">
        <f>L77*L186-Baseline!L77*Baseline!L186</f>
        <v>5.6992115686014699E-2</v>
      </c>
      <c r="M212" s="21">
        <f>M77*M186-Baseline!M77*Baseline!M186</f>
        <v>5.5911929877798805E-2</v>
      </c>
      <c r="N212" s="21">
        <f>N77*N186-Baseline!N77*Baseline!N186</f>
        <v>5.4857894747972757E-2</v>
      </c>
      <c r="O212" s="21">
        <f>O77*O186-Baseline!O77*Baseline!O186</f>
        <v>5.3829407714492739E-2</v>
      </c>
      <c r="P212" s="21">
        <f>P77*P186-Baseline!P77*Baseline!P186</f>
        <v>5.2825881417211562E-2</v>
      </c>
      <c r="Q212" s="21">
        <f>Q77*Q186-Baseline!Q77*Baseline!Q186</f>
        <v>5.1846752408497565E-2</v>
      </c>
      <c r="R212" s="21">
        <f>R77*R186-Baseline!R77*Baseline!R186</f>
        <v>5.089144954420366E-2</v>
      </c>
      <c r="S212" s="21">
        <f>S77*S186-Baseline!S77*Baseline!S186</f>
        <v>4.9959438146103707E-2</v>
      </c>
      <c r="T212" s="21">
        <f>T77*T186-Baseline!T77*Baseline!T186</f>
        <v>4.9050183723772456E-2</v>
      </c>
      <c r="U212" s="21">
        <f>U77*U186-Baseline!U77*Baseline!U186</f>
        <v>4.8163170240103526E-2</v>
      </c>
      <c r="V212" s="21">
        <f>V77*V186-Baseline!V77*Baseline!V186</f>
        <v>4.7297889677555105E-2</v>
      </c>
      <c r="W212" s="21">
        <f>W77*W186-Baseline!W77*Baseline!W186</f>
        <v>4.6453849715688555E-2</v>
      </c>
      <c r="X212" s="21">
        <f>X77*X186-Baseline!X77*Baseline!X186</f>
        <v>4.5630575929480166E-2</v>
      </c>
      <c r="Y212" s="21">
        <f>Y77*Y186-Baseline!Y77*Baseline!Y186</f>
        <v>4.4827598292818571E-2</v>
      </c>
      <c r="Z212" s="21">
        <f>Z77*Z186-Baseline!Z77*Baseline!Z186</f>
        <v>4.40444548218899E-2</v>
      </c>
      <c r="AA212" s="21">
        <f>AA77*AA186-Baseline!AA77*Baseline!AA186</f>
        <v>4.3280701561007717E-2</v>
      </c>
      <c r="AB212" s="21">
        <f>AB77*AB186-Baseline!AB77*Baseline!AB186</f>
        <v>4.2535906891988162E-2</v>
      </c>
      <c r="AC212" s="21">
        <f>AC77*AC186-Baseline!AC77*Baseline!AC186</f>
        <v>4.1809646797074329E-2</v>
      </c>
      <c r="AD212" s="21">
        <f>AD77*AD186-Baseline!AD77*Baseline!AD186</f>
        <v>4.1101504149514412E-2</v>
      </c>
      <c r="AE212" s="21">
        <f>AE77*AE186-Baseline!AE77*Baseline!AE186</f>
        <v>4.0411077326472977E-2</v>
      </c>
      <c r="AF212" s="21">
        <f>AF77*AF186-Baseline!AF77*Baseline!AF186</f>
        <v>3.973798111374105E-2</v>
      </c>
      <c r="AG212" s="21">
        <f>AG77*AG186-Baseline!AG77*Baseline!AG186</f>
        <v>3.9081824314549429E-2</v>
      </c>
      <c r="AH212" s="21">
        <f>AH77*AH186-Baseline!AH77*Baseline!AH186</f>
        <v>3.8442236029663235E-2</v>
      </c>
      <c r="AI212" s="21">
        <f>AI77*AI186-Baseline!AI77*Baseline!AI186</f>
        <v>3.7818851987282187E-2</v>
      </c>
      <c r="AJ212" s="21">
        <f>AJ77*AJ186-Baseline!AJ77*Baseline!AJ186</f>
        <v>3.7391956369940083E-2</v>
      </c>
      <c r="AK212" s="21">
        <f>AK77*AK186-Baseline!AK77*Baseline!AK186</f>
        <v>3.6975680419239598E-2</v>
      </c>
      <c r="AL212" s="21">
        <f>AL77*AL186-Baseline!AL77*Baseline!AL186</f>
        <v>3.6569872822420191E-2</v>
      </c>
      <c r="AM212" s="21">
        <f>AM77*AM186-Baseline!AM77*Baseline!AM186</f>
        <v>3.617437746335872E-2</v>
      </c>
      <c r="AN212" s="21">
        <f>AN77*AN186-Baseline!AN77*Baseline!AN186</f>
        <v>3.5789058923021422E-2</v>
      </c>
      <c r="AO212" s="21">
        <f>AO77*AO186-Baseline!AO77*Baseline!AO186</f>
        <v>3.5413772017440337E-2</v>
      </c>
      <c r="AP212" s="21">
        <f>AP77*AP186-Baseline!AP77*Baseline!AP186</f>
        <v>3.5048377740258374E-2</v>
      </c>
      <c r="AQ212" s="21">
        <f>AQ77*AQ186-Baseline!AQ77*Baseline!AQ186</f>
        <v>3.4692745962692673E-2</v>
      </c>
      <c r="AR212" s="21">
        <f>AR77*AR186-Baseline!AR77*Baseline!AR186</f>
        <v>3.4346745263756251E-2</v>
      </c>
      <c r="AS212" s="21">
        <f>AS77*AS186-Baseline!AS77*Baseline!AS186</f>
        <v>3.4010252336649671E-2</v>
      </c>
      <c r="AT212" s="21">
        <f>AT77*AT186-Baseline!AT77*Baseline!AT186</f>
        <v>3.3683138480269825E-2</v>
      </c>
      <c r="AU212" s="21">
        <f>AU77*AU186-Baseline!AU77*Baseline!AU186</f>
        <v>3.3365294001663326E-2</v>
      </c>
      <c r="AV212" s="21">
        <f>AV77*AV186-Baseline!AV77*Baseline!AV186</f>
        <v>3.3056595545568612E-2</v>
      </c>
      <c r="AW212" s="21">
        <f>AW77*AW186-Baseline!AW77*Baseline!AW186</f>
        <v>3.275693550132619E-2</v>
      </c>
      <c r="AX212" s="21">
        <f>AX77*AX186-Baseline!AX77*Baseline!AX186</f>
        <v>3.2466205185948116E-2</v>
      </c>
      <c r="AY212" s="21">
        <f>AY77*AY186-Baseline!AY77*Baseline!AY186</f>
        <v>3.2184300762989615E-2</v>
      </c>
      <c r="AZ212" s="21">
        <f>AZ77*AZ186-Baseline!AZ77*Baseline!AZ186</f>
        <v>3.1911120017458661E-2</v>
      </c>
      <c r="BA212" s="21">
        <f>BA77*BA186-Baseline!BA77*Baseline!BA186</f>
        <v>3.1646565896258139E-2</v>
      </c>
      <c r="BB212" s="21">
        <f>BB77*BB186-Baseline!BB77*Baseline!BB186</f>
        <v>3.1384200745446122E-2</v>
      </c>
    </row>
    <row r="213" spans="1:54" outlineLevel="2">
      <c r="A213" s="476"/>
      <c r="B213" s="150" t="s">
        <v>494</v>
      </c>
      <c r="C213" s="19"/>
      <c r="D213" s="135" t="s">
        <v>389</v>
      </c>
      <c r="E213" s="21">
        <f>E193-Baseline!E193</f>
        <v>0</v>
      </c>
      <c r="F213" s="21">
        <f>F193-Baseline!F193</f>
        <v>0.21458903898072634</v>
      </c>
      <c r="G213" s="21">
        <f>G193-Baseline!G193</f>
        <v>0.42668469209502291</v>
      </c>
      <c r="H213" s="21">
        <f>H193-Baseline!H193</f>
        <v>0.6362462605593322</v>
      </c>
      <c r="I213" s="21">
        <f>I193-Baseline!I193</f>
        <v>0.84606985241761379</v>
      </c>
      <c r="J213" s="21">
        <f>J193-Baseline!J193</f>
        <v>1.0545777113851074</v>
      </c>
      <c r="K213" s="21">
        <f>K193-Baseline!K193</f>
        <v>1.0479924088871329</v>
      </c>
      <c r="L213" s="21">
        <f>L193-Baseline!L193</f>
        <v>1.0447138353810388</v>
      </c>
      <c r="M213" s="21">
        <f>M193-Baseline!M193</f>
        <v>1.0412855269810066</v>
      </c>
      <c r="N213" s="21">
        <f>N193-Baseline!N193</f>
        <v>1.0345065337032366</v>
      </c>
      <c r="O213" s="21">
        <f>O193-Baseline!O193</f>
        <v>1.0308739928506014</v>
      </c>
      <c r="P213" s="21">
        <f>P193-Baseline!P193</f>
        <v>1.0271244446159855</v>
      </c>
      <c r="Q213" s="21">
        <f>Q193-Baseline!Q193</f>
        <v>1.0232686959534902</v>
      </c>
      <c r="R213" s="21">
        <f>R193-Baseline!R193</f>
        <v>1.0222971979987392</v>
      </c>
      <c r="S213" s="21">
        <f>S193-Baseline!S193</f>
        <v>1.0182045158012514</v>
      </c>
      <c r="T213" s="21">
        <f>T193-Baseline!T193</f>
        <v>1.0140364662013042</v>
      </c>
      <c r="U213" s="21">
        <f>U193-Baseline!U193</f>
        <v>1.0098022212614808</v>
      </c>
      <c r="V213" s="21">
        <f>V193-Baseline!V193</f>
        <v>1.0082805205288636</v>
      </c>
      <c r="W213" s="21">
        <f>W193-Baseline!W193</f>
        <v>1.0038904113126037</v>
      </c>
      <c r="X213" s="21">
        <f>X193-Baseline!X193</f>
        <v>1.002133193250188</v>
      </c>
      <c r="Y213" s="21">
        <f>Y193-Baseline!Y193</f>
        <v>0.99762493938806784</v>
      </c>
      <c r="Z213" s="21">
        <f>Z193-Baseline!Z193</f>
        <v>0.99567309699828144</v>
      </c>
      <c r="AA213" s="21">
        <f>AA193-Baseline!AA193</f>
        <v>0.99361602737955224</v>
      </c>
      <c r="AB213" s="21">
        <f>AB193-Baseline!AB193</f>
        <v>0.99146411057938622</v>
      </c>
      <c r="AC213" s="21">
        <f>AC193-Baseline!AC193</f>
        <v>0.98866762382523632</v>
      </c>
      <c r="AD213" s="21">
        <f>AD193-Baseline!AD193</f>
        <v>0.98594244880169413</v>
      </c>
      <c r="AE213" s="21">
        <f>AE193-Baseline!AE193</f>
        <v>0.98339756249093568</v>
      </c>
      <c r="AF213" s="21">
        <f>AF193-Baseline!AF193</f>
        <v>0.98072554528213374</v>
      </c>
      <c r="AG213" s="21">
        <f>AG193-Baseline!AG193</f>
        <v>0.97796541601937292</v>
      </c>
      <c r="AH213" s="21">
        <f>AH193-Baseline!AH193</f>
        <v>0.97516165577653169</v>
      </c>
      <c r="AI213" s="21">
        <f>AI193-Baseline!AI193</f>
        <v>0.97237082252775764</v>
      </c>
      <c r="AJ213" s="21">
        <f>AJ193-Baseline!AJ193</f>
        <v>0.97427514283445049</v>
      </c>
      <c r="AK213" s="21">
        <f>AK193-Baseline!AK193</f>
        <v>0.97615078327903859</v>
      </c>
      <c r="AL213" s="21">
        <f>AL193-Baseline!AL193</f>
        <v>0.9780185921804545</v>
      </c>
      <c r="AM213" s="21">
        <f>AM193-Baseline!AM193</f>
        <v>0.97989024466792785</v>
      </c>
      <c r="AN213" s="21">
        <f>AN193-Baseline!AN193</f>
        <v>0.98177124074256739</v>
      </c>
      <c r="AO213" s="21">
        <f>AO193-Baseline!AO193</f>
        <v>0.98366384744223012</v>
      </c>
      <c r="AP213" s="21">
        <f>AP193-Baseline!AP193</f>
        <v>0.98557522289896582</v>
      </c>
      <c r="AQ213" s="21">
        <f>AQ193-Baseline!AQ193</f>
        <v>0.98751367921418165</v>
      </c>
      <c r="AR213" s="21">
        <f>AR193-Baseline!AR193</f>
        <v>0.98948525300290413</v>
      </c>
      <c r="AS213" s="21">
        <f>AS193-Baseline!AS193</f>
        <v>0.99149572138168196</v>
      </c>
      <c r="AT213" s="21">
        <f>AT193-Baseline!AT193</f>
        <v>0.99355099999138474</v>
      </c>
      <c r="AU213" s="21">
        <f>AU193-Baseline!AU193</f>
        <v>0.99565778379678704</v>
      </c>
      <c r="AV213" s="21">
        <f>AV193-Baseline!AV193</f>
        <v>0.99782198242159836</v>
      </c>
      <c r="AW213" s="21">
        <f>AW193-Baseline!AW193</f>
        <v>1.0000496396574619</v>
      </c>
      <c r="AX213" s="21">
        <f>AX193-Baseline!AX193</f>
        <v>1.002346700156231</v>
      </c>
      <c r="AY213" s="21">
        <f>AY193-Baseline!AY193</f>
        <v>1.0047191760709637</v>
      </c>
      <c r="AZ213" s="21">
        <f>AZ193-Baseline!AZ193</f>
        <v>1.0071729756394276</v>
      </c>
      <c r="BA213" s="21">
        <f>BA193-Baseline!BA193</f>
        <v>1.0097139954841197</v>
      </c>
      <c r="BB213" s="21">
        <f>BB193-Baseline!BB193</f>
        <v>1.0121435162700223</v>
      </c>
    </row>
    <row r="214" spans="1:54" outlineLevel="2">
      <c r="A214" s="476"/>
      <c r="B214" s="150" t="s">
        <v>495</v>
      </c>
      <c r="C214" s="19"/>
      <c r="D214" s="135" t="s">
        <v>389</v>
      </c>
      <c r="E214" s="21">
        <f>E194-Baseline!E194</f>
        <v>0</v>
      </c>
      <c r="F214" s="21">
        <f>F194-Baseline!F194</f>
        <v>3.8838218430235827E-2</v>
      </c>
      <c r="G214" s="21">
        <f>G194-Baseline!G194</f>
        <v>7.73197839796822E-2</v>
      </c>
      <c r="H214" s="21">
        <f>H194-Baseline!H194</f>
        <v>0.11545779246861088</v>
      </c>
      <c r="I214" s="21">
        <f>I194-Baseline!I194</f>
        <v>0.15326540551560797</v>
      </c>
      <c r="J214" s="21">
        <f>J194-Baseline!J194</f>
        <v>0.19075585672512219</v>
      </c>
      <c r="K214" s="21">
        <f>K194-Baseline!K194</f>
        <v>0.18995208548888343</v>
      </c>
      <c r="L214" s="21">
        <f>L194-Baseline!L194</f>
        <v>0.18917050526390256</v>
      </c>
      <c r="M214" s="21">
        <f>M194-Baseline!M194</f>
        <v>0.1884112786110741</v>
      </c>
      <c r="N214" s="21">
        <f>N194-Baseline!N194</f>
        <v>0.18767452287766062</v>
      </c>
      <c r="O214" s="21">
        <f>O194-Baseline!O194</f>
        <v>0.1869603680064067</v>
      </c>
      <c r="P214" s="21">
        <f>P194-Baseline!P194</f>
        <v>0.1862689534659232</v>
      </c>
      <c r="Q214" s="21">
        <f>Q194-Baseline!Q194</f>
        <v>0.18560046077999814</v>
      </c>
      <c r="R214" s="21">
        <f>R194-Baseline!R194</f>
        <v>0.18495500265601805</v>
      </c>
      <c r="S214" s="21">
        <f>S194-Baseline!S194</f>
        <v>0.1842913066932077</v>
      </c>
      <c r="T214" s="21">
        <f>T194-Baseline!T194</f>
        <v>0.1836512905164831</v>
      </c>
      <c r="U214" s="21">
        <f>U194-Baseline!U194</f>
        <v>0.18303513078078382</v>
      </c>
      <c r="V214" s="21">
        <f>V194-Baseline!V194</f>
        <v>0.18244299562026001</v>
      </c>
      <c r="W214" s="21">
        <f>W194-Baseline!W194</f>
        <v>0.18187507411882464</v>
      </c>
      <c r="X214" s="21">
        <f>X194-Baseline!X194</f>
        <v>0.18133158815641437</v>
      </c>
      <c r="Y214" s="21">
        <f>Y194-Baseline!Y194</f>
        <v>0.18081274054273067</v>
      </c>
      <c r="Z214" s="21">
        <f>Z194-Baseline!Z194</f>
        <v>0.1803187292906081</v>
      </c>
      <c r="AA214" s="21">
        <f>AA194-Baseline!AA194</f>
        <v>0.17984978936753748</v>
      </c>
      <c r="AB214" s="21">
        <f>AB194-Baseline!AB194</f>
        <v>0.17940617236760303</v>
      </c>
      <c r="AC214" s="21">
        <f>AC194-Baseline!AC194</f>
        <v>0.17887302834052576</v>
      </c>
      <c r="AD214" s="21">
        <f>AD194-Baseline!AD194</f>
        <v>0.17835173867683451</v>
      </c>
      <c r="AE214" s="21">
        <f>AE194-Baseline!AE194</f>
        <v>0.17783126584754427</v>
      </c>
      <c r="AF214" s="21">
        <f>AF194-Baseline!AF194</f>
        <v>0.17730445122094096</v>
      </c>
      <c r="AG214" s="21">
        <f>AG194-Baseline!AG194</f>
        <v>0.17676801621046323</v>
      </c>
      <c r="AH214" s="21">
        <f>AH194-Baseline!AH194</f>
        <v>0.17622372787075946</v>
      </c>
      <c r="AI214" s="21">
        <f>AI194-Baseline!AI194</f>
        <v>0.17568023283605427</v>
      </c>
      <c r="AJ214" s="21">
        <f>AJ194-Baseline!AJ194</f>
        <v>0.17598546266424364</v>
      </c>
      <c r="AK214" s="21">
        <f>AK194-Baseline!AK194</f>
        <v>0.17628837284393128</v>
      </c>
      <c r="AL214" s="21">
        <f>AL194-Baseline!AL194</f>
        <v>0.17659050291256762</v>
      </c>
      <c r="AM214" s="21">
        <f>AM194-Baseline!AM194</f>
        <v>0.17689359353748557</v>
      </c>
      <c r="AN214" s="21">
        <f>AN194-Baseline!AN194</f>
        <v>0.17719899617452839</v>
      </c>
      <c r="AO214" s="21">
        <f>AO194-Baseline!AO194</f>
        <v>0.17750739732768039</v>
      </c>
      <c r="AP214" s="21">
        <f>AP194-Baseline!AP194</f>
        <v>0.17781998437800084</v>
      </c>
      <c r="AQ214" s="21">
        <f>AQ194-Baseline!AQ194</f>
        <v>0.17813801371829641</v>
      </c>
      <c r="AR214" s="21">
        <f>AR194-Baseline!AR194</f>
        <v>0.17846261550802112</v>
      </c>
      <c r="AS214" s="21">
        <f>AS194-Baseline!AS194</f>
        <v>0.17879486753129115</v>
      </c>
      <c r="AT214" s="21">
        <f>AT194-Baseline!AT194</f>
        <v>0.17913580610012758</v>
      </c>
      <c r="AU214" s="21">
        <f>AU194-Baseline!AU194</f>
        <v>0.17948658593708089</v>
      </c>
      <c r="AV214" s="21">
        <f>AV194-Baseline!AV194</f>
        <v>0.17984824414208589</v>
      </c>
      <c r="AW214" s="21">
        <f>AW194-Baseline!AW194</f>
        <v>0.18022186121880424</v>
      </c>
      <c r="AX214" s="21">
        <f>AX194-Baseline!AX194</f>
        <v>0.18060848699392906</v>
      </c>
      <c r="AY214" s="21">
        <f>AY194-Baseline!AY194</f>
        <v>0.18100917799872107</v>
      </c>
      <c r="AZ214" s="21">
        <f>AZ194-Baseline!AZ194</f>
        <v>0.18142497541434466</v>
      </c>
      <c r="BA214" s="21">
        <f>BA194-Baseline!BA194</f>
        <v>0.18185692184010804</v>
      </c>
      <c r="BB214" s="21">
        <f>BB194-Baseline!BB194</f>
        <v>0.18226921180049516</v>
      </c>
    </row>
    <row r="215" spans="1:54" outlineLevel="2">
      <c r="A215" s="476"/>
      <c r="B215" s="150" t="s">
        <v>496</v>
      </c>
      <c r="C215" s="19"/>
      <c r="D215" s="135" t="s">
        <v>389</v>
      </c>
      <c r="E215" s="21">
        <f>E195-Baseline!E195</f>
        <v>0</v>
      </c>
      <c r="F215" s="21">
        <f>F195-Baseline!F195</f>
        <v>0.11651465526352212</v>
      </c>
      <c r="G215" s="21">
        <f>G195-Baseline!G195</f>
        <v>0.23195935193903949</v>
      </c>
      <c r="H215" s="21">
        <f>H195-Baseline!H195</f>
        <v>0.34637337740583263</v>
      </c>
      <c r="I215" s="21">
        <f>I195-Baseline!I195</f>
        <v>0.45979621654682745</v>
      </c>
      <c r="J215" s="21">
        <f>J195-Baseline!J195</f>
        <v>0.57226757004968221</v>
      </c>
      <c r="K215" s="21">
        <f>K195-Baseline!K195</f>
        <v>0.56985625646665028</v>
      </c>
      <c r="L215" s="21">
        <f>L195-Baseline!L195</f>
        <v>0.56751151579170767</v>
      </c>
      <c r="M215" s="21">
        <f>M195-Baseline!M195</f>
        <v>0.56523383571460073</v>
      </c>
      <c r="N215" s="21">
        <f>N195-Baseline!N195</f>
        <v>0.56302356851658431</v>
      </c>
      <c r="O215" s="21">
        <f>O195-Baseline!O195</f>
        <v>0.56088110401922364</v>
      </c>
      <c r="P215" s="21">
        <f>P195-Baseline!P195</f>
        <v>0.55880686050986839</v>
      </c>
      <c r="Q215" s="21">
        <f>Q195-Baseline!Q195</f>
        <v>0.55680138234000509</v>
      </c>
      <c r="R215" s="21">
        <f>R195-Baseline!R195</f>
        <v>0.55486500796806126</v>
      </c>
      <c r="S215" s="21">
        <f>S195-Baseline!S195</f>
        <v>0.55287391997362079</v>
      </c>
      <c r="T215" s="21">
        <f>T195-Baseline!T195</f>
        <v>0.55095387144536545</v>
      </c>
      <c r="U215" s="21">
        <f>U195-Baseline!U195</f>
        <v>0.54910539244455236</v>
      </c>
      <c r="V215" s="21">
        <f>V195-Baseline!V195</f>
        <v>0.54732898676042652</v>
      </c>
      <c r="W215" s="21">
        <f>W195-Baseline!W195</f>
        <v>0.54562522235646327</v>
      </c>
      <c r="X215" s="21">
        <f>X195-Baseline!X195</f>
        <v>0.54399476446924666</v>
      </c>
      <c r="Y215" s="21">
        <f>Y195-Baseline!Y195</f>
        <v>0.54243822162819555</v>
      </c>
      <c r="Z215" s="21">
        <f>Z195-Baseline!Z195</f>
        <v>0.54095618777837018</v>
      </c>
      <c r="AA215" s="21">
        <f>AA195-Baseline!AA195</f>
        <v>0.5395493681944572</v>
      </c>
      <c r="AB215" s="21">
        <f>AB195-Baseline!AB195</f>
        <v>0.53821851710279134</v>
      </c>
      <c r="AC215" s="21">
        <f>AC195-Baseline!AC195</f>
        <v>0.53661908502665057</v>
      </c>
      <c r="AD215" s="21">
        <f>AD195-Baseline!AD195</f>
        <v>0.53505521604117234</v>
      </c>
      <c r="AE215" s="21">
        <f>AE195-Baseline!AE195</f>
        <v>0.53349379755997006</v>
      </c>
      <c r="AF215" s="21">
        <f>AF195-Baseline!AF195</f>
        <v>0.53191335368813242</v>
      </c>
      <c r="AG215" s="21">
        <f>AG195-Baseline!AG195</f>
        <v>0.53030404864957603</v>
      </c>
      <c r="AH215" s="21">
        <f>AH195-Baseline!AH195</f>
        <v>0.52867118363460719</v>
      </c>
      <c r="AI215" s="21">
        <f>AI195-Baseline!AI195</f>
        <v>0.52704069853349012</v>
      </c>
      <c r="AJ215" s="21">
        <f>AJ195-Baseline!AJ195</f>
        <v>0.52795638802026446</v>
      </c>
      <c r="AK215" s="21">
        <f>AK195-Baseline!AK195</f>
        <v>0.52886511856087992</v>
      </c>
      <c r="AL215" s="21">
        <f>AL195-Baseline!AL195</f>
        <v>0.52977150876821355</v>
      </c>
      <c r="AM215" s="21">
        <f>AM195-Baseline!AM195</f>
        <v>0.53068078064524826</v>
      </c>
      <c r="AN215" s="21">
        <f>AN195-Baseline!AN195</f>
        <v>0.53159698855824189</v>
      </c>
      <c r="AO215" s="21">
        <f>AO195-Baseline!AO195</f>
        <v>0.53252219201942097</v>
      </c>
      <c r="AP215" s="21">
        <f>AP195-Baseline!AP195</f>
        <v>0.53345995317207695</v>
      </c>
      <c r="AQ215" s="21">
        <f>AQ195-Baseline!AQ195</f>
        <v>0.53441404119467961</v>
      </c>
      <c r="AR215" s="21">
        <f>AR195-Baseline!AR195</f>
        <v>0.53538784656559812</v>
      </c>
      <c r="AS215" s="21">
        <f>AS195-Baseline!AS195</f>
        <v>0.53638460263703536</v>
      </c>
      <c r="AT215" s="21">
        <f>AT195-Baseline!AT195</f>
        <v>0.53740741834516115</v>
      </c>
      <c r="AU215" s="21">
        <f>AU195-Baseline!AU195</f>
        <v>0.53845975785763045</v>
      </c>
      <c r="AV215" s="21">
        <f>AV195-Baseline!AV195</f>
        <v>0.5395447324742193</v>
      </c>
      <c r="AW215" s="21">
        <f>AW195-Baseline!AW195</f>
        <v>0.54066558370593043</v>
      </c>
      <c r="AX215" s="21">
        <f>AX195-Baseline!AX195</f>
        <v>0.54182546103282192</v>
      </c>
      <c r="AY215" s="21">
        <f>AY195-Baseline!AY195</f>
        <v>0.54302753404871851</v>
      </c>
      <c r="AZ215" s="21">
        <f>AZ195-Baseline!AZ195</f>
        <v>0.54427492629707075</v>
      </c>
      <c r="BA215" s="21">
        <f>BA195-Baseline!BA195</f>
        <v>0.54557076557586015</v>
      </c>
      <c r="BB215" s="21">
        <f>BB195-Baseline!BB195</f>
        <v>0.54680763545844968</v>
      </c>
    </row>
    <row r="216" spans="1:54" outlineLevel="2">
      <c r="A216" s="476"/>
      <c r="B216" s="150" t="s">
        <v>291</v>
      </c>
      <c r="C216" s="19"/>
      <c r="D216" s="135" t="s">
        <v>389</v>
      </c>
      <c r="E216" s="21">
        <f>E196-Baseline!E196</f>
        <v>0</v>
      </c>
      <c r="F216" s="21">
        <f>F196-Baseline!F196</f>
        <v>3.2918058367785719E-3</v>
      </c>
      <c r="G216" s="21">
        <f>G196-Baseline!G196</f>
        <v>6.7798478259408768E-3</v>
      </c>
      <c r="H216" s="21">
        <f>H196-Baseline!H196</f>
        <v>1.0474092462977147E-2</v>
      </c>
      <c r="I216" s="21">
        <f>I196-Baseline!I196</f>
        <v>1.4384861927944748E-2</v>
      </c>
      <c r="J216" s="21">
        <f>J196-Baseline!J196</f>
        <v>1.8523352844239227E-2</v>
      </c>
      <c r="K216" s="21">
        <f>K196-Baseline!K196</f>
        <v>1.8939948666231388E-2</v>
      </c>
      <c r="L216" s="21">
        <f>L196-Baseline!L196</f>
        <v>1.9368398951185917E-2</v>
      </c>
      <c r="M216" s="21">
        <f>M196-Baseline!M196</f>
        <v>1.9808961193874985E-2</v>
      </c>
      <c r="N216" s="21">
        <f>N196-Baseline!N196</f>
        <v>2.0262019549881494E-2</v>
      </c>
      <c r="O216" s="21">
        <f>O196-Baseline!O196</f>
        <v>2.0728179536347646E-2</v>
      </c>
      <c r="P216" s="21">
        <f>P196-Baseline!P196</f>
        <v>2.1207621180075797E-2</v>
      </c>
      <c r="Q216" s="21">
        <f>Q196-Baseline!Q196</f>
        <v>2.1700906036708822E-2</v>
      </c>
      <c r="R216" s="21">
        <f>R196-Baseline!R196</f>
        <v>2.2208435496060552E-2</v>
      </c>
      <c r="S216" s="21">
        <f>S196-Baseline!S196</f>
        <v>2.2730714175497546E-2</v>
      </c>
      <c r="T216" s="21">
        <f>T196-Baseline!T196</f>
        <v>2.3268192147267719E-2</v>
      </c>
      <c r="U216" s="21">
        <f>U196-Baseline!U196</f>
        <v>2.3821363736306722E-2</v>
      </c>
      <c r="V216" s="21">
        <f>V196-Baseline!V196</f>
        <v>2.4390763946579241E-2</v>
      </c>
      <c r="W216" s="21">
        <f>W196-Baseline!W196</f>
        <v>2.4976868522417206E-2</v>
      </c>
      <c r="X216" s="21">
        <f>X196-Baseline!X196</f>
        <v>2.5580282884890337E-2</v>
      </c>
      <c r="Y216" s="21">
        <f>Y196-Baseline!Y196</f>
        <v>2.6201502236904872E-2</v>
      </c>
      <c r="Z216" s="21">
        <f>Z196-Baseline!Z196</f>
        <v>2.6841187839810488E-2</v>
      </c>
      <c r="AA216" s="21">
        <f>AA196-Baseline!AA196</f>
        <v>2.7499930751238466E-2</v>
      </c>
      <c r="AB216" s="21">
        <f>AB196-Baseline!AB196</f>
        <v>2.8178343518668214E-2</v>
      </c>
      <c r="AC216" s="21">
        <f>AC196-Baseline!AC196</f>
        <v>2.8877011832323163E-2</v>
      </c>
      <c r="AD216" s="21">
        <f>AD196-Baseline!AD196</f>
        <v>2.9596751779486397E-2</v>
      </c>
      <c r="AE216" s="21">
        <f>AE196-Baseline!AE196</f>
        <v>3.0338168927457332E-2</v>
      </c>
      <c r="AF216" s="21">
        <f>AF196-Baseline!AF196</f>
        <v>3.1101921660599885E-2</v>
      </c>
      <c r="AG216" s="21">
        <f>AG196-Baseline!AG196</f>
        <v>3.1888876447412784E-2</v>
      </c>
      <c r="AH216" s="21">
        <f>AH196-Baseline!AH196</f>
        <v>3.2699690538978032E-2</v>
      </c>
      <c r="AI216" s="21">
        <f>AI196-Baseline!AI196</f>
        <v>3.3535217776329063E-2</v>
      </c>
      <c r="AJ216" s="21">
        <f>AJ196-Baseline!AJ196</f>
        <v>3.4468934152792841E-2</v>
      </c>
      <c r="AK216" s="21">
        <f>AK196-Baseline!AK196</f>
        <v>3.5432938562541594E-2</v>
      </c>
      <c r="AL216" s="21">
        <f>AL196-Baseline!AL196</f>
        <v>3.642826232046481E-2</v>
      </c>
      <c r="AM216" s="21">
        <f>AM196-Baseline!AM196</f>
        <v>3.7456074080971291E-2</v>
      </c>
      <c r="AN216" s="21">
        <f>AN196-Baseline!AN196</f>
        <v>3.8517445562051833E-2</v>
      </c>
      <c r="AO216" s="21">
        <f>AO196-Baseline!AO196</f>
        <v>3.961357608584315E-2</v>
      </c>
      <c r="AP216" s="21">
        <f>AP196-Baseline!AP196</f>
        <v>4.0745744556918595E-2</v>
      </c>
      <c r="AQ216" s="21">
        <f>AQ196-Baseline!AQ196</f>
        <v>4.1915195470087596E-2</v>
      </c>
      <c r="AR216" s="21">
        <f>AR196-Baseline!AR196</f>
        <v>4.3123279441516615E-2</v>
      </c>
      <c r="AS216" s="21">
        <f>AS196-Baseline!AS196</f>
        <v>4.4371269285811366E-2</v>
      </c>
      <c r="AT216" s="21">
        <f>AT196-Baseline!AT196</f>
        <v>4.5660670940630865E-2</v>
      </c>
      <c r="AU216" s="21">
        <f>AU196-Baseline!AU196</f>
        <v>4.6992935114486656E-2</v>
      </c>
      <c r="AV216" s="21">
        <f>AV196-Baseline!AV196</f>
        <v>4.8369557430957499E-2</v>
      </c>
      <c r="AW216" s="21">
        <f>AW196-Baseline!AW196</f>
        <v>4.9792171442920363E-2</v>
      </c>
      <c r="AX216" s="21">
        <f>AX196-Baseline!AX196</f>
        <v>5.1262374443155068E-2</v>
      </c>
      <c r="AY216" s="21">
        <f>AY196-Baseline!AY196</f>
        <v>5.2781885509194382E-2</v>
      </c>
      <c r="AZ216" s="21">
        <f>AZ196-Baseline!AZ196</f>
        <v>5.4352472109947314E-2</v>
      </c>
      <c r="BA216" s="21">
        <f>BA196-Baseline!BA196</f>
        <v>5.5975942453404315E-2</v>
      </c>
      <c r="BB216" s="21">
        <f>BB196-Baseline!BB196</f>
        <v>5.7647781833150447E-2</v>
      </c>
    </row>
    <row r="217" spans="1:54" outlineLevel="2">
      <c r="A217" s="476"/>
      <c r="B217" s="150" t="s">
        <v>294</v>
      </c>
      <c r="C217" s="19"/>
      <c r="D217" s="135"/>
      <c r="E217" s="21">
        <f>E197-Baseline!E197</f>
        <v>0</v>
      </c>
      <c r="F217" s="21">
        <f>F197-Baseline!F197</f>
        <v>0.19471907199999805</v>
      </c>
      <c r="G217" s="21">
        <f>G197-Baseline!G197</f>
        <v>0.38819229629631025</v>
      </c>
      <c r="H217" s="21">
        <f>H197-Baseline!H197</f>
        <v>0.58045792682830921</v>
      </c>
      <c r="I217" s="21">
        <f>I197-Baseline!I197</f>
        <v>0.77155455860820865</v>
      </c>
      <c r="J217" s="21">
        <f>J197-Baseline!J197</f>
        <v>0.9615207730613804</v>
      </c>
      <c r="K217" s="21">
        <f>K197-Baseline!K197</f>
        <v>0.95812379856216978</v>
      </c>
      <c r="L217" s="21">
        <f>L197-Baseline!L197</f>
        <v>0.95479508732893947</v>
      </c>
      <c r="M217" s="21">
        <f>M197-Baseline!M197</f>
        <v>0.9515347105222034</v>
      </c>
      <c r="N217" s="21">
        <f>N197-Baseline!N197</f>
        <v>0.94834283960644683</v>
      </c>
      <c r="O217" s="21">
        <f>O197-Baseline!O197</f>
        <v>0.94521957621240915</v>
      </c>
      <c r="P217" s="21">
        <f>P197-Baseline!P197</f>
        <v>0.94216501136594388</v>
      </c>
      <c r="Q217" s="21">
        <f>Q197-Baseline!Q197</f>
        <v>0.93917932667086745</v>
      </c>
      <c r="R217" s="21">
        <f>R197-Baseline!R197</f>
        <v>0.9362626596229191</v>
      </c>
      <c r="S217" s="21">
        <f>S197-Baseline!S197</f>
        <v>0.93341517855901657</v>
      </c>
      <c r="T217" s="21">
        <f>T197-Baseline!T197</f>
        <v>0.93063702411158999</v>
      </c>
      <c r="U217" s="21">
        <f>U197-Baseline!U197</f>
        <v>0.92792843822385151</v>
      </c>
      <c r="V217" s="21">
        <f>V197-Baseline!V197</f>
        <v>0.92528960084668199</v>
      </c>
      <c r="W217" s="21">
        <f>W197-Baseline!W197</f>
        <v>0.92272068761324277</v>
      </c>
      <c r="X217" s="21">
        <f>X197-Baseline!X197</f>
        <v>0.92022193478179304</v>
      </c>
      <c r="Y217" s="21">
        <f>Y197-Baseline!Y197</f>
        <v>0.91779358488270191</v>
      </c>
      <c r="Z217" s="21">
        <f>Z197-Baseline!Z197</f>
        <v>0.91543585089755197</v>
      </c>
      <c r="AA217" s="21">
        <f>AA197-Baseline!AA197</f>
        <v>0.91314903297060113</v>
      </c>
      <c r="AB217" s="21">
        <f>AB197-Baseline!AB197</f>
        <v>0.91093337823299692</v>
      </c>
      <c r="AC217" s="21">
        <f>AC197-Baseline!AC197</f>
        <v>0.90878914058107796</v>
      </c>
      <c r="AD217" s="21">
        <f>AD197-Baseline!AD197</f>
        <v>0.9067166385649017</v>
      </c>
      <c r="AE217" s="21">
        <f>AE197-Baseline!AE197</f>
        <v>0.90471617609144772</v>
      </c>
      <c r="AF217" s="21">
        <f>AF197-Baseline!AF197</f>
        <v>0.90278804334779039</v>
      </c>
      <c r="AG217" s="21">
        <f>AG197-Baseline!AG197</f>
        <v>0.90093258277897093</v>
      </c>
      <c r="AH217" s="21">
        <f>AH197-Baseline!AH197</f>
        <v>0.89915013363319929</v>
      </c>
      <c r="AI217" s="21">
        <f>AI197-Baseline!AI197</f>
        <v>0.89744105128200147</v>
      </c>
      <c r="AJ217" s="21">
        <f>AJ197-Baseline!AJ197</f>
        <v>0.90015427157520378</v>
      </c>
      <c r="AK217" s="21">
        <f>AK197-Baseline!AK197</f>
        <v>0.90294746533582781</v>
      </c>
      <c r="AL217" s="21">
        <f>AL197-Baseline!AL197</f>
        <v>0.90582222308631088</v>
      </c>
      <c r="AM217" s="21">
        <f>AM197-Baseline!AM197</f>
        <v>0.90877999275773647</v>
      </c>
      <c r="AN217" s="21">
        <f>AN197-Baseline!AN197</f>
        <v>0.91182222778187594</v>
      </c>
      <c r="AO217" s="21">
        <f>AO197-Baseline!AO197</f>
        <v>0.91495059587303018</v>
      </c>
      <c r="AP217" s="21">
        <f>AP197-Baseline!AP197</f>
        <v>0.91816664025117944</v>
      </c>
      <c r="AQ217" s="21">
        <f>AQ197-Baseline!AQ197</f>
        <v>0.92147198773319161</v>
      </c>
      <c r="AR217" s="21">
        <f>AR197-Baseline!AR197</f>
        <v>0.92486848471433092</v>
      </c>
      <c r="AS217" s="21">
        <f>AS197-Baseline!AS197</f>
        <v>0.9283576091244754</v>
      </c>
      <c r="AT217" s="21">
        <f>AT197-Baseline!AT197</f>
        <v>0.93194113970110948</v>
      </c>
      <c r="AU217" s="21">
        <f>AU197-Baseline!AU197</f>
        <v>0.93562103011988995</v>
      </c>
      <c r="AV217" s="21">
        <f>AV197-Baseline!AV197</f>
        <v>0.93939878903865548</v>
      </c>
      <c r="AW217" s="21">
        <f>AW197-Baseline!AW197</f>
        <v>0.94327658797827496</v>
      </c>
      <c r="AX217" s="21">
        <f>AX197-Baseline!AX197</f>
        <v>0.94725621788175118</v>
      </c>
      <c r="AY217" s="21">
        <f>AY197-Baseline!AY197</f>
        <v>0.95133946194822983</v>
      </c>
      <c r="AZ217" s="21">
        <f>AZ197-Baseline!AZ197</f>
        <v>0.95552846329653818</v>
      </c>
      <c r="BA217" s="21">
        <f>BA197-Baseline!BA197</f>
        <v>0.95982518216487733</v>
      </c>
      <c r="BB217" s="21">
        <f>BB197-Baseline!BB197</f>
        <v>0.96414097031932045</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-5.2926207159259775E-2</v>
      </c>
      <c r="F220" s="21">
        <f>F200-Baseline!F200</f>
        <v>4.6114814915029001E-2</v>
      </c>
      <c r="G220" s="21">
        <f>G200-Baseline!G200</f>
        <v>0.15751503149832047</v>
      </c>
      <c r="H220" s="21">
        <f>H200-Baseline!H200</f>
        <v>0.27981784298280843</v>
      </c>
      <c r="I220" s="21">
        <f>I200-Baseline!I200</f>
        <v>0.4150842063532707</v>
      </c>
      <c r="J220" s="21">
        <f>J200-Baseline!J200</f>
        <v>0.61635770424307168</v>
      </c>
      <c r="K220" s="21">
        <f>K200-Baseline!K200</f>
        <v>0.74979714629436955</v>
      </c>
      <c r="L220" s="21">
        <f>L200-Baseline!L200</f>
        <v>0.87654757873409039</v>
      </c>
      <c r="M220" s="21">
        <f>M200-Baseline!M200</f>
        <v>0.99373985838784051</v>
      </c>
      <c r="N220" s="21">
        <f>N200-Baseline!N200</f>
        <v>1.0987300562674847</v>
      </c>
      <c r="O220" s="21">
        <f>O200-Baseline!O200</f>
        <v>1.1985434445489886</v>
      </c>
      <c r="P220" s="21">
        <f>P200-Baseline!P200</f>
        <v>1.2904166274874314</v>
      </c>
      <c r="Q220" s="21">
        <f>Q200-Baseline!Q200</f>
        <v>1.3748346621931091</v>
      </c>
      <c r="R220" s="21">
        <f>R200-Baseline!R200</f>
        <v>1.4552370065689644</v>
      </c>
      <c r="S220" s="21">
        <f>S200-Baseline!S200</f>
        <v>1.5260435912614412</v>
      </c>
      <c r="T220" s="21">
        <f>T200-Baseline!T200</f>
        <v>1.590702868456674</v>
      </c>
      <c r="U220" s="21">
        <f>U200-Baseline!U200</f>
        <v>1.6496052711935079</v>
      </c>
      <c r="V220" s="21">
        <f>V200-Baseline!V200</f>
        <v>1.705890306783445</v>
      </c>
      <c r="W220" s="21">
        <f>W200-Baseline!W200</f>
        <v>1.7543182719120409</v>
      </c>
      <c r="X220" s="21">
        <f>X200-Baseline!X200</f>
        <v>1.8007134158131066</v>
      </c>
      <c r="Y220" s="21">
        <f>Y200-Baseline!Y200</f>
        <v>1.8399970713408607</v>
      </c>
      <c r="Z220" s="21">
        <f>Z200-Baseline!Z200</f>
        <v>1.877765374822161</v>
      </c>
      <c r="AA220" s="21">
        <f>AA200-Baseline!AA200</f>
        <v>1.9116295303388995</v>
      </c>
      <c r="AB220" s="21">
        <f>AB200-Baseline!AB200</f>
        <v>1.9418576552602502</v>
      </c>
      <c r="AC220" s="21">
        <f>AC200-Baseline!AC200</f>
        <v>1.9681434230357127</v>
      </c>
      <c r="AD220" s="21">
        <f>AD200-Baseline!AD200</f>
        <v>1.9633573432955984</v>
      </c>
      <c r="AE220" s="21">
        <f>AE200-Baseline!AE200</f>
        <v>1.9588629848363155</v>
      </c>
      <c r="AF220" s="21">
        <f>AF200-Baseline!AF200</f>
        <v>1.9543534914042766</v>
      </c>
      <c r="AG220" s="21">
        <f>AG200-Baseline!AG200</f>
        <v>1.9498686995603123</v>
      </c>
      <c r="AH220" s="21">
        <f>AH200-Baseline!AH200</f>
        <v>1.945453715978374</v>
      </c>
      <c r="AI220" s="21">
        <f>AI200-Baseline!AI200</f>
        <v>1.9411659435733668</v>
      </c>
      <c r="AJ220" s="21">
        <f>AJ200-Baseline!AJ200</f>
        <v>1.9462903049323899</v>
      </c>
      <c r="AK220" s="21">
        <f>AK200-Baseline!AK200</f>
        <v>1.9515068675966347</v>
      </c>
      <c r="AL220" s="21">
        <f>AL200-Baseline!AL200</f>
        <v>1.9568389504096615</v>
      </c>
      <c r="AM220" s="21">
        <f>AM200-Baseline!AM200</f>
        <v>1.9623006889699894</v>
      </c>
      <c r="AN220" s="21">
        <f>AN200-Baseline!AN200</f>
        <v>1.9678999730095086</v>
      </c>
      <c r="AO220" s="21">
        <f>AO200-Baseline!AO200</f>
        <v>1.9736417914185438</v>
      </c>
      <c r="AP220" s="21">
        <f>AP200-Baseline!AP200</f>
        <v>1.9795359854473418</v>
      </c>
      <c r="AQ220" s="21">
        <f>AQ200-Baseline!AQ200</f>
        <v>1.9855936083801566</v>
      </c>
      <c r="AR220" s="21">
        <f>AR200-Baseline!AR200</f>
        <v>1.9918237624224986</v>
      </c>
      <c r="AS220" s="21">
        <f>AS200-Baseline!AS200</f>
        <v>1.9982348521286184</v>
      </c>
      <c r="AT220" s="21">
        <f>AT200-Baseline!AT200</f>
        <v>2.0048359491133851</v>
      </c>
      <c r="AU220" s="21">
        <f>AU200-Baseline!AU200</f>
        <v>2.0116370430328203</v>
      </c>
      <c r="AV220" s="21">
        <f>AV200-Baseline!AV200</f>
        <v>2.0186469244367942</v>
      </c>
      <c r="AW220" s="21">
        <f>AW200-Baseline!AW200</f>
        <v>2.0258753345799789</v>
      </c>
      <c r="AX220" s="21">
        <f>AX200-Baseline!AX200</f>
        <v>2.0333314976670778</v>
      </c>
      <c r="AY220" s="21">
        <f>AY200-Baseline!AY200</f>
        <v>2.0410248242913838</v>
      </c>
      <c r="AZ220" s="21">
        <f>AZ200-Baseline!AZ200</f>
        <v>2.0489650310633749</v>
      </c>
      <c r="BA220" s="21">
        <f>BA200-Baseline!BA200</f>
        <v>2.0571616859986648</v>
      </c>
      <c r="BB220" s="21">
        <f>BB200-Baseline!BB200</f>
        <v>2.0653164691679535</v>
      </c>
    </row>
    <row r="221" spans="1:54" outlineLevel="2">
      <c r="A221" s="476"/>
      <c r="B221" s="150" t="s">
        <v>499</v>
      </c>
      <c r="C221" s="19"/>
      <c r="D221" s="135" t="s">
        <v>389</v>
      </c>
      <c r="E221" s="21">
        <f>E201-Baseline!E201</f>
        <v>-5.2926207159273986E-2</v>
      </c>
      <c r="F221" s="21">
        <f>F201-Baseline!F201</f>
        <v>-0.12963600563546152</v>
      </c>
      <c r="G221" s="21">
        <f>G201-Baseline!G201</f>
        <v>-0.19184987661701314</v>
      </c>
      <c r="H221" s="21">
        <f>H201-Baseline!H201</f>
        <v>-0.24097062510790579</v>
      </c>
      <c r="I221" s="21">
        <f>I201-Baseline!I201</f>
        <v>-0.27772024054870315</v>
      </c>
      <c r="J221" s="21">
        <f>J201-Baseline!J201</f>
        <v>-0.24746415041691705</v>
      </c>
      <c r="K221" s="21">
        <f>K201-Baseline!K201</f>
        <v>-0.10824317710387277</v>
      </c>
      <c r="L221" s="21">
        <f>L201-Baseline!L201</f>
        <v>2.1004248616961263E-2</v>
      </c>
      <c r="M221" s="21">
        <f>M201-Baseline!M201</f>
        <v>0.14086561001791154</v>
      </c>
      <c r="N221" s="21">
        <f>N201-Baseline!N201</f>
        <v>0.25189804544191929</v>
      </c>
      <c r="O221" s="21">
        <f>O201-Baseline!O201</f>
        <v>0.35462981970479746</v>
      </c>
      <c r="P221" s="21">
        <f>P201-Baseline!P201</f>
        <v>0.44956113633737971</v>
      </c>
      <c r="Q221" s="21">
        <f>Q201-Baseline!Q201</f>
        <v>0.53716642701962769</v>
      </c>
      <c r="R221" s="21">
        <f>R201-Baseline!R201</f>
        <v>0.61789481122623613</v>
      </c>
      <c r="S221" s="21">
        <f>S201-Baseline!S201</f>
        <v>0.69213038215339395</v>
      </c>
      <c r="T221" s="21">
        <f>T201-Baseline!T201</f>
        <v>0.76031769277187777</v>
      </c>
      <c r="U221" s="21">
        <f>U201-Baseline!U201</f>
        <v>0.82283818071280734</v>
      </c>
      <c r="V221" s="21">
        <f>V201-Baseline!V201</f>
        <v>0.88005278187485203</v>
      </c>
      <c r="W221" s="21">
        <f>W201-Baseline!W201</f>
        <v>0.93230293471825121</v>
      </c>
      <c r="X221" s="21">
        <f>X201-Baseline!X201</f>
        <v>0.97991181071932942</v>
      </c>
      <c r="Y221" s="21">
        <f>Y201-Baseline!Y201</f>
        <v>1.0231848724955341</v>
      </c>
      <c r="Z221" s="21">
        <f>Z201-Baseline!Z201</f>
        <v>1.0624110071144912</v>
      </c>
      <c r="AA221" s="21">
        <f>AA201-Baseline!AA201</f>
        <v>1.0978632923268776</v>
      </c>
      <c r="AB221" s="21">
        <f>AB201-Baseline!AB201</f>
        <v>1.1297997170484706</v>
      </c>
      <c r="AC221" s="21">
        <f>AC201-Baseline!AC201</f>
        <v>1.1583488275510092</v>
      </c>
      <c r="AD221" s="21">
        <f>AD201-Baseline!AD201</f>
        <v>1.1557666331707424</v>
      </c>
      <c r="AE221" s="21">
        <f>AE201-Baseline!AE201</f>
        <v>1.1532966881929099</v>
      </c>
      <c r="AF221" s="21">
        <f>AF201-Baseline!AF201</f>
        <v>1.1509323973430696</v>
      </c>
      <c r="AG221" s="21">
        <f>AG201-Baseline!AG201</f>
        <v>1.148671299751399</v>
      </c>
      <c r="AH221" s="21">
        <f>AH201-Baseline!AH201</f>
        <v>1.1465157880726053</v>
      </c>
      <c r="AI221" s="21">
        <f>AI201-Baseline!AI201</f>
        <v>1.1444753538816599</v>
      </c>
      <c r="AJ221" s="21">
        <f>AJ201-Baseline!AJ201</f>
        <v>1.1480006247621759</v>
      </c>
      <c r="AK221" s="21">
        <f>AK201-Baseline!AK201</f>
        <v>1.1516444571615381</v>
      </c>
      <c r="AL221" s="21">
        <f>AL201-Baseline!AL201</f>
        <v>1.1554108611417604</v>
      </c>
      <c r="AM221" s="21">
        <f>AM201-Baseline!AM201</f>
        <v>1.1593040378395614</v>
      </c>
      <c r="AN221" s="21">
        <f>AN201-Baseline!AN201</f>
        <v>1.1633277284414874</v>
      </c>
      <c r="AO221" s="21">
        <f>AO201-Baseline!AO201</f>
        <v>1.167485341303987</v>
      </c>
      <c r="AP221" s="21">
        <f>AP201-Baseline!AP201</f>
        <v>1.171780746926359</v>
      </c>
      <c r="AQ221" s="21">
        <f>AQ201-Baseline!AQ201</f>
        <v>1.1762179428842643</v>
      </c>
      <c r="AR221" s="21">
        <f>AR201-Baseline!AR201</f>
        <v>1.1808011249276262</v>
      </c>
      <c r="AS221" s="21">
        <f>AS201-Baseline!AS201</f>
        <v>1.1855339982782169</v>
      </c>
      <c r="AT221" s="21">
        <f>AT201-Baseline!AT201</f>
        <v>1.1904207552221351</v>
      </c>
      <c r="AU221" s="21">
        <f>AU201-Baseline!AU201</f>
        <v>1.1954658451731177</v>
      </c>
      <c r="AV221" s="21">
        <f>AV201-Baseline!AV201</f>
        <v>1.2006731861572746</v>
      </c>
      <c r="AW221" s="21">
        <f>AW201-Baseline!AW201</f>
        <v>1.2060475561413284</v>
      </c>
      <c r="AX221" s="21">
        <f>AX201-Baseline!AX201</f>
        <v>1.2115932845047723</v>
      </c>
      <c r="AY221" s="21">
        <f>AY201-Baseline!AY201</f>
        <v>1.2173148262191376</v>
      </c>
      <c r="AZ221" s="21">
        <f>AZ201-Baseline!AZ201</f>
        <v>1.223217030838299</v>
      </c>
      <c r="BA221" s="21">
        <f>BA201-Baseline!BA201</f>
        <v>1.2293046123546532</v>
      </c>
      <c r="BB221" s="21">
        <f>BB201-Baseline!BB201</f>
        <v>1.2354421646984122</v>
      </c>
    </row>
    <row r="222" spans="1:54" outlineLevel="2">
      <c r="A222" s="477"/>
      <c r="B222" s="150" t="s">
        <v>500</v>
      </c>
      <c r="C222" s="19"/>
      <c r="D222" s="135" t="s">
        <v>389</v>
      </c>
      <c r="E222" s="21">
        <f>E202-Baseline!E202</f>
        <v>-5.2926207159259775E-2</v>
      </c>
      <c r="F222" s="21">
        <f>F202-Baseline!F202</f>
        <v>-5.1959568802175227E-2</v>
      </c>
      <c r="G222" s="21">
        <f>G202-Baseline!G202</f>
        <v>-3.7210308657662949E-2</v>
      </c>
      <c r="H222" s="21">
        <f>H202-Baseline!H202</f>
        <v>-1.0055040170712459E-2</v>
      </c>
      <c r="I222" s="21">
        <f>I202-Baseline!I202</f>
        <v>2.8810570482491471E-2</v>
      </c>
      <c r="J222" s="21">
        <f>J202-Baseline!J202</f>
        <v>0.13404756290763942</v>
      </c>
      <c r="K222" s="21">
        <f>K202-Baseline!K202</f>
        <v>0.27166099387386566</v>
      </c>
      <c r="L222" s="21">
        <f>L202-Baseline!L202</f>
        <v>0.39934525914476637</v>
      </c>
      <c r="M222" s="21">
        <f>M202-Baseline!M202</f>
        <v>0.51768816712144883</v>
      </c>
      <c r="N222" s="21">
        <f>N202-Baseline!N202</f>
        <v>0.62724709108083232</v>
      </c>
      <c r="O222" s="21">
        <f>O202-Baseline!O202</f>
        <v>0.72855055571761795</v>
      </c>
      <c r="P222" s="21">
        <f>P202-Baseline!P202</f>
        <v>0.82209904338131423</v>
      </c>
      <c r="Q222" s="21">
        <f>Q202-Baseline!Q202</f>
        <v>0.90836734857958845</v>
      </c>
      <c r="R222" s="21">
        <f>R202-Baseline!R202</f>
        <v>0.98780481653830066</v>
      </c>
      <c r="S222" s="21">
        <f>S202-Baseline!S202</f>
        <v>1.0607129954338319</v>
      </c>
      <c r="T222" s="21">
        <f>T202-Baseline!T202</f>
        <v>1.1276202737007566</v>
      </c>
      <c r="U222" s="21">
        <f>U202-Baseline!U202</f>
        <v>1.1889084423765865</v>
      </c>
      <c r="V222" s="21">
        <f>V202-Baseline!V202</f>
        <v>1.2449387730150079</v>
      </c>
      <c r="W222" s="21">
        <f>W202-Baseline!W202</f>
        <v>1.2960530829559076</v>
      </c>
      <c r="X222" s="21">
        <f>X202-Baseline!X202</f>
        <v>1.3425749870321511</v>
      </c>
      <c r="Y222" s="21">
        <f>Y202-Baseline!Y202</f>
        <v>1.3848103535810026</v>
      </c>
      <c r="Z222" s="21">
        <f>Z202-Baseline!Z202</f>
        <v>1.4230484656022355</v>
      </c>
      <c r="AA222" s="21">
        <f>AA202-Baseline!AA202</f>
        <v>1.4575628711537973</v>
      </c>
      <c r="AB222" s="21">
        <f>AB202-Baseline!AB202</f>
        <v>1.4886120617836553</v>
      </c>
      <c r="AC222" s="21">
        <f>AC202-Baseline!AC202</f>
        <v>1.516094884237134</v>
      </c>
      <c r="AD222" s="21">
        <f>AD202-Baseline!AD202</f>
        <v>1.5124701105350766</v>
      </c>
      <c r="AE222" s="21">
        <f>AE202-Baseline!AE202</f>
        <v>1.5089592199053499</v>
      </c>
      <c r="AF222" s="21">
        <f>AF202-Baseline!AF202</f>
        <v>1.5055412998102611</v>
      </c>
      <c r="AG222" s="21">
        <f>AG202-Baseline!AG202</f>
        <v>1.5022073321905083</v>
      </c>
      <c r="AH222" s="21">
        <f>AH202-Baseline!AH202</f>
        <v>1.4989632438364424</v>
      </c>
      <c r="AI222" s="21">
        <f>AI202-Baseline!AI202</f>
        <v>1.4958358195790993</v>
      </c>
      <c r="AJ222" s="21">
        <f>AJ202-Baseline!AJ202</f>
        <v>1.4999715501182038</v>
      </c>
      <c r="AK222" s="21">
        <f>AK202-Baseline!AK202</f>
        <v>1.5042212028784832</v>
      </c>
      <c r="AL222" s="21">
        <f>AL202-Baseline!AL202</f>
        <v>1.5085918669973921</v>
      </c>
      <c r="AM222" s="21">
        <f>AM202-Baseline!AM202</f>
        <v>1.5130912249473027</v>
      </c>
      <c r="AN222" s="21">
        <f>AN202-Baseline!AN202</f>
        <v>1.5177257208251831</v>
      </c>
      <c r="AO222" s="21">
        <f>AO202-Baseline!AO202</f>
        <v>1.5225001359957275</v>
      </c>
      <c r="AP222" s="21">
        <f>AP202-Baseline!AP202</f>
        <v>1.5274207157204387</v>
      </c>
      <c r="AQ222" s="21">
        <f>AQ202-Baseline!AQ202</f>
        <v>1.5324939703606617</v>
      </c>
      <c r="AR222" s="21">
        <f>AR202-Baseline!AR202</f>
        <v>1.5377263559851997</v>
      </c>
      <c r="AS222" s="21">
        <f>AS202-Baseline!AS202</f>
        <v>1.5431237333839789</v>
      </c>
      <c r="AT222" s="21">
        <f>AT202-Baseline!AT202</f>
        <v>1.5486923674671687</v>
      </c>
      <c r="AU222" s="21">
        <f>AU202-Baseline!AU202</f>
        <v>1.5544390170936708</v>
      </c>
      <c r="AV222" s="21">
        <f>AV202-Baseline!AV202</f>
        <v>1.5603696744894222</v>
      </c>
      <c r="AW222" s="21">
        <f>AW202-Baseline!AW202</f>
        <v>1.5664912786284617</v>
      </c>
      <c r="AX222" s="21">
        <f>AX202-Baseline!AX202</f>
        <v>1.5728102585436829</v>
      </c>
      <c r="AY222" s="21">
        <f>AY202-Baseline!AY202</f>
        <v>1.5793331822691528</v>
      </c>
      <c r="AZ222" s="21">
        <f>AZ202-Baseline!AZ202</f>
        <v>1.586066981721018</v>
      </c>
      <c r="BA222" s="21">
        <f>BA202-Baseline!BA202</f>
        <v>1.5930184560904053</v>
      </c>
      <c r="BB222" s="21">
        <f>BB202-Baseline!BB202</f>
        <v>1.5999805883563738</v>
      </c>
    </row>
    <row r="223" spans="1:54" outlineLevel="2">
      <c r="B223" s="19"/>
      <c r="C223" s="19"/>
      <c r="D223" s="19"/>
      <c r="E223" s="15"/>
    </row>
    <row r="224" spans="1:54" outlineLevel="2">
      <c r="A224" s="475" t="s">
        <v>501</v>
      </c>
      <c r="B224" s="150" t="s">
        <v>498</v>
      </c>
      <c r="C224" s="19"/>
      <c r="D224" s="135" t="s">
        <v>389</v>
      </c>
      <c r="E224" s="21">
        <f>E204-Baseline!E204</f>
        <v>-5.2926207159259775E-2</v>
      </c>
      <c r="F224" s="21">
        <f>F204-Baseline!F204</f>
        <v>-6.8113922442307739E-3</v>
      </c>
      <c r="G224" s="21">
        <f>G204-Baseline!G204</f>
        <v>0.15070363925411812</v>
      </c>
      <c r="H224" s="21">
        <f>H204-Baseline!H204</f>
        <v>0.43052148223694076</v>
      </c>
      <c r="I224" s="21">
        <f>I204-Baseline!I204</f>
        <v>0.84560568859023988</v>
      </c>
      <c r="J224" s="21">
        <f>J204-Baseline!J204</f>
        <v>1.4619633928332405</v>
      </c>
      <c r="K224" s="21">
        <f>K204-Baseline!K204</f>
        <v>2.2117605391275674</v>
      </c>
      <c r="L224" s="21">
        <f>L204-Baseline!L204</f>
        <v>3.0883081178616294</v>
      </c>
      <c r="M224" s="21">
        <f>M204-Baseline!M204</f>
        <v>4.0820479762494415</v>
      </c>
      <c r="N224" s="21">
        <f>N204-Baseline!N204</f>
        <v>5.1807780325170825</v>
      </c>
      <c r="O224" s="21">
        <f>O204-Baseline!O204</f>
        <v>6.3793214770662416</v>
      </c>
      <c r="P224" s="21">
        <f>P204-Baseline!P204</f>
        <v>7.6697381045537441</v>
      </c>
      <c r="Q224" s="21">
        <f>Q204-Baseline!Q204</f>
        <v>9.0445727667467963</v>
      </c>
      <c r="R224" s="21">
        <f>R204-Baseline!R204</f>
        <v>10.499809773315746</v>
      </c>
      <c r="S224" s="21">
        <f>S204-Baseline!S204</f>
        <v>12.025853364577188</v>
      </c>
      <c r="T224" s="21">
        <f>T204-Baseline!T204</f>
        <v>13.616556233033862</v>
      </c>
      <c r="U224" s="21">
        <f>U204-Baseline!U204</f>
        <v>15.266161504227284</v>
      </c>
      <c r="V224" s="21">
        <f>V204-Baseline!V204</f>
        <v>16.972051811010715</v>
      </c>
      <c r="W224" s="21">
        <f>W204-Baseline!W204</f>
        <v>18.726370082922813</v>
      </c>
      <c r="X224" s="21">
        <f>X204-Baseline!X204</f>
        <v>20.527083498735919</v>
      </c>
      <c r="Y224" s="21">
        <f>Y204-Baseline!Y204</f>
        <v>22.367080570076723</v>
      </c>
      <c r="Z224" s="21">
        <f>Z204-Baseline!Z204</f>
        <v>24.244845944898771</v>
      </c>
      <c r="AA224" s="21">
        <f>AA204-Baseline!AA204</f>
        <v>26.156475475237585</v>
      </c>
      <c r="AB224" s="21">
        <f>AB204-Baseline!AB204</f>
        <v>28.098333130497849</v>
      </c>
      <c r="AC224" s="21">
        <f>AC204-Baseline!AC204</f>
        <v>30.066476553533448</v>
      </c>
      <c r="AD224" s="21">
        <f>AD204-Baseline!AD204</f>
        <v>32.029833896829132</v>
      </c>
      <c r="AE224" s="21">
        <f>AE204-Baseline!AE204</f>
        <v>33.988696881665419</v>
      </c>
      <c r="AF224" s="21">
        <f>AF204-Baseline!AF204</f>
        <v>35.943050373069582</v>
      </c>
      <c r="AG224" s="21">
        <f>AG204-Baseline!AG204</f>
        <v>37.892919072629866</v>
      </c>
      <c r="AH224" s="21">
        <f>AH204-Baseline!AH204</f>
        <v>39.838372788608012</v>
      </c>
      <c r="AI224" s="21">
        <f>AI204-Baseline!AI204</f>
        <v>41.779538732181209</v>
      </c>
      <c r="AJ224" s="21">
        <f>AJ204-Baseline!AJ204</f>
        <v>43.725829037113726</v>
      </c>
      <c r="AK224" s="21">
        <f>AK204-Baseline!AK204</f>
        <v>45.677335904710162</v>
      </c>
      <c r="AL224" s="21">
        <f>AL204-Baseline!AL204</f>
        <v>47.634174855119909</v>
      </c>
      <c r="AM224" s="21">
        <f>AM204-Baseline!AM204</f>
        <v>49.596475544090026</v>
      </c>
      <c r="AN224" s="21">
        <f>AN204-Baseline!AN204</f>
        <v>51.564375517099506</v>
      </c>
      <c r="AO224" s="21">
        <f>AO204-Baseline!AO204</f>
        <v>53.538017308517738</v>
      </c>
      <c r="AP224" s="21">
        <f>AP204-Baseline!AP204</f>
        <v>55.517553293964738</v>
      </c>
      <c r="AQ224" s="21">
        <f>AQ204-Baseline!AQ204</f>
        <v>57.503146902344724</v>
      </c>
      <c r="AR224" s="21">
        <f>AR204-Baseline!AR204</f>
        <v>59.494970664767152</v>
      </c>
      <c r="AS224" s="21">
        <f>AS204-Baseline!AS204</f>
        <v>61.493205516895614</v>
      </c>
      <c r="AT224" s="21">
        <f>AT204-Baseline!AT204</f>
        <v>63.498041466009454</v>
      </c>
      <c r="AU224" s="21">
        <f>AU204-Baseline!AU204</f>
        <v>65.509678509042715</v>
      </c>
      <c r="AV224" s="21">
        <f>AV204-Baseline!AV204</f>
        <v>67.528325433479949</v>
      </c>
      <c r="AW224" s="21">
        <f>AW204-Baseline!AW204</f>
        <v>69.554200768059673</v>
      </c>
      <c r="AX224" s="21">
        <f>AX204-Baseline!AX204</f>
        <v>71.587532265726622</v>
      </c>
      <c r="AY224" s="21">
        <f>AY204-Baseline!AY204</f>
        <v>73.628557090018148</v>
      </c>
      <c r="AZ224" s="21">
        <f>AZ204-Baseline!AZ204</f>
        <v>75.677522121080983</v>
      </c>
      <c r="BA224" s="21">
        <f>BA204-Baseline!BA204</f>
        <v>77.734683807079819</v>
      </c>
      <c r="BB224" s="21">
        <f>BB204-Baseline!BB204</f>
        <v>79.800000276247374</v>
      </c>
    </row>
    <row r="225" spans="1:54" outlineLevel="2">
      <c r="A225" s="476"/>
      <c r="B225" s="150" t="s">
        <v>499</v>
      </c>
      <c r="C225" s="19"/>
      <c r="D225" s="135" t="s">
        <v>389</v>
      </c>
      <c r="E225" s="21">
        <f>E205-Baseline!E205</f>
        <v>-5.2926207159273986E-2</v>
      </c>
      <c r="F225" s="21">
        <f>F205-Baseline!F205</f>
        <v>-0.18256221279474971</v>
      </c>
      <c r="G225" s="21">
        <f>G205-Baseline!G205</f>
        <v>-0.37441208941177706</v>
      </c>
      <c r="H225" s="21">
        <f>H205-Baseline!H205</f>
        <v>-0.61538271451968285</v>
      </c>
      <c r="I225" s="21">
        <f>I205-Baseline!I205</f>
        <v>-0.89310295506834336</v>
      </c>
      <c r="J225" s="21">
        <f>J205-Baseline!J205</f>
        <v>-1.1405671054852746</v>
      </c>
      <c r="K225" s="21">
        <f>K205-Baseline!K205</f>
        <v>-1.2488102825891474</v>
      </c>
      <c r="L225" s="21">
        <f>L205-Baseline!L205</f>
        <v>-1.2278060339722288</v>
      </c>
      <c r="M225" s="21">
        <f>M205-Baseline!M205</f>
        <v>-1.0869404239543883</v>
      </c>
      <c r="N225" s="21">
        <f>N205-Baseline!N205</f>
        <v>-0.83504237851241214</v>
      </c>
      <c r="O225" s="21">
        <f>O205-Baseline!O205</f>
        <v>-0.48041255880764311</v>
      </c>
      <c r="P225" s="21">
        <f>P205-Baseline!P205</f>
        <v>-3.0851422470277612E-2</v>
      </c>
      <c r="Q225" s="21">
        <f>Q205-Baseline!Q205</f>
        <v>0.5063150045493785</v>
      </c>
      <c r="R225" s="21">
        <f>R205-Baseline!R205</f>
        <v>1.1242098157756573</v>
      </c>
      <c r="S225" s="21">
        <f>S205-Baseline!S205</f>
        <v>1.8163401979290938</v>
      </c>
      <c r="T225" s="21">
        <f>T205-Baseline!T205</f>
        <v>2.5766578907009716</v>
      </c>
      <c r="U225" s="21">
        <f>U205-Baseline!U205</f>
        <v>3.3994960714137505</v>
      </c>
      <c r="V225" s="21">
        <f>V205-Baseline!V205</f>
        <v>4.2795488532885884</v>
      </c>
      <c r="W225" s="21">
        <f>W205-Baseline!W205</f>
        <v>5.2118517880066975</v>
      </c>
      <c r="X225" s="21">
        <f>X205-Baseline!X205</f>
        <v>6.1917635987260837</v>
      </c>
      <c r="Y225" s="21">
        <f>Y205-Baseline!Y205</f>
        <v>7.2149484712215326</v>
      </c>
      <c r="Z225" s="21">
        <f>Z205-Baseline!Z205</f>
        <v>8.2773594783361659</v>
      </c>
      <c r="AA225" s="21">
        <f>AA205-Baseline!AA205</f>
        <v>9.3752227706629583</v>
      </c>
      <c r="AB225" s="21">
        <f>AB205-Baseline!AB205</f>
        <v>10.505022487711585</v>
      </c>
      <c r="AC225" s="21">
        <f>AC205-Baseline!AC205</f>
        <v>11.663371315262566</v>
      </c>
      <c r="AD225" s="21">
        <f>AD205-Baseline!AD205</f>
        <v>12.819137948433308</v>
      </c>
      <c r="AE225" s="21">
        <f>AE205-Baseline!AE205</f>
        <v>13.972434636626076</v>
      </c>
      <c r="AF225" s="21">
        <f>AF205-Baseline!AF205</f>
        <v>15.123367033969316</v>
      </c>
      <c r="AG225" s="21">
        <f>AG205-Baseline!AG205</f>
        <v>16.272038333720502</v>
      </c>
      <c r="AH225" s="21">
        <f>AH205-Baseline!AH205</f>
        <v>17.418554121793022</v>
      </c>
      <c r="AI225" s="21">
        <f>AI205-Baseline!AI205</f>
        <v>18.563029475674739</v>
      </c>
      <c r="AJ225" s="21">
        <f>AJ205-Baseline!AJ205</f>
        <v>19.711030100436801</v>
      </c>
      <c r="AK225" s="21">
        <f>AK205-Baseline!AK205</f>
        <v>20.862674557598439</v>
      </c>
      <c r="AL225" s="21">
        <f>AL205-Baseline!AL205</f>
        <v>22.018085418740156</v>
      </c>
      <c r="AM225" s="21">
        <f>AM205-Baseline!AM205</f>
        <v>23.177389456579476</v>
      </c>
      <c r="AN225" s="21">
        <f>AN205-Baseline!AN205</f>
        <v>24.340717185021276</v>
      </c>
      <c r="AO225" s="21">
        <f>AO205-Baseline!AO205</f>
        <v>25.508202526325022</v>
      </c>
      <c r="AP225" s="21">
        <f>AP205-Baseline!AP205</f>
        <v>26.67998327325131</v>
      </c>
      <c r="AQ225" s="21">
        <f>AQ205-Baseline!AQ205</f>
        <v>27.85620121613556</v>
      </c>
      <c r="AR225" s="21">
        <f>AR205-Baseline!AR205</f>
        <v>29.037002341063271</v>
      </c>
      <c r="AS225" s="21">
        <f>AS205-Baseline!AS205</f>
        <v>30.222536339341332</v>
      </c>
      <c r="AT225" s="21">
        <f>AT205-Baseline!AT205</f>
        <v>31.412957094563353</v>
      </c>
      <c r="AU225" s="21">
        <f>AU205-Baseline!AU205</f>
        <v>32.608422939736556</v>
      </c>
      <c r="AV225" s="21">
        <f>AV205-Baseline!AV205</f>
        <v>33.80909612589403</v>
      </c>
      <c r="AW225" s="21">
        <f>AW205-Baseline!AW205</f>
        <v>35.015143682035159</v>
      </c>
      <c r="AX225" s="21">
        <f>AX205-Baseline!AX205</f>
        <v>36.226736966540102</v>
      </c>
      <c r="AY225" s="21">
        <f>AY205-Baseline!AY205</f>
        <v>37.444051792759183</v>
      </c>
      <c r="AZ225" s="21">
        <f>AZ205-Baseline!AZ205</f>
        <v>38.667268823597624</v>
      </c>
      <c r="BA225" s="21">
        <f>BA205-Baseline!BA205</f>
        <v>39.896573435952632</v>
      </c>
      <c r="BB225" s="21">
        <f>BB205-Baseline!BB205</f>
        <v>41.132015600650902</v>
      </c>
    </row>
    <row r="226" spans="1:54" outlineLevel="2">
      <c r="A226" s="477"/>
      <c r="B226" s="150" t="s">
        <v>500</v>
      </c>
      <c r="C226" s="19"/>
      <c r="D226" s="135" t="s">
        <v>389</v>
      </c>
      <c r="E226" s="21">
        <f>E206-Baseline!E206</f>
        <v>-5.2926207159259775E-2</v>
      </c>
      <c r="F226" s="21">
        <f>F206-Baseline!F206</f>
        <v>-0.104885775961435</v>
      </c>
      <c r="G226" s="21">
        <f>G206-Baseline!G206</f>
        <v>-0.14209608461914058</v>
      </c>
      <c r="H226" s="21">
        <f>H206-Baseline!H206</f>
        <v>-0.15215112478983883</v>
      </c>
      <c r="I226" s="21">
        <f>I206-Baseline!I206</f>
        <v>-0.12334055430733315</v>
      </c>
      <c r="J226" s="21">
        <f>J206-Baseline!J206</f>
        <v>1.0707008600320478E-2</v>
      </c>
      <c r="K226" s="21">
        <f>K206-Baseline!K206</f>
        <v>0.28236800247418614</v>
      </c>
      <c r="L226" s="21">
        <f>L206-Baseline!L206</f>
        <v>0.6817132616189383</v>
      </c>
      <c r="M226" s="21">
        <f>M206-Baseline!M206</f>
        <v>1.1994014287404298</v>
      </c>
      <c r="N226" s="21">
        <f>N206-Baseline!N206</f>
        <v>1.8266485198212195</v>
      </c>
      <c r="O226" s="21">
        <f>O206-Baseline!O206</f>
        <v>2.5551990755388942</v>
      </c>
      <c r="P226" s="21">
        <f>P206-Baseline!P206</f>
        <v>3.3772981189204074</v>
      </c>
      <c r="Q226" s="21">
        <f>Q206-Baseline!Q206</f>
        <v>4.2856654675001664</v>
      </c>
      <c r="R226" s="21">
        <f>R206-Baseline!R206</f>
        <v>5.2734702840384671</v>
      </c>
      <c r="S226" s="21">
        <f>S206-Baseline!S206</f>
        <v>6.3341832794724269</v>
      </c>
      <c r="T226" s="21">
        <f>T206-Baseline!T206</f>
        <v>7.4618035531732403</v>
      </c>
      <c r="U226" s="21">
        <f>U206-Baseline!U206</f>
        <v>8.6507119955499547</v>
      </c>
      <c r="V226" s="21">
        <f>V206-Baseline!V206</f>
        <v>9.8956507685647921</v>
      </c>
      <c r="W226" s="21">
        <f>W206-Baseline!W206</f>
        <v>11.191703851520288</v>
      </c>
      <c r="X226" s="21">
        <f>X206-Baseline!X206</f>
        <v>12.534278838552382</v>
      </c>
      <c r="Y226" s="21">
        <f>Y206-Baseline!Y206</f>
        <v>13.91908919213347</v>
      </c>
      <c r="Z226" s="21">
        <f>Z206-Baseline!Z206</f>
        <v>15.342137657735748</v>
      </c>
      <c r="AA226" s="21">
        <f>AA206-Baseline!AA206</f>
        <v>16.799700528889844</v>
      </c>
      <c r="AB226" s="21">
        <f>AB206-Baseline!AB206</f>
        <v>18.28831259067374</v>
      </c>
      <c r="AC226" s="21">
        <f>AC206-Baseline!AC206</f>
        <v>19.804407474910931</v>
      </c>
      <c r="AD226" s="21">
        <f>AD206-Baseline!AD206</f>
        <v>21.316877585446036</v>
      </c>
      <c r="AE226" s="21">
        <f>AE206-Baseline!AE206</f>
        <v>22.825836805351628</v>
      </c>
      <c r="AF226" s="21">
        <f>AF206-Baseline!AF206</f>
        <v>24.331378105162003</v>
      </c>
      <c r="AG226" s="21">
        <f>AG206-Baseline!AG206</f>
        <v>25.833585437352667</v>
      </c>
      <c r="AH226" s="21">
        <f>AH206-Baseline!AH206</f>
        <v>27.33254868118911</v>
      </c>
      <c r="AI226" s="21">
        <f>AI206-Baseline!AI206</f>
        <v>28.828384500768152</v>
      </c>
      <c r="AJ226" s="21">
        <f>AJ206-Baseline!AJ206</f>
        <v>30.328356050886214</v>
      </c>
      <c r="AK226" s="21">
        <f>AK206-Baseline!AK206</f>
        <v>31.832577253764612</v>
      </c>
      <c r="AL226" s="21">
        <f>AL206-Baseline!AL206</f>
        <v>33.341169120762061</v>
      </c>
      <c r="AM226" s="21">
        <f>AM206-Baseline!AM206</f>
        <v>34.854260345709008</v>
      </c>
      <c r="AN226" s="21">
        <f>AN206-Baseline!AN206</f>
        <v>36.371986066534191</v>
      </c>
      <c r="AO226" s="21">
        <f>AO206-Baseline!AO206</f>
        <v>37.894486202530061</v>
      </c>
      <c r="AP226" s="21">
        <f>AP206-Baseline!AP206</f>
        <v>39.421906918250897</v>
      </c>
      <c r="AQ226" s="21">
        <f>AQ206-Baseline!AQ206</f>
        <v>40.954400888611417</v>
      </c>
      <c r="AR226" s="21">
        <f>AR206-Baseline!AR206</f>
        <v>42.492127244597214</v>
      </c>
      <c r="AS226" s="21">
        <f>AS206-Baseline!AS206</f>
        <v>44.035250977980468</v>
      </c>
      <c r="AT226" s="21">
        <f>AT206-Baseline!AT206</f>
        <v>45.583943345447551</v>
      </c>
      <c r="AU226" s="21">
        <f>AU206-Baseline!AU206</f>
        <v>47.138382362541961</v>
      </c>
      <c r="AV226" s="21">
        <f>AV206-Baseline!AV206</f>
        <v>48.698752037032136</v>
      </c>
      <c r="AW226" s="21">
        <f>AW206-Baseline!AW206</f>
        <v>50.265243315660882</v>
      </c>
      <c r="AX226" s="21">
        <f>AX206-Baseline!AX206</f>
        <v>51.838053574204423</v>
      </c>
      <c r="AY226" s="21">
        <f>AY206-Baseline!AY206</f>
        <v>53.417386756473206</v>
      </c>
      <c r="AZ226" s="21">
        <f>AZ206-Baseline!AZ206</f>
        <v>55.003453738193457</v>
      </c>
      <c r="BA226" s="21">
        <f>BA206-Baseline!BA206</f>
        <v>56.596472194283706</v>
      </c>
      <c r="BB226" s="21">
        <f>BB206-Baseline!BB206</f>
        <v>58.196452782640335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DBC1D811-2D00-4280-BA0C-2997D44FA52E}">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B143:B154 B158:B169</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7"/>
  <sheetViews>
    <sheetView workbookViewId="0">
      <selection activeCell="M15" sqref="G15:M15"/>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5" spans="1:19" ht="14" thickBot="1"/>
    <row r="6" spans="1:19" ht="23.25" customHeight="1" thickBot="1">
      <c r="F6" s="4" t="s">
        <v>576</v>
      </c>
      <c r="G6" s="478" t="s">
        <v>568</v>
      </c>
      <c r="H6" s="478"/>
      <c r="I6" s="478"/>
      <c r="J6" s="478"/>
      <c r="K6" s="478"/>
      <c r="L6" s="478" t="s">
        <v>577</v>
      </c>
      <c r="M6" s="478"/>
      <c r="N6" s="478"/>
      <c r="O6" s="478"/>
      <c r="P6" s="478"/>
    </row>
    <row r="7" spans="1:19" ht="14.5">
      <c r="G7" s="316">
        <v>2027</v>
      </c>
      <c r="H7" s="317">
        <v>2028</v>
      </c>
      <c r="I7" s="317">
        <v>2029</v>
      </c>
      <c r="J7" s="317">
        <v>2030</v>
      </c>
      <c r="K7" s="319">
        <v>2031</v>
      </c>
      <c r="L7" s="316">
        <v>2027</v>
      </c>
      <c r="M7" s="317">
        <v>2028</v>
      </c>
      <c r="N7" s="317">
        <v>2029</v>
      </c>
      <c r="O7" s="317">
        <v>2030</v>
      </c>
      <c r="P7" s="319">
        <v>2031</v>
      </c>
    </row>
    <row r="8" spans="1:19">
      <c r="B8" s="318" t="s">
        <v>569</v>
      </c>
      <c r="C8" s="318" t="s">
        <v>570</v>
      </c>
      <c r="D8" s="318" t="s">
        <v>571</v>
      </c>
      <c r="E8" s="318" t="s">
        <v>572</v>
      </c>
      <c r="F8" s="318" t="s">
        <v>389</v>
      </c>
      <c r="G8" s="318">
        <v>2.7018766667800058</v>
      </c>
      <c r="H8" s="318">
        <v>2.8183646587983544</v>
      </c>
      <c r="I8" s="318">
        <v>2.9429446435490232</v>
      </c>
      <c r="J8" s="318">
        <v>3.0707482609702996</v>
      </c>
      <c r="K8" s="318">
        <v>3.1957099154525128</v>
      </c>
      <c r="L8" s="330">
        <f>SUM(G8)/SUM(G10)</f>
        <v>0.38598238096857229</v>
      </c>
      <c r="M8" s="330">
        <f>SUM(H8)/SUM(H10)</f>
        <v>0.40262352268547924</v>
      </c>
      <c r="N8" s="330">
        <f>SUM(I8)/SUM(I10)</f>
        <v>0.42042066336414624</v>
      </c>
      <c r="O8" s="330">
        <f>SUM(J8)/SUM(J10)</f>
        <v>0.43867832299575715</v>
      </c>
      <c r="P8" s="330">
        <f>SUM(K8)/SUM(K10)</f>
        <v>0.45652998792178762</v>
      </c>
    </row>
    <row r="9" spans="1:19">
      <c r="B9" s="318" t="s">
        <v>307</v>
      </c>
      <c r="C9" s="318" t="s">
        <v>570</v>
      </c>
      <c r="D9" s="318" t="s">
        <v>571</v>
      </c>
      <c r="E9" s="318" t="s">
        <v>572</v>
      </c>
      <c r="F9" s="318" t="s">
        <v>389</v>
      </c>
      <c r="G9" s="318">
        <v>0</v>
      </c>
      <c r="H9" s="318">
        <v>0</v>
      </c>
      <c r="I9" s="318">
        <v>0</v>
      </c>
      <c r="J9" s="318">
        <v>0</v>
      </c>
      <c r="K9" s="318">
        <v>0</v>
      </c>
      <c r="L9" s="318">
        <v>0</v>
      </c>
      <c r="M9" s="318">
        <v>0</v>
      </c>
      <c r="N9" s="318">
        <v>0</v>
      </c>
      <c r="O9" s="318">
        <v>0</v>
      </c>
      <c r="P9" s="318">
        <v>0</v>
      </c>
    </row>
    <row r="10" spans="1:19">
      <c r="B10" s="318" t="s">
        <v>569</v>
      </c>
      <c r="C10" s="318" t="s">
        <v>570</v>
      </c>
      <c r="D10" s="318" t="s">
        <v>573</v>
      </c>
      <c r="E10" s="318"/>
      <c r="F10" s="318" t="s">
        <v>574</v>
      </c>
      <c r="G10" s="320">
        <v>6.9999999999999991</v>
      </c>
      <c r="H10" s="320">
        <v>6.9999999999999991</v>
      </c>
      <c r="I10" s="320">
        <v>6.9999999999999991</v>
      </c>
      <c r="J10" s="320">
        <v>6.9999999999999991</v>
      </c>
      <c r="K10" s="320">
        <v>6.9999999999999991</v>
      </c>
    </row>
    <row r="11" spans="1:19">
      <c r="B11" s="318" t="s">
        <v>307</v>
      </c>
      <c r="C11" s="318" t="s">
        <v>570</v>
      </c>
      <c r="D11" s="318" t="s">
        <v>573</v>
      </c>
      <c r="E11" s="318"/>
      <c r="F11" s="318" t="s">
        <v>574</v>
      </c>
      <c r="G11" s="320">
        <v>0</v>
      </c>
      <c r="H11" s="320">
        <v>0</v>
      </c>
      <c r="I11" s="320">
        <v>0</v>
      </c>
      <c r="J11" s="320">
        <v>0</v>
      </c>
      <c r="K11" s="320">
        <v>0</v>
      </c>
    </row>
    <row r="12" spans="1:19" ht="14" thickBot="1"/>
    <row r="13" spans="1:19" ht="16" thickBot="1">
      <c r="F13" s="4" t="s">
        <v>579</v>
      </c>
      <c r="G13" s="478" t="s">
        <v>568</v>
      </c>
      <c r="H13" s="478"/>
      <c r="I13" s="478"/>
      <c r="J13" s="478"/>
      <c r="K13" s="478"/>
    </row>
    <row r="14" spans="1:19" ht="14.5">
      <c r="G14" s="316">
        <v>2027</v>
      </c>
      <c r="H14" s="317">
        <v>2028</v>
      </c>
      <c r="I14" s="317">
        <v>2029</v>
      </c>
      <c r="J14" s="317">
        <v>2030</v>
      </c>
      <c r="K14" s="319">
        <v>2031</v>
      </c>
    </row>
    <row r="15" spans="1:19">
      <c r="B15" s="318" t="s">
        <v>569</v>
      </c>
      <c r="C15" s="318" t="s">
        <v>570</v>
      </c>
      <c r="D15" s="318" t="s">
        <v>571</v>
      </c>
      <c r="E15" s="318" t="s">
        <v>572</v>
      </c>
      <c r="F15" s="318" t="s">
        <v>389</v>
      </c>
      <c r="G15" s="331">
        <f>G17*L8*1.154</f>
        <v>2.8061691061177134</v>
      </c>
      <c r="H15" s="331">
        <f>H17*M8*1.154</f>
        <v>2.9271535346279705</v>
      </c>
      <c r="I15" s="331">
        <f>I17*N8*1.154</f>
        <v>3.056542306790015</v>
      </c>
      <c r="J15" s="331">
        <f>J17*O8*1.154</f>
        <v>3.1892791438437529</v>
      </c>
      <c r="K15" s="331">
        <f>K17*P8*1.154</f>
        <v>3.3190643181889796</v>
      </c>
      <c r="M15" s="332" t="s">
        <v>580</v>
      </c>
    </row>
    <row r="16" spans="1:19">
      <c r="B16" s="318" t="s">
        <v>307</v>
      </c>
      <c r="C16" s="318" t="s">
        <v>570</v>
      </c>
      <c r="D16" s="318" t="s">
        <v>571</v>
      </c>
      <c r="E16" s="318" t="s">
        <v>572</v>
      </c>
      <c r="F16" s="318" t="s">
        <v>389</v>
      </c>
      <c r="G16" s="323">
        <v>0</v>
      </c>
      <c r="H16" s="323">
        <v>0</v>
      </c>
      <c r="I16" s="323">
        <v>0</v>
      </c>
      <c r="J16" s="323">
        <v>0</v>
      </c>
      <c r="K16" s="323">
        <v>0</v>
      </c>
    </row>
    <row r="17" spans="1:19">
      <c r="B17" s="318" t="s">
        <v>569</v>
      </c>
      <c r="C17" s="318" t="s">
        <v>570</v>
      </c>
      <c r="D17" s="318" t="s">
        <v>573</v>
      </c>
      <c r="E17" s="318"/>
      <c r="F17" s="318" t="s">
        <v>574</v>
      </c>
      <c r="G17" s="324">
        <f>G10-G10*0.1</f>
        <v>6.2999999999999989</v>
      </c>
      <c r="H17" s="324">
        <f>H10-H10*0.1</f>
        <v>6.2999999999999989</v>
      </c>
      <c r="I17" s="324">
        <f>I10-I10*0.1</f>
        <v>6.2999999999999989</v>
      </c>
      <c r="J17" s="324">
        <f>J10-J10*0.1</f>
        <v>6.2999999999999989</v>
      </c>
      <c r="K17" s="324">
        <f>K10-K10*0.1</f>
        <v>6.2999999999999989</v>
      </c>
    </row>
    <row r="18" spans="1:19">
      <c r="B18" s="318" t="s">
        <v>307</v>
      </c>
      <c r="C18" s="318" t="s">
        <v>570</v>
      </c>
      <c r="D18" s="318" t="s">
        <v>573</v>
      </c>
      <c r="E18" s="318"/>
      <c r="F18" s="318" t="s">
        <v>574</v>
      </c>
      <c r="G18" s="324">
        <v>0</v>
      </c>
      <c r="H18" s="324">
        <v>0</v>
      </c>
      <c r="I18" s="324">
        <v>0</v>
      </c>
      <c r="J18" s="324">
        <v>0</v>
      </c>
      <c r="K18" s="324">
        <v>0</v>
      </c>
    </row>
    <row r="20" spans="1:19">
      <c r="A20" s="4" t="s">
        <v>509</v>
      </c>
    </row>
    <row r="22" spans="1:19">
      <c r="A22" s="4" t="s">
        <v>510</v>
      </c>
    </row>
    <row r="23" spans="1:19">
      <c r="A23" s="473" t="s">
        <v>511</v>
      </c>
      <c r="B23" s="473"/>
      <c r="C23" s="473"/>
      <c r="D23" s="473"/>
      <c r="E23" s="473"/>
      <c r="F23" s="473"/>
      <c r="G23" s="473"/>
      <c r="H23" s="473"/>
      <c r="I23" s="473"/>
      <c r="J23" s="473"/>
      <c r="K23" s="473"/>
      <c r="L23" s="473"/>
      <c r="M23" s="473"/>
      <c r="N23" s="473"/>
      <c r="O23" s="473"/>
      <c r="P23" s="473"/>
      <c r="Q23" s="473"/>
      <c r="R23" s="473"/>
      <c r="S23" s="473"/>
    </row>
    <row r="24" spans="1:19" ht="25.5" customHeight="1">
      <c r="A24" s="473"/>
      <c r="B24" s="473"/>
      <c r="C24" s="473"/>
      <c r="D24" s="473"/>
      <c r="E24" s="473"/>
      <c r="F24" s="473"/>
      <c r="G24" s="473"/>
      <c r="H24" s="473"/>
      <c r="I24" s="473"/>
      <c r="J24" s="473"/>
      <c r="K24" s="473"/>
      <c r="L24" s="473"/>
      <c r="M24" s="473"/>
      <c r="N24" s="473"/>
      <c r="O24" s="473"/>
      <c r="P24" s="473"/>
      <c r="Q24" s="473"/>
      <c r="R24" s="473"/>
      <c r="S24" s="473"/>
    </row>
    <row r="26" spans="1:19">
      <c r="A26" s="158" t="s">
        <v>492</v>
      </c>
      <c r="B26" s="474" t="s">
        <v>512</v>
      </c>
      <c r="C26" s="474"/>
      <c r="D26" s="474"/>
      <c r="E26" s="474"/>
      <c r="F26" s="474"/>
      <c r="G26" s="474"/>
      <c r="H26" s="474"/>
      <c r="I26" s="474"/>
      <c r="J26" s="474"/>
      <c r="K26" s="474"/>
      <c r="L26" s="474"/>
      <c r="M26" s="474"/>
      <c r="N26" s="474"/>
      <c r="O26" s="474"/>
      <c r="P26" s="474"/>
      <c r="Q26" s="474"/>
      <c r="R26" s="474"/>
      <c r="S26" s="474"/>
    </row>
    <row r="27" spans="1:19">
      <c r="A27" s="158" t="s">
        <v>493</v>
      </c>
      <c r="B27" s="474" t="s">
        <v>513</v>
      </c>
      <c r="C27" s="474"/>
      <c r="D27" s="474"/>
      <c r="E27" s="474"/>
      <c r="F27" s="474"/>
      <c r="G27" s="474"/>
      <c r="H27" s="474"/>
      <c r="I27" s="474"/>
      <c r="J27" s="474"/>
      <c r="K27" s="474"/>
      <c r="L27" s="474"/>
      <c r="M27" s="474"/>
      <c r="N27" s="474"/>
      <c r="O27" s="474"/>
      <c r="P27" s="474"/>
      <c r="Q27" s="474"/>
      <c r="R27" s="474"/>
      <c r="S27" s="474"/>
    </row>
    <row r="28" spans="1:19">
      <c r="A28" s="159" t="s">
        <v>395</v>
      </c>
      <c r="B28" s="474" t="s">
        <v>514</v>
      </c>
      <c r="C28" s="474"/>
      <c r="D28" s="474"/>
      <c r="E28" s="474"/>
      <c r="F28" s="474"/>
      <c r="G28" s="474"/>
      <c r="H28" s="474"/>
      <c r="I28" s="474"/>
      <c r="J28" s="474"/>
      <c r="K28" s="474"/>
      <c r="L28" s="474"/>
      <c r="M28" s="474"/>
      <c r="N28" s="474"/>
      <c r="O28" s="474"/>
      <c r="P28" s="474"/>
      <c r="Q28" s="474"/>
      <c r="R28" s="474"/>
      <c r="S28" s="474"/>
    </row>
    <row r="29" spans="1:19">
      <c r="A29" s="159" t="s">
        <v>471</v>
      </c>
      <c r="B29" s="474" t="s">
        <v>514</v>
      </c>
      <c r="C29" s="474"/>
      <c r="D29" s="474"/>
      <c r="E29" s="474"/>
      <c r="F29" s="474"/>
      <c r="G29" s="474"/>
      <c r="H29" s="474"/>
      <c r="I29" s="474"/>
      <c r="J29" s="474"/>
      <c r="K29" s="474"/>
      <c r="L29" s="474"/>
      <c r="M29" s="474"/>
      <c r="N29" s="474"/>
      <c r="O29" s="474"/>
      <c r="P29" s="474"/>
      <c r="Q29" s="474"/>
      <c r="R29" s="474"/>
      <c r="S29" s="474"/>
    </row>
    <row r="30" spans="1:19">
      <c r="A30" s="159" t="s">
        <v>472</v>
      </c>
      <c r="B30" s="474" t="s">
        <v>514</v>
      </c>
      <c r="C30" s="474"/>
      <c r="D30" s="474"/>
      <c r="E30" s="474"/>
      <c r="F30" s="474"/>
      <c r="G30" s="474"/>
      <c r="H30" s="474"/>
      <c r="I30" s="474"/>
      <c r="J30" s="474"/>
      <c r="K30" s="474"/>
      <c r="L30" s="474"/>
      <c r="M30" s="474"/>
      <c r="N30" s="474"/>
      <c r="O30" s="474"/>
      <c r="P30" s="474"/>
      <c r="Q30" s="474"/>
      <c r="R30" s="474"/>
      <c r="S30" s="474"/>
    </row>
    <row r="34" spans="1:1">
      <c r="A34" s="4" t="s">
        <v>515</v>
      </c>
    </row>
    <row r="35" spans="1:1">
      <c r="A35" t="s">
        <v>516</v>
      </c>
    </row>
    <row r="37" spans="1:1">
      <c r="A37" s="4" t="s">
        <v>517</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139" zoomScale="85" zoomScaleNormal="8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t="s">
        <v>181</v>
      </c>
      <c r="E4" s="53" t="s">
        <v>346</v>
      </c>
      <c r="F4" s="91">
        <v>45632</v>
      </c>
      <c r="G4" s="28"/>
      <c r="H4" s="10"/>
      <c r="I4" s="444"/>
      <c r="J4" s="445"/>
      <c r="K4" s="445"/>
      <c r="L4" s="445"/>
      <c r="M4" s="445"/>
      <c r="N4" s="446"/>
      <c r="P4" s="450"/>
      <c r="Q4" s="451"/>
      <c r="R4" s="451"/>
      <c r="S4" s="451"/>
      <c r="T4" s="451"/>
      <c r="U4" s="452"/>
    </row>
    <row r="5" spans="1:21" outlineLevel="1">
      <c r="A5" s="13" t="s">
        <v>347</v>
      </c>
      <c r="B5" s="88" t="s">
        <v>348</v>
      </c>
      <c r="E5" s="14"/>
      <c r="H5" s="10"/>
      <c r="I5" s="479" t="s">
        <v>182</v>
      </c>
      <c r="J5" s="465"/>
      <c r="K5" s="465"/>
      <c r="L5" s="465"/>
      <c r="M5" s="465"/>
      <c r="N5" s="466"/>
      <c r="P5" s="453" t="s">
        <v>349</v>
      </c>
      <c r="Q5" s="465"/>
      <c r="R5" s="465"/>
      <c r="S5" s="465"/>
      <c r="T5" s="465"/>
      <c r="U5" s="466"/>
    </row>
    <row r="6" spans="1:21" outlineLevel="1">
      <c r="A6" s="13" t="s">
        <v>350</v>
      </c>
      <c r="B6" s="88" t="s">
        <v>351</v>
      </c>
      <c r="E6" s="53" t="s">
        <v>352</v>
      </c>
      <c r="F6" s="90" t="s">
        <v>353</v>
      </c>
      <c r="H6" s="10"/>
      <c r="I6" s="467"/>
      <c r="J6" s="468"/>
      <c r="K6" s="468"/>
      <c r="L6" s="468"/>
      <c r="M6" s="468"/>
      <c r="N6" s="469"/>
      <c r="P6" s="467"/>
      <c r="Q6" s="468"/>
      <c r="R6" s="468"/>
      <c r="S6" s="468"/>
      <c r="T6" s="468"/>
      <c r="U6" s="469"/>
    </row>
    <row r="7" spans="1:21" outlineLevel="1">
      <c r="A7" s="13" t="s">
        <v>354</v>
      </c>
      <c r="B7" s="88" t="s">
        <v>176</v>
      </c>
      <c r="E7" s="14"/>
      <c r="H7" s="10"/>
      <c r="I7" s="467"/>
      <c r="J7" s="468"/>
      <c r="K7" s="468"/>
      <c r="L7" s="468"/>
      <c r="M7" s="468"/>
      <c r="N7" s="469"/>
      <c r="P7" s="467"/>
      <c r="Q7" s="468"/>
      <c r="R7" s="468"/>
      <c r="S7" s="468"/>
      <c r="T7" s="468"/>
      <c r="U7" s="469"/>
    </row>
    <row r="8" spans="1:21" ht="41" outlineLevel="1" thickBot="1">
      <c r="A8" s="34" t="s">
        <v>355</v>
      </c>
      <c r="B8" s="89" t="s">
        <v>356</v>
      </c>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-933.10746997418391</v>
      </c>
      <c r="C13" s="21">
        <f>B13-Baseline!B13</f>
        <v>0.41307433004681116</v>
      </c>
      <c r="D13" s="21">
        <f t="shared" ref="D13:D18" si="1">INDEX($E$205:$AW$205,1,MATCH($A13,$E$53:$BB$53,0))</f>
        <v>-746.97098986814729</v>
      </c>
      <c r="E13" s="21">
        <f>D13-Baseline!D13</f>
        <v>-0.72642565927947089</v>
      </c>
      <c r="F13" s="21">
        <f t="shared" ref="F13:F18" si="2">INDEX($E$206:$AW$206,1,MATCH($A13,$E$53:$BB$53,0))</f>
        <v>-1121.0135583267852</v>
      </c>
      <c r="G13" s="21">
        <f>F13-Baseline!F13</f>
        <v>-0.22263588992223049</v>
      </c>
      <c r="I13" s="467"/>
      <c r="J13" s="468"/>
      <c r="K13" s="468"/>
      <c r="L13" s="468"/>
      <c r="M13" s="468"/>
      <c r="N13" s="469"/>
      <c r="P13" s="467"/>
      <c r="Q13" s="468"/>
      <c r="R13" s="468"/>
      <c r="S13" s="468"/>
      <c r="T13" s="468"/>
      <c r="U13" s="469"/>
    </row>
    <row r="14" spans="1:21" outlineLevel="1">
      <c r="A14" s="58">
        <v>2040</v>
      </c>
      <c r="B14" s="21">
        <f t="shared" si="0"/>
        <v>-1435.1962971308508</v>
      </c>
      <c r="C14" s="21">
        <f>B14-Baseline!B14</f>
        <v>4.5790715263356105</v>
      </c>
      <c r="D14" s="21">
        <f t="shared" si="1"/>
        <v>-1152.624418932641</v>
      </c>
      <c r="E14" s="21">
        <f>D14-Baseline!D14</f>
        <v>-1.04625634160152</v>
      </c>
      <c r="F14" s="21">
        <f t="shared" si="2"/>
        <v>-1726.8048128206535</v>
      </c>
      <c r="G14" s="21">
        <f>F14-Baseline!F14</f>
        <v>1.4440320698581672</v>
      </c>
      <c r="I14" s="467"/>
      <c r="J14" s="468"/>
      <c r="K14" s="468"/>
      <c r="L14" s="468"/>
      <c r="M14" s="468"/>
      <c r="N14" s="469"/>
      <c r="P14" s="467"/>
      <c r="Q14" s="468"/>
      <c r="R14" s="468"/>
      <c r="S14" s="468"/>
      <c r="T14" s="468"/>
      <c r="U14" s="469"/>
    </row>
    <row r="15" spans="1:21" outlineLevel="1">
      <c r="A15" s="58">
        <v>2045</v>
      </c>
      <c r="B15" s="21">
        <f t="shared" si="0"/>
        <v>-1927.5193018312341</v>
      </c>
      <c r="C15" s="21">
        <f>B15-Baseline!B15</f>
        <v>12.313505076407637</v>
      </c>
      <c r="D15" s="21">
        <f t="shared" si="1"/>
        <v>-1550.2303971076703</v>
      </c>
      <c r="E15" s="21">
        <f>D15-Baseline!D15</f>
        <v>2.089379076055593</v>
      </c>
      <c r="F15" s="21">
        <f t="shared" si="2"/>
        <v>-2320.8684745852106</v>
      </c>
      <c r="G15" s="21">
        <f>F15-Baseline!F15</f>
        <v>6.6136581399559873</v>
      </c>
      <c r="I15" s="467"/>
      <c r="J15" s="468"/>
      <c r="K15" s="468"/>
      <c r="L15" s="468"/>
      <c r="M15" s="468"/>
      <c r="N15" s="469"/>
      <c r="P15" s="467"/>
      <c r="Q15" s="468"/>
      <c r="R15" s="468"/>
      <c r="S15" s="468"/>
      <c r="T15" s="468"/>
      <c r="U15" s="469"/>
    </row>
    <row r="16" spans="1:21" outlineLevel="1">
      <c r="A16" s="58">
        <v>2050</v>
      </c>
      <c r="B16" s="21">
        <f t="shared" si="0"/>
        <v>-2413.1588911881099</v>
      </c>
      <c r="C16" s="21">
        <f>B16-Baseline!B16</f>
        <v>22.312381497099523</v>
      </c>
      <c r="D16" s="21">
        <f t="shared" si="1"/>
        <v>-1942.5851550996213</v>
      </c>
      <c r="E16" s="21">
        <f>D16-Baseline!D16</f>
        <v>7.5562640478624417</v>
      </c>
      <c r="F16" s="21">
        <f t="shared" si="2"/>
        <v>-2906.615782517692</v>
      </c>
      <c r="G16" s="21">
        <f>F16-Baseline!F16</f>
        <v>14.084363134045816</v>
      </c>
      <c r="I16" s="467"/>
      <c r="J16" s="468"/>
      <c r="K16" s="468"/>
      <c r="L16" s="468"/>
      <c r="M16" s="468"/>
      <c r="N16" s="469"/>
      <c r="P16" s="467"/>
      <c r="Q16" s="468"/>
      <c r="R16" s="468"/>
      <c r="S16" s="468"/>
      <c r="T16" s="468"/>
      <c r="U16" s="469"/>
    </row>
    <row r="17" spans="1:21" outlineLevel="1">
      <c r="A17" s="58">
        <v>2060</v>
      </c>
      <c r="B17" s="21">
        <f t="shared" si="0"/>
        <v>-3379.0237909212815</v>
      </c>
      <c r="C17" s="21">
        <f>B17-Baseline!B17</f>
        <v>44.023517600380728</v>
      </c>
      <c r="D17" s="21">
        <f t="shared" si="1"/>
        <v>-2724.9893960592153</v>
      </c>
      <c r="E17" s="21">
        <f>D17-Baseline!D17</f>
        <v>20.353201537760469</v>
      </c>
      <c r="F17" s="21">
        <f t="shared" si="2"/>
        <v>-4068.0459674077156</v>
      </c>
      <c r="G17" s="21">
        <f>F17-Baseline!F17</f>
        <v>30.8144046025227</v>
      </c>
      <c r="I17" s="467"/>
      <c r="J17" s="468"/>
      <c r="K17" s="468"/>
      <c r="L17" s="468"/>
      <c r="M17" s="468"/>
      <c r="N17" s="469"/>
      <c r="P17" s="467"/>
      <c r="Q17" s="468"/>
      <c r="R17" s="468"/>
      <c r="S17" s="468"/>
      <c r="T17" s="468"/>
      <c r="U17" s="469"/>
    </row>
    <row r="18" spans="1:21" outlineLevel="1">
      <c r="A18" s="58">
        <v>2070</v>
      </c>
      <c r="B18" s="21">
        <f t="shared" si="0"/>
        <v>-4381.9830732771115</v>
      </c>
      <c r="C18" s="21">
        <f>B18-Baseline!B18</f>
        <v>66.13331592218583</v>
      </c>
      <c r="D18" s="21">
        <f t="shared" si="1"/>
        <v>-3542.8511679237226</v>
      </c>
      <c r="E18" s="21">
        <f>D18-Baseline!D18</f>
        <v>33.459511113513599</v>
      </c>
      <c r="F18" s="21">
        <f t="shared" si="2"/>
        <v>-5266.8093317667008</v>
      </c>
      <c r="G18" s="21">
        <f>F18-Baseline!F18</f>
        <v>47.883572188521612</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53" t="s">
        <v>368</v>
      </c>
      <c r="J21" s="465"/>
      <c r="K21" s="465"/>
      <c r="L21" s="465"/>
      <c r="M21" s="465"/>
      <c r="N21" s="466"/>
      <c r="P21" s="453" t="s">
        <v>183</v>
      </c>
      <c r="Q21" s="454"/>
      <c r="R21" s="454"/>
      <c r="S21" s="454"/>
      <c r="T21" s="454"/>
      <c r="U21" s="455"/>
    </row>
    <row r="22" spans="1:21" ht="12.75" customHeight="1" outlineLevel="1">
      <c r="A22" s="154"/>
      <c r="B22" s="155"/>
      <c r="I22" s="467"/>
      <c r="J22" s="468"/>
      <c r="K22" s="468"/>
      <c r="L22" s="468"/>
      <c r="M22" s="468"/>
      <c r="N22" s="469"/>
      <c r="P22" s="456"/>
      <c r="Q22" s="457"/>
      <c r="R22" s="457"/>
      <c r="S22" s="457"/>
      <c r="T22" s="457"/>
      <c r="U22" s="458"/>
    </row>
    <row r="23" spans="1:21" outlineLevel="1">
      <c r="A23" s="154"/>
      <c r="B23" s="410" t="s">
        <v>369</v>
      </c>
      <c r="C23" s="411"/>
      <c r="D23" s="411"/>
      <c r="E23" s="411"/>
      <c r="F23" s="411"/>
      <c r="G23" s="412"/>
      <c r="I23" s="467"/>
      <c r="J23" s="468"/>
      <c r="K23" s="468"/>
      <c r="L23" s="468"/>
      <c r="M23" s="468"/>
      <c r="N23" s="469"/>
      <c r="P23" s="456"/>
      <c r="Q23" s="457"/>
      <c r="R23" s="457"/>
      <c r="S23" s="457"/>
      <c r="T23" s="457"/>
      <c r="U23" s="458"/>
    </row>
    <row r="24" spans="1:21" outlineLevel="1">
      <c r="B24" s="17">
        <v>2027</v>
      </c>
      <c r="C24" s="17">
        <v>2028</v>
      </c>
      <c r="D24" s="17">
        <v>2029</v>
      </c>
      <c r="E24" s="17">
        <v>2030</v>
      </c>
      <c r="F24" s="17">
        <v>2031</v>
      </c>
      <c r="G24" s="17" t="s">
        <v>370</v>
      </c>
      <c r="I24" s="467"/>
      <c r="J24" s="468"/>
      <c r="K24" s="468"/>
      <c r="L24" s="468"/>
      <c r="M24" s="468"/>
      <c r="N24" s="469"/>
      <c r="P24" s="456"/>
      <c r="Q24" s="457"/>
      <c r="R24" s="457"/>
      <c r="S24" s="457"/>
      <c r="T24" s="457"/>
      <c r="U24" s="458"/>
    </row>
    <row r="25" spans="1:21" ht="14" outlineLevel="1" thickBot="1">
      <c r="B25" s="30" t="s">
        <v>371</v>
      </c>
      <c r="C25" s="30" t="s">
        <v>371</v>
      </c>
      <c r="D25" s="30" t="s">
        <v>371</v>
      </c>
      <c r="E25" s="30" t="s">
        <v>371</v>
      </c>
      <c r="F25" s="30" t="s">
        <v>371</v>
      </c>
      <c r="G25" s="30" t="s">
        <v>371</v>
      </c>
      <c r="I25" s="467"/>
      <c r="J25" s="468"/>
      <c r="K25" s="468"/>
      <c r="L25" s="468"/>
      <c r="M25" s="468"/>
      <c r="N25" s="469"/>
      <c r="P25" s="456"/>
      <c r="Q25" s="457"/>
      <c r="R25" s="457"/>
      <c r="S25" s="457"/>
      <c r="T25" s="457"/>
      <c r="U25" s="458"/>
    </row>
    <row r="26" spans="1:21" outlineLevel="1">
      <c r="A26" s="54" t="s">
        <v>372</v>
      </c>
      <c r="B26" s="21">
        <f>E64</f>
        <v>0</v>
      </c>
      <c r="C26" s="21">
        <f>F64</f>
        <v>0</v>
      </c>
      <c r="D26" s="21">
        <f>G64</f>
        <v>0</v>
      </c>
      <c r="E26" s="21">
        <f>H64</f>
        <v>0</v>
      </c>
      <c r="F26" s="21">
        <f>I64</f>
        <v>0</v>
      </c>
      <c r="G26" s="21">
        <f>SUM(J64:BB64)</f>
        <v>-16.865261091198981</v>
      </c>
      <c r="I26" s="467"/>
      <c r="J26" s="468"/>
      <c r="K26" s="468"/>
      <c r="L26" s="468"/>
      <c r="M26" s="468"/>
      <c r="N26" s="469"/>
      <c r="P26" s="456"/>
      <c r="Q26" s="457"/>
      <c r="R26" s="457"/>
      <c r="S26" s="457"/>
      <c r="T26" s="457"/>
      <c r="U26" s="458"/>
    </row>
    <row r="27" spans="1:21" outlineLevel="1">
      <c r="A27" s="54" t="s">
        <v>373</v>
      </c>
      <c r="B27" s="21">
        <f>E71+E77</f>
        <v>-7.096053184541379</v>
      </c>
      <c r="C27" s="21">
        <f>F71+F77</f>
        <v>-7.1999124119874018</v>
      </c>
      <c r="D27" s="21">
        <f>G71+G77</f>
        <v>-7.3059222461332691</v>
      </c>
      <c r="E27" s="21">
        <f>H71+H77</f>
        <v>-7.4141452753450983</v>
      </c>
      <c r="F27" s="21">
        <f>I71+I77</f>
        <v>-7.5246463673718242</v>
      </c>
      <c r="G27" s="21">
        <f>SUM(J71:BB71)+SUM(J77:BB77)</f>
        <v>-503.95738550218255</v>
      </c>
      <c r="I27" s="467"/>
      <c r="J27" s="468"/>
      <c r="K27" s="468"/>
      <c r="L27" s="468"/>
      <c r="M27" s="468"/>
      <c r="N27" s="469"/>
      <c r="P27" s="456"/>
      <c r="Q27" s="457"/>
      <c r="R27" s="457"/>
      <c r="S27" s="457"/>
      <c r="T27" s="457"/>
      <c r="U27" s="458"/>
    </row>
    <row r="28" spans="1:21" outlineLevel="1">
      <c r="A28" s="154"/>
      <c r="B28" s="248"/>
      <c r="C28" s="248"/>
      <c r="D28" s="248"/>
      <c r="E28" s="248"/>
      <c r="F28" s="248"/>
      <c r="G28" s="248"/>
      <c r="I28" s="467"/>
      <c r="J28" s="468"/>
      <c r="K28" s="468"/>
      <c r="L28" s="468"/>
      <c r="M28" s="468"/>
      <c r="N28" s="469"/>
      <c r="P28" s="456"/>
      <c r="Q28" s="457"/>
      <c r="R28" s="457"/>
      <c r="S28" s="457"/>
      <c r="T28" s="457"/>
      <c r="U28" s="458"/>
    </row>
    <row r="29" spans="1:21" ht="14" outlineLevel="1" thickBot="1">
      <c r="A29" s="154"/>
      <c r="B29" s="248"/>
      <c r="C29" s="248"/>
      <c r="D29" s="248"/>
      <c r="E29" s="248"/>
      <c r="F29" s="248"/>
      <c r="G29" s="248"/>
      <c r="I29" s="467"/>
      <c r="J29" s="468"/>
      <c r="K29" s="468"/>
      <c r="L29" s="468"/>
      <c r="M29" s="468"/>
      <c r="N29" s="469"/>
      <c r="P29" s="456"/>
      <c r="Q29" s="457"/>
      <c r="R29" s="457"/>
      <c r="S29" s="457"/>
      <c r="T29" s="457"/>
      <c r="U29" s="458"/>
    </row>
    <row r="30" spans="1:21" ht="14" outlineLevel="1" thickBot="1">
      <c r="A30" s="308"/>
      <c r="B30" s="309" t="s">
        <v>374</v>
      </c>
      <c r="C30" s="310" t="s">
        <v>375</v>
      </c>
      <c r="D30" s="414" t="s">
        <v>329</v>
      </c>
      <c r="E30" s="415"/>
      <c r="F30" s="415"/>
      <c r="G30" s="416"/>
      <c r="I30" s="467"/>
      <c r="J30" s="468"/>
      <c r="K30" s="468"/>
      <c r="L30" s="468"/>
      <c r="M30" s="468"/>
      <c r="N30" s="469"/>
      <c r="P30" s="456"/>
      <c r="Q30" s="457"/>
      <c r="R30" s="457"/>
      <c r="S30" s="457"/>
      <c r="T30" s="457"/>
      <c r="U30" s="458"/>
    </row>
    <row r="31" spans="1:21" outlineLevel="1">
      <c r="A31" s="434" t="s">
        <v>376</v>
      </c>
      <c r="B31" s="329" t="s">
        <v>377</v>
      </c>
      <c r="C31" s="307">
        <v>0</v>
      </c>
      <c r="D31" s="436" t="s">
        <v>519</v>
      </c>
      <c r="E31" s="436"/>
      <c r="F31" s="436"/>
      <c r="G31" s="437"/>
      <c r="I31" s="467"/>
      <c r="J31" s="468"/>
      <c r="K31" s="468"/>
      <c r="L31" s="468"/>
      <c r="M31" s="468"/>
      <c r="N31" s="469"/>
      <c r="P31" s="456"/>
      <c r="Q31" s="457"/>
      <c r="R31" s="457"/>
      <c r="S31" s="457"/>
      <c r="T31" s="457"/>
      <c r="U31" s="458"/>
    </row>
    <row r="32" spans="1:21" outlineLevel="1">
      <c r="A32" s="434"/>
      <c r="B32" s="312"/>
      <c r="C32" s="252"/>
      <c r="D32" s="419"/>
      <c r="E32" s="419"/>
      <c r="F32" s="419"/>
      <c r="G32" s="420"/>
      <c r="I32" s="467"/>
      <c r="J32" s="468"/>
      <c r="K32" s="468"/>
      <c r="L32" s="468"/>
      <c r="M32" s="468"/>
      <c r="N32" s="469"/>
      <c r="P32" s="456"/>
      <c r="Q32" s="457"/>
      <c r="R32" s="457"/>
      <c r="S32" s="457"/>
      <c r="T32" s="457"/>
      <c r="U32" s="458"/>
    </row>
    <row r="33" spans="1:21" outlineLevel="1">
      <c r="A33" s="434"/>
      <c r="B33" s="312"/>
      <c r="C33" s="252"/>
      <c r="D33" s="419"/>
      <c r="E33" s="419"/>
      <c r="F33" s="419"/>
      <c r="G33" s="420"/>
      <c r="I33" s="467"/>
      <c r="J33" s="468"/>
      <c r="K33" s="468"/>
      <c r="L33" s="468"/>
      <c r="M33" s="468"/>
      <c r="N33" s="469"/>
      <c r="P33" s="456"/>
      <c r="Q33" s="457"/>
      <c r="R33" s="457"/>
      <c r="S33" s="457"/>
      <c r="T33" s="457"/>
      <c r="U33" s="458"/>
    </row>
    <row r="34" spans="1:21" outlineLevel="1">
      <c r="A34" s="434"/>
      <c r="B34" s="312"/>
      <c r="C34" s="252"/>
      <c r="D34" s="419"/>
      <c r="E34" s="419"/>
      <c r="F34" s="419"/>
      <c r="G34" s="420"/>
      <c r="I34" s="467"/>
      <c r="J34" s="468"/>
      <c r="K34" s="468"/>
      <c r="L34" s="468"/>
      <c r="M34" s="468"/>
      <c r="N34" s="469"/>
      <c r="P34" s="456"/>
      <c r="Q34" s="457"/>
      <c r="R34" s="457"/>
      <c r="S34" s="457"/>
      <c r="T34" s="457"/>
      <c r="U34" s="458"/>
    </row>
    <row r="35" spans="1:21" outlineLevel="1">
      <c r="A35" s="434"/>
      <c r="B35" s="312"/>
      <c r="C35" s="252"/>
      <c r="D35" s="419"/>
      <c r="E35" s="419"/>
      <c r="F35" s="419"/>
      <c r="G35" s="420"/>
      <c r="I35" s="467"/>
      <c r="J35" s="468"/>
      <c r="K35" s="468"/>
      <c r="L35" s="468"/>
      <c r="M35" s="468"/>
      <c r="N35" s="469"/>
      <c r="P35" s="456"/>
      <c r="Q35" s="457"/>
      <c r="R35" s="457"/>
      <c r="S35" s="457"/>
      <c r="T35" s="457"/>
      <c r="U35" s="458"/>
    </row>
    <row r="36" spans="1:21" outlineLevel="1">
      <c r="A36" s="434"/>
      <c r="B36" s="312"/>
      <c r="C36" s="252"/>
      <c r="D36" s="419"/>
      <c r="E36" s="419"/>
      <c r="F36" s="419"/>
      <c r="G36" s="420"/>
      <c r="I36" s="467"/>
      <c r="J36" s="468"/>
      <c r="K36" s="468"/>
      <c r="L36" s="468"/>
      <c r="M36" s="468"/>
      <c r="N36" s="469"/>
      <c r="P36" s="456"/>
      <c r="Q36" s="457"/>
      <c r="R36" s="457"/>
      <c r="S36" s="457"/>
      <c r="T36" s="457"/>
      <c r="U36" s="458"/>
    </row>
    <row r="37" spans="1:21" outlineLevel="1">
      <c r="A37" s="434"/>
      <c r="B37" s="312"/>
      <c r="C37" s="252"/>
      <c r="D37" s="419"/>
      <c r="E37" s="419"/>
      <c r="F37" s="419"/>
      <c r="G37" s="420"/>
      <c r="I37" s="467"/>
      <c r="J37" s="468"/>
      <c r="K37" s="468"/>
      <c r="L37" s="468"/>
      <c r="M37" s="468"/>
      <c r="N37" s="469"/>
      <c r="P37" s="456"/>
      <c r="Q37" s="457"/>
      <c r="R37" s="457"/>
      <c r="S37" s="457"/>
      <c r="T37" s="457"/>
      <c r="U37" s="458"/>
    </row>
    <row r="38" spans="1:21" outlineLevel="1">
      <c r="A38" s="434"/>
      <c r="B38" s="312"/>
      <c r="C38" s="252"/>
      <c r="D38" s="419"/>
      <c r="E38" s="419"/>
      <c r="F38" s="419"/>
      <c r="G38" s="420"/>
      <c r="I38" s="467"/>
      <c r="J38" s="468"/>
      <c r="K38" s="468"/>
      <c r="L38" s="468"/>
      <c r="M38" s="468"/>
      <c r="N38" s="469"/>
      <c r="P38" s="456"/>
      <c r="Q38" s="457"/>
      <c r="R38" s="457"/>
      <c r="S38" s="457"/>
      <c r="T38" s="457"/>
      <c r="U38" s="458"/>
    </row>
    <row r="39" spans="1:21" outlineLevel="1">
      <c r="A39" s="434"/>
      <c r="B39" s="312"/>
      <c r="C39" s="252"/>
      <c r="D39" s="419"/>
      <c r="E39" s="419"/>
      <c r="F39" s="419"/>
      <c r="G39" s="420"/>
      <c r="I39" s="467"/>
      <c r="J39" s="468"/>
      <c r="K39" s="468"/>
      <c r="L39" s="468"/>
      <c r="M39" s="468"/>
      <c r="N39" s="469"/>
      <c r="P39" s="456"/>
      <c r="Q39" s="457"/>
      <c r="R39" s="457"/>
      <c r="S39" s="457"/>
      <c r="T39" s="457"/>
      <c r="U39" s="458"/>
    </row>
    <row r="40" spans="1:21" ht="14" outlineLevel="1" thickBot="1">
      <c r="A40" s="435"/>
      <c r="B40" s="313"/>
      <c r="C40" s="314"/>
      <c r="D40" s="417"/>
      <c r="E40" s="417"/>
      <c r="F40" s="417"/>
      <c r="G40" s="418"/>
      <c r="I40" s="467"/>
      <c r="J40" s="468"/>
      <c r="K40" s="468"/>
      <c r="L40" s="468"/>
      <c r="M40" s="468"/>
      <c r="N40" s="469"/>
      <c r="P40" s="456"/>
      <c r="Q40" s="457"/>
      <c r="R40" s="457"/>
      <c r="S40" s="457"/>
      <c r="T40" s="457"/>
      <c r="U40" s="458"/>
    </row>
    <row r="41" spans="1:21" outlineLevel="1">
      <c r="A41" s="154"/>
      <c r="B41" s="248"/>
      <c r="C41" s="248"/>
      <c r="D41" s="248"/>
      <c r="E41" s="248"/>
      <c r="F41" s="248"/>
      <c r="G41" s="248"/>
      <c r="I41" s="467"/>
      <c r="J41" s="468"/>
      <c r="K41" s="468"/>
      <c r="L41" s="468"/>
      <c r="M41" s="468"/>
      <c r="N41" s="469"/>
      <c r="P41" s="456"/>
      <c r="Q41" s="457"/>
      <c r="R41" s="457"/>
      <c r="S41" s="457"/>
      <c r="T41" s="457"/>
      <c r="U41" s="458"/>
    </row>
    <row r="42" spans="1:21" outlineLevel="1">
      <c r="A42" s="154"/>
      <c r="B42" s="248"/>
      <c r="C42" s="248"/>
      <c r="D42" s="248"/>
      <c r="E42" s="248"/>
      <c r="F42" s="248"/>
      <c r="G42" s="248"/>
      <c r="I42" s="467"/>
      <c r="J42" s="468"/>
      <c r="K42" s="468"/>
      <c r="L42" s="468"/>
      <c r="M42" s="468"/>
      <c r="N42" s="469"/>
      <c r="P42" s="456"/>
      <c r="Q42" s="457"/>
      <c r="R42" s="457"/>
      <c r="S42" s="457"/>
      <c r="T42" s="457"/>
      <c r="U42" s="458"/>
    </row>
    <row r="43" spans="1:21" outlineLevel="1">
      <c r="A43" s="154"/>
      <c r="B43" s="248"/>
      <c r="C43" s="248"/>
      <c r="D43" s="248"/>
      <c r="E43" s="248"/>
      <c r="F43" s="248"/>
      <c r="G43" s="248"/>
      <c r="I43" s="467"/>
      <c r="J43" s="468"/>
      <c r="K43" s="468"/>
      <c r="L43" s="468"/>
      <c r="M43" s="468"/>
      <c r="N43" s="469"/>
      <c r="P43" s="456"/>
      <c r="Q43" s="457"/>
      <c r="R43" s="457"/>
      <c r="S43" s="457"/>
      <c r="T43" s="457"/>
      <c r="U43" s="458"/>
    </row>
    <row r="44" spans="1:21" outlineLevel="1">
      <c r="A44" s="154"/>
      <c r="B44" s="248"/>
      <c r="C44" s="248"/>
      <c r="D44" s="248"/>
      <c r="E44" s="248"/>
      <c r="F44" s="248"/>
      <c r="G44" s="248"/>
      <c r="I44" s="467"/>
      <c r="J44" s="468"/>
      <c r="K44" s="468"/>
      <c r="L44" s="468"/>
      <c r="M44" s="468"/>
      <c r="N44" s="469"/>
      <c r="P44" s="456"/>
      <c r="Q44" s="457"/>
      <c r="R44" s="457"/>
      <c r="S44" s="457"/>
      <c r="T44" s="457"/>
      <c r="U44" s="458"/>
    </row>
    <row r="45" spans="1:21" outlineLevel="1">
      <c r="A45" s="154"/>
      <c r="B45" s="248"/>
      <c r="C45" s="248"/>
      <c r="D45" s="248"/>
      <c r="E45" s="248"/>
      <c r="F45" s="248"/>
      <c r="G45" s="248"/>
      <c r="I45" s="470"/>
      <c r="J45" s="471"/>
      <c r="K45" s="471"/>
      <c r="L45" s="471"/>
      <c r="M45" s="471"/>
      <c r="N45" s="472"/>
      <c r="P45" s="459"/>
      <c r="Q45" s="460"/>
      <c r="R45" s="460"/>
      <c r="S45" s="460"/>
      <c r="T45" s="460"/>
      <c r="U45" s="46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t="s">
        <v>305</v>
      </c>
      <c r="C54" s="127" t="s">
        <v>287</v>
      </c>
      <c r="D54" s="124" t="s">
        <v>389</v>
      </c>
      <c r="E54" s="242">
        <v>0</v>
      </c>
      <c r="F54" s="242">
        <v>0</v>
      </c>
      <c r="G54" s="242">
        <v>0</v>
      </c>
      <c r="H54" s="242">
        <v>0</v>
      </c>
      <c r="I54" s="242">
        <v>0</v>
      </c>
      <c r="J54" s="242">
        <f>'Option_4 Workings'!M15*-1</f>
        <v>-3.2771701584380777</v>
      </c>
      <c r="K54" s="242">
        <f>'Option_4 Workings'!N15*-1</f>
        <v>-3.3242671726421422</v>
      </c>
      <c r="L54" s="242">
        <f>'Option_4 Workings'!O15*-1</f>
        <v>-3.3732479592343547</v>
      </c>
      <c r="M54" s="242">
        <f>'Option_4 Workings'!P15*-1</f>
        <v>-3.4220781099695032</v>
      </c>
      <c r="N54" s="242">
        <f>'Option_4 Workings'!Q15*-1</f>
        <v>-3.4684976909149015</v>
      </c>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389</v>
      </c>
      <c r="E55" s="241">
        <v>0</v>
      </c>
      <c r="F55" s="241">
        <v>0</v>
      </c>
      <c r="G55" s="241">
        <v>0</v>
      </c>
      <c r="H55" s="241">
        <v>0</v>
      </c>
      <c r="I55" s="241">
        <v>0</v>
      </c>
      <c r="J55" s="241">
        <f>'Option_4 Workings'!M16*-1</f>
        <v>0</v>
      </c>
      <c r="K55" s="241">
        <f>'Option_4 Workings'!N16*-1</f>
        <v>0</v>
      </c>
      <c r="L55" s="241">
        <f>'Option_4 Workings'!O16*-1</f>
        <v>0</v>
      </c>
      <c r="M55" s="241">
        <f>'Option_4 Workings'!P16*-1</f>
        <v>0</v>
      </c>
      <c r="N55" s="241">
        <f>'Option_4 Workings'!Q16*-1</f>
        <v>0</v>
      </c>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-3.2771701584380777</v>
      </c>
      <c r="K64" s="23">
        <f t="shared" si="3"/>
        <v>-3.3242671726421422</v>
      </c>
      <c r="L64" s="23">
        <f t="shared" si="3"/>
        <v>-3.3732479592343547</v>
      </c>
      <c r="M64" s="23">
        <f t="shared" si="3"/>
        <v>-3.4220781099695032</v>
      </c>
      <c r="N64" s="23">
        <f t="shared" si="3"/>
        <v>-3.4684976909149015</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-7.096053184541379</v>
      </c>
      <c r="F75" s="275">
        <f>-F158*'Fixed Data'!$B$27/10^2</f>
        <v>-7.1999124119874018</v>
      </c>
      <c r="G75" s="275">
        <f>-G158*'Fixed Data'!$B$27/10^2</f>
        <v>-7.3059222461332691</v>
      </c>
      <c r="H75" s="275">
        <f>-H158*'Fixed Data'!$B$27/10^2</f>
        <v>-7.4141452753450983</v>
      </c>
      <c r="I75" s="275">
        <f>-I158*'Fixed Data'!$B$27/10^2</f>
        <v>-7.5246463673718242</v>
      </c>
      <c r="J75" s="275">
        <f>-J158*'Fixed Data'!$B$27/10^2</f>
        <v>-7.6374927655090037</v>
      </c>
      <c r="K75" s="275">
        <f>-K158*'Fixed Data'!$B$27/10^2</f>
        <v>-7.7368833824027456</v>
      </c>
      <c r="L75" s="275">
        <f>-L158*'Fixed Data'!$B$27/10^2</f>
        <v>-7.8382762951062253</v>
      </c>
      <c r="M75" s="275">
        <f>-M158*'Fixed Data'!$B$27/10^2</f>
        <v>-7.9417303889275876</v>
      </c>
      <c r="N75" s="275">
        <f>-N158*'Fixed Data'!$B$27/10^2</f>
        <v>-8.0473066677839267</v>
      </c>
      <c r="O75" s="275">
        <f>-O158*'Fixed Data'!$B$27/10^2</f>
        <v>-8.155068374406035</v>
      </c>
      <c r="P75" s="275">
        <f>-P158*'Fixed Data'!$B$27/10^2</f>
        <v>-8.2822197628714171</v>
      </c>
      <c r="Q75" s="275">
        <f>-Q158*'Fixed Data'!$B$27/10^2</f>
        <v>-8.4122322049971423</v>
      </c>
      <c r="R75" s="275">
        <f>-R158*'Fixed Data'!$B$27/10^2</f>
        <v>-8.5451949453067471</v>
      </c>
      <c r="S75" s="275">
        <f>-S158*'Fixed Data'!$B$27/10^2</f>
        <v>-8.6812006316211132</v>
      </c>
      <c r="T75" s="275">
        <f>-T158*'Fixed Data'!$B$27/10^2</f>
        <v>-8.8203454653144213</v>
      </c>
      <c r="U75" s="275">
        <f>-U158*'Fixed Data'!$B$27/10^2</f>
        <v>-8.9627293515701041</v>
      </c>
      <c r="V75" s="275">
        <f>-V158*'Fixed Data'!$B$27/10^2</f>
        <v>-9.1084560571495903</v>
      </c>
      <c r="W75" s="275">
        <f>-W158*'Fixed Data'!$B$27/10^2</f>
        <v>-9.2576333756738727</v>
      </c>
      <c r="X75" s="275">
        <f>-X158*'Fixed Data'!$B$27/10^2</f>
        <v>-9.410373330469028</v>
      </c>
      <c r="Y75" s="275">
        <f>-Y158*'Fixed Data'!$B$27/10^2</f>
        <v>-9.5667923022837762</v>
      </c>
      <c r="Z75" s="275">
        <f>-Z158*'Fixed Data'!$B$27/10^2</f>
        <v>-9.7270112696990196</v>
      </c>
      <c r="AA75" s="275">
        <f>-AA158*'Fixed Data'!$B$27/10^2</f>
        <v>-9.8911559819221733</v>
      </c>
      <c r="AB75" s="275">
        <f>-AB158*'Fixed Data'!$B$27/10^2</f>
        <v>-10.059357176658322</v>
      </c>
      <c r="AC75" s="275">
        <f>-AC158*'Fixed Data'!$B$27/10^2</f>
        <v>-10.231750797981318</v>
      </c>
      <c r="AD75" s="275">
        <f>-AD158*'Fixed Data'!$B$27/10^2</f>
        <v>-10.408478229230543</v>
      </c>
      <c r="AE75" s="275">
        <f>-AE158*'Fixed Data'!$B$27/10^2</f>
        <v>-10.589686525907604</v>
      </c>
      <c r="AF75" s="275">
        <f>-AF158*'Fixed Data'!$B$27/10^2</f>
        <v>-10.775528671111489</v>
      </c>
      <c r="AG75" s="275">
        <f>-AG158*'Fixed Data'!$B$27/10^2</f>
        <v>-10.966163830973658</v>
      </c>
      <c r="AH75" s="275">
        <f>-AH158*'Fixed Data'!$B$27/10^2</f>
        <v>-11.161757632631568</v>
      </c>
      <c r="AI75" s="275">
        <f>-AI158*'Fixed Data'!$B$27/10^2</f>
        <v>-11.362482464740584</v>
      </c>
      <c r="AJ75" s="275">
        <f>-AJ158*'Fixed Data'!$B$27/10^2</f>
        <v>-11.568517755447488</v>
      </c>
      <c r="AK75" s="275">
        <f>-AK158*'Fixed Data'!$B$27/10^2</f>
        <v>-11.780050302953576</v>
      </c>
      <c r="AL75" s="275">
        <f>-AL158*'Fixed Data'!$B$27/10^2</f>
        <v>-11.997274613590555</v>
      </c>
      <c r="AM75" s="275">
        <f>-AM158*'Fixed Data'!$B$27/10^2</f>
        <v>-12.220393224870847</v>
      </c>
      <c r="AN75" s="275">
        <f>-AN158*'Fixed Data'!$B$27/10^2</f>
        <v>-12.449617073614666</v>
      </c>
      <c r="AO75" s="275">
        <f>-AO158*'Fixed Data'!$B$27/10^2</f>
        <v>-12.6851658941283</v>
      </c>
      <c r="AP75" s="275">
        <f>-AP158*'Fixed Data'!$B$27/10^2</f>
        <v>-12.927268601356786</v>
      </c>
      <c r="AQ75" s="275">
        <f>-AQ158*'Fixed Data'!$B$27/10^2</f>
        <v>-13.176163696574999</v>
      </c>
      <c r="AR75" s="275">
        <f>-AR158*'Fixed Data'!$B$27/10^2</f>
        <v>-13.432099718155499</v>
      </c>
      <c r="AS75" s="275">
        <f>-AS158*'Fixed Data'!$B$27/10^2</f>
        <v>-13.695335707361982</v>
      </c>
      <c r="AT75" s="275">
        <f>-AT158*'Fixed Data'!$B$27/10^2</f>
        <v>-13.966141659117168</v>
      </c>
      <c r="AU75" s="275">
        <f>-AU158*'Fixed Data'!$B$27/10^2</f>
        <v>-14.244799040385802</v>
      </c>
      <c r="AV75" s="275">
        <f>-AV158*'Fixed Data'!$B$27/10^2</f>
        <v>-14.531601323583315</v>
      </c>
      <c r="AW75" s="275">
        <f>-AW158*'Fixed Data'!$B$27/10^2</f>
        <v>-14.826854497446059</v>
      </c>
      <c r="AX75" s="275">
        <f>-AX158*'Fixed Data'!$B$27/10^2</f>
        <v>-15.130877713131905</v>
      </c>
      <c r="AY75" s="275">
        <f>-AY158*'Fixed Data'!$B$27/10^2</f>
        <v>-15.444003810116079</v>
      </c>
      <c r="AZ75" s="275">
        <f>-AZ158*'Fixed Data'!$B$27/10^2</f>
        <v>-15.766580007368553</v>
      </c>
      <c r="BA75" s="275">
        <f>-BA158*'Fixed Data'!$B$27/10^2</f>
        <v>-16.098968541941847</v>
      </c>
      <c r="BB75" s="275">
        <f>-BB158*'Fixed Data'!$B$27/10^2</f>
        <v>-16.438364438788007</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-7.096053184541379</v>
      </c>
      <c r="F77" s="23">
        <f t="shared" si="5"/>
        <v>-7.1999124119874018</v>
      </c>
      <c r="G77" s="23">
        <f t="shared" si="5"/>
        <v>-7.3059222461332691</v>
      </c>
      <c r="H77" s="23">
        <f t="shared" si="5"/>
        <v>-7.4141452753450983</v>
      </c>
      <c r="I77" s="23">
        <f t="shared" si="5"/>
        <v>-7.5246463673718242</v>
      </c>
      <c r="J77" s="23">
        <f t="shared" si="5"/>
        <v>-7.6374927655090037</v>
      </c>
      <c r="K77" s="23">
        <f t="shared" si="5"/>
        <v>-7.7368833824027456</v>
      </c>
      <c r="L77" s="23">
        <f t="shared" si="5"/>
        <v>-7.8382762951062253</v>
      </c>
      <c r="M77" s="23">
        <f t="shared" si="5"/>
        <v>-7.9417303889275876</v>
      </c>
      <c r="N77" s="23">
        <f t="shared" si="5"/>
        <v>-8.0473066677839267</v>
      </c>
      <c r="O77" s="23">
        <f t="shared" si="5"/>
        <v>-8.155068374406035</v>
      </c>
      <c r="P77" s="23">
        <f t="shared" si="5"/>
        <v>-8.2822197628714171</v>
      </c>
      <c r="Q77" s="23">
        <f t="shared" si="5"/>
        <v>-8.4122322049971423</v>
      </c>
      <c r="R77" s="23">
        <f t="shared" si="5"/>
        <v>-8.5451949453067471</v>
      </c>
      <c r="S77" s="23">
        <f t="shared" si="5"/>
        <v>-8.6812006316211132</v>
      </c>
      <c r="T77" s="23">
        <f t="shared" si="5"/>
        <v>-8.8203454653144213</v>
      </c>
      <c r="U77" s="23">
        <f t="shared" si="5"/>
        <v>-8.9627293515701041</v>
      </c>
      <c r="V77" s="23">
        <f t="shared" si="5"/>
        <v>-9.1084560571495903</v>
      </c>
      <c r="W77" s="23">
        <f t="shared" si="5"/>
        <v>-9.2576333756738727</v>
      </c>
      <c r="X77" s="23">
        <f t="shared" si="5"/>
        <v>-9.410373330469028</v>
      </c>
      <c r="Y77" s="23">
        <f t="shared" si="5"/>
        <v>-9.5667923022837762</v>
      </c>
      <c r="Z77" s="23">
        <f t="shared" si="5"/>
        <v>-9.7270112696990196</v>
      </c>
      <c r="AA77" s="23">
        <f t="shared" si="5"/>
        <v>-9.8911559819221733</v>
      </c>
      <c r="AB77" s="23">
        <f t="shared" si="5"/>
        <v>-10.059357176658322</v>
      </c>
      <c r="AC77" s="23">
        <f t="shared" si="5"/>
        <v>-10.231750797981318</v>
      </c>
      <c r="AD77" s="23">
        <f t="shared" si="5"/>
        <v>-10.408478229230543</v>
      </c>
      <c r="AE77" s="23">
        <f t="shared" si="5"/>
        <v>-10.589686525907604</v>
      </c>
      <c r="AF77" s="23">
        <f t="shared" si="5"/>
        <v>-10.775528671111489</v>
      </c>
      <c r="AG77" s="23">
        <f t="shared" si="5"/>
        <v>-10.966163830973658</v>
      </c>
      <c r="AH77" s="23">
        <f t="shared" si="5"/>
        <v>-11.161757632631568</v>
      </c>
      <c r="AI77" s="23">
        <f t="shared" si="5"/>
        <v>-11.362482464740584</v>
      </c>
      <c r="AJ77" s="23">
        <f t="shared" si="5"/>
        <v>-11.568517755447488</v>
      </c>
      <c r="AK77" s="23">
        <f t="shared" ref="AK77:BB77" si="6">SUM(AK75:AK76)</f>
        <v>-11.780050302953576</v>
      </c>
      <c r="AL77" s="23">
        <f t="shared" si="6"/>
        <v>-11.997274613590555</v>
      </c>
      <c r="AM77" s="23">
        <f t="shared" si="6"/>
        <v>-12.220393224870847</v>
      </c>
      <c r="AN77" s="23">
        <f t="shared" si="6"/>
        <v>-12.449617073614666</v>
      </c>
      <c r="AO77" s="23">
        <f t="shared" si="6"/>
        <v>-12.6851658941283</v>
      </c>
      <c r="AP77" s="23">
        <f t="shared" si="6"/>
        <v>-12.927268601356786</v>
      </c>
      <c r="AQ77" s="23">
        <f t="shared" si="6"/>
        <v>-13.176163696574999</v>
      </c>
      <c r="AR77" s="23">
        <f t="shared" si="6"/>
        <v>-13.432099718155499</v>
      </c>
      <c r="AS77" s="23">
        <f t="shared" si="6"/>
        <v>-13.695335707361982</v>
      </c>
      <c r="AT77" s="23">
        <f t="shared" si="6"/>
        <v>-13.966141659117168</v>
      </c>
      <c r="AU77" s="23">
        <f t="shared" si="6"/>
        <v>-14.244799040385802</v>
      </c>
      <c r="AV77" s="23">
        <f t="shared" si="6"/>
        <v>-14.531601323583315</v>
      </c>
      <c r="AW77" s="23">
        <f t="shared" si="6"/>
        <v>-14.826854497446059</v>
      </c>
      <c r="AX77" s="23">
        <f t="shared" si="6"/>
        <v>-15.130877713131905</v>
      </c>
      <c r="AY77" s="23">
        <f t="shared" si="6"/>
        <v>-15.444003810116079</v>
      </c>
      <c r="AZ77" s="23">
        <f t="shared" si="6"/>
        <v>-15.766580007368553</v>
      </c>
      <c r="BA77" s="23">
        <f t="shared" si="6"/>
        <v>-16.098968541941847</v>
      </c>
      <c r="BB77" s="255">
        <f t="shared" si="6"/>
        <v>-16.438364438788007</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-3.2771701584380777</v>
      </c>
      <c r="K82" s="21">
        <f t="shared" si="8"/>
        <v>-3.3242671726421422</v>
      </c>
      <c r="L82" s="21">
        <f t="shared" si="8"/>
        <v>-3.3732479592343547</v>
      </c>
      <c r="M82" s="21">
        <f t="shared" si="8"/>
        <v>-3.4220781099695032</v>
      </c>
      <c r="N82" s="21">
        <f t="shared" si="8"/>
        <v>-3.4684976909149015</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-0.34496527983558711</v>
      </c>
      <c r="L89" s="21">
        <f>IF($J$82&lt;0,(IF(2050-K$80&lt;=0,0,(2/(2050-K$80+1))*(1-(SUM($E89:K89)/$J$82))*$J$82*'Fixed Data'!I$52)),0)</f>
        <v>-0.32580054206694337</v>
      </c>
      <c r="M89" s="21">
        <f>IF($J$82&lt;0,(IF(2050-L$80&lt;=0,0,(2/(2050-L$80+1))*(1-(SUM($E89:L89)/$J$82))*$J$82*'Fixed Data'!J$52)),0)</f>
        <v>-0.30663580429829967</v>
      </c>
      <c r="N89" s="21">
        <f>IF($J$82&lt;0,(IF(2050-M$80&lt;=0,0,(2/(2050-M$80+1))*(1-(SUM($E89:M89)/$J$82))*$J$82*'Fixed Data'!K$52)),0)</f>
        <v>-0.28747106652965593</v>
      </c>
      <c r="O89" s="21">
        <f>IF($J$82&lt;0,(IF(2050-N$80&lt;=0,0,(2/(2050-N$80+1))*(1-(SUM($E89:N89)/$J$82))*$J$82*'Fixed Data'!L$52)),0)</f>
        <v>-0.26830632876101213</v>
      </c>
      <c r="P89" s="21">
        <f>IF($J$82&lt;0,(IF(2050-O$80&lt;=0,0,(2/(2050-O$80+1))*(1-(SUM($E89:O89)/$J$82))*$J$82*'Fixed Data'!M$52)),0)</f>
        <v>-0.24914159099236846</v>
      </c>
      <c r="Q89" s="21">
        <f>IF($J$82&lt;0,(IF(2050-P$80&lt;=0,0,(2/(2050-P$80+1))*(1-(SUM($E89:P89)/$J$82))*$J$82*'Fixed Data'!N$52)),0)</f>
        <v>-0.22997685322372474</v>
      </c>
      <c r="R89" s="21">
        <f>IF($J$82&lt;0,(IF(2050-Q$80&lt;=0,0,(2/(2050-Q$80+1))*(1-(SUM($E89:Q89)/$J$82))*$J$82*'Fixed Data'!O$52)),0)</f>
        <v>-0.21081211545508091</v>
      </c>
      <c r="S89" s="21">
        <f>IF($J$82&lt;0,(IF(2050-R$80&lt;=0,0,(2/(2050-R$80+1))*(1-(SUM($E89:R89)/$J$82))*$J$82*'Fixed Data'!P$52)),0)</f>
        <v>-0.19164737768643725</v>
      </c>
      <c r="T89" s="21">
        <f>IF($J$82&lt;0,(IF(2050-S$80&lt;=0,0,(2/(2050-S$80+1))*(1-(SUM($E89:S89)/$J$82))*$J$82*'Fixed Data'!Q$52)),0)</f>
        <v>-0.17248263991779353</v>
      </c>
      <c r="U89" s="21">
        <f>IF($J$82&lt;0,(IF(2050-T$80&lt;=0,0,(2/(2050-T$80+1))*(1-(SUM($E89:T89)/$J$82))*$J$82*'Fixed Data'!R$52)),0)</f>
        <v>-0.15331790214914984</v>
      </c>
      <c r="V89" s="21">
        <f>IF($J$82&lt;0,(IF(2050-U$80&lt;=0,0,(2/(2050-U$80+1))*(1-(SUM($E89:U89)/$J$82))*$J$82*'Fixed Data'!S$52)),0)</f>
        <v>-0.13415316438050609</v>
      </c>
      <c r="W89" s="21">
        <f>IF($J$82&lt;0,(IF(2050-V$80&lt;=0,0,(2/(2050-V$80+1))*(1-(SUM($E89:V89)/$J$82))*$J$82*'Fixed Data'!T$52)),0)</f>
        <v>-0.1149884266118623</v>
      </c>
      <c r="X89" s="21">
        <f>IF($J$82&lt;0,(IF(2050-W$80&lt;=0,0,(2/(2050-W$80+1))*(1-(SUM($E89:W89)/$J$82))*$J$82*'Fixed Data'!U$52)),0)</f>
        <v>-9.5823688843218693E-2</v>
      </c>
      <c r="Y89" s="21">
        <f>IF($J$82&lt;0,(IF(2050-X$80&lt;=0,0,(2/(2050-X$80+1))*(1-(SUM($E89:X89)/$J$82))*$J$82*'Fixed Data'!V$52)),0)</f>
        <v>-7.6658951074574919E-2</v>
      </c>
      <c r="Z89" s="21">
        <f>IF($J$82&lt;0,(IF(2050-Y$80&lt;=0,0,(2/(2050-Y$80+1))*(1-(SUM($E89:Y89)/$J$82))*$J$82*'Fixed Data'!W$52)),0)</f>
        <v>-5.7494213305931366E-2</v>
      </c>
      <c r="AA89" s="21">
        <f>IF($J$82&lt;0,(IF(2050-Z$80&lt;=0,0,(2/(2050-Z$80+1))*(1-(SUM($E89:Z89)/$J$82))*$J$82*'Fixed Data'!X$52)),0)</f>
        <v>-3.8329475537287577E-2</v>
      </c>
      <c r="AB89" s="21">
        <f>IF($J$82&lt;0,(IF(2050-AA$80&lt;=0,0,(2/(2050-AA$80+1))*(1-(SUM($E89:AA89)/$J$82))*$J$82*'Fixed Data'!Y$52)),0)</f>
        <v>-1.916473776864391E-2</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-0.36936301918246023</v>
      </c>
      <c r="M90" s="21">
        <f>IF($K$82&lt;0,(IF(2050-L$80&lt;=0,0,(2/(2050-L$80+1))*(1-(SUM($E90:L90)/$K$82))*$K$82*'Fixed Data'!J$52)),0)</f>
        <v>-0.34763578275996254</v>
      </c>
      <c r="N90" s="21">
        <f>IF($K$82&lt;0,(IF(2050-M$80&lt;=0,0,(2/(2050-M$80+1))*(1-(SUM($E90:M90)/$K$82))*$K$82*'Fixed Data'!K$52)),0)</f>
        <v>-0.32590854633746497</v>
      </c>
      <c r="O90" s="21">
        <f>IF($K$82&lt;0,(IF(2050-N$80&lt;=0,0,(2/(2050-N$80+1))*(1-(SUM($E90:N90)/$K$82))*$K$82*'Fixed Data'!L$52)),0)</f>
        <v>-0.30418130991496722</v>
      </c>
      <c r="P90" s="21">
        <f>IF($K$82&lt;0,(IF(2050-O$80&lt;=0,0,(2/(2050-O$80+1))*(1-(SUM($E90:O90)/$K$82))*$K$82*'Fixed Data'!M$52)),0)</f>
        <v>-0.28245407349246965</v>
      </c>
      <c r="Q90" s="21">
        <f>IF($K$82&lt;0,(IF(2050-P$80&lt;=0,0,(2/(2050-P$80+1))*(1-(SUM($E90:P90)/$K$82))*$K$82*'Fixed Data'!N$52)),0)</f>
        <v>-0.26072683706997196</v>
      </c>
      <c r="R90" s="21">
        <f>IF($K$82&lt;0,(IF(2050-Q$80&lt;=0,0,(2/(2050-Q$80+1))*(1-(SUM($E90:Q90)/$K$82))*$K$82*'Fixed Data'!O$52)),0)</f>
        <v>-0.23899960064747425</v>
      </c>
      <c r="S90" s="21">
        <f>IF($K$82&lt;0,(IF(2050-R$80&lt;=0,0,(2/(2050-R$80+1))*(1-(SUM($E90:R90)/$K$82))*$K$82*'Fixed Data'!P$52)),0)</f>
        <v>-0.21727236422497659</v>
      </c>
      <c r="T90" s="21">
        <f>IF($K$82&lt;0,(IF(2050-S$80&lt;=0,0,(2/(2050-S$80+1))*(1-(SUM($E90:S90)/$K$82))*$K$82*'Fixed Data'!Q$52)),0)</f>
        <v>-0.19554512780247893</v>
      </c>
      <c r="U90" s="21">
        <f>IF($K$82&lt;0,(IF(2050-T$80&lt;=0,0,(2/(2050-T$80+1))*(1-(SUM($E90:T90)/$K$82))*$K$82*'Fixed Data'!R$52)),0)</f>
        <v>-0.17381789137998122</v>
      </c>
      <c r="V90" s="21">
        <f>IF($K$82&lt;0,(IF(2050-U$80&lt;=0,0,(2/(2050-U$80+1))*(1-(SUM($E90:U90)/$K$82))*$K$82*'Fixed Data'!S$52)),0)</f>
        <v>-0.15209065495748364</v>
      </c>
      <c r="W90" s="21">
        <f>IF($K$82&lt;0,(IF(2050-V$80&lt;=0,0,(2/(2050-V$80+1))*(1-(SUM($E90:V90)/$K$82))*$K$82*'Fixed Data'!T$52)),0)</f>
        <v>-0.13036341853498593</v>
      </c>
      <c r="X90" s="21">
        <f>IF($K$82&lt;0,(IF(2050-W$80&lt;=0,0,(2/(2050-W$80+1))*(1-(SUM($E90:W90)/$K$82))*$K$82*'Fixed Data'!U$52)),0)</f>
        <v>-0.10863618211248841</v>
      </c>
      <c r="Y90" s="21">
        <f>IF($K$82&lt;0,(IF(2050-X$80&lt;=0,0,(2/(2050-X$80+1))*(1-(SUM($E90:X90)/$K$82))*$K$82*'Fixed Data'!V$52)),0)</f>
        <v>-8.6908945689990635E-2</v>
      </c>
      <c r="Z90" s="21">
        <f>IF($K$82&lt;0,(IF(2050-Y$80&lt;=0,0,(2/(2050-Y$80+1))*(1-(SUM($E90:Y90)/$K$82))*$K$82*'Fixed Data'!W$52)),0)</f>
        <v>-6.5181709267493115E-2</v>
      </c>
      <c r="AA90" s="21">
        <f>IF($K$82&lt;0,(IF(2050-Z$80&lt;=0,0,(2/(2050-Z$80+1))*(1-(SUM($E90:Z90)/$K$82))*$K$82*'Fixed Data'!X$52)),0)</f>
        <v>-4.3454472844995408E-2</v>
      </c>
      <c r="AB90" s="21">
        <f>IF($K$82&lt;0,(IF(2050-AA$80&lt;=0,0,(2/(2050-AA$80+1))*(1-(SUM($E90:AA90)/$K$82))*$K$82*'Fixed Data'!Y$52)),0)</f>
        <v>-2.1727236422497954E-2</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-0.39685270108639464</v>
      </c>
      <c r="N91" s="21">
        <f>IF($L$82&lt;0,(IF(2050-M$80&lt;=0,0,(2/(2050-M$80+1))*(1-(SUM($E91:M91)/$L$82))*$L$82*'Fixed Data'!K$52)),0)</f>
        <v>-0.372049407268495</v>
      </c>
      <c r="O91" s="21">
        <f>IF($L$82&lt;0,(IF(2050-N$80&lt;=0,0,(2/(2050-N$80+1))*(1-(SUM($E91:N91)/$L$82))*$L$82*'Fixed Data'!L$52)),0)</f>
        <v>-0.34724611345059536</v>
      </c>
      <c r="P91" s="21">
        <f>IF($L$82&lt;0,(IF(2050-O$80&lt;=0,0,(2/(2050-O$80+1))*(1-(SUM($E91:O91)/$L$82))*$L$82*'Fixed Data'!M$52)),0)</f>
        <v>-0.32244281963269572</v>
      </c>
      <c r="Q91" s="21">
        <f>IF($L$82&lt;0,(IF(2050-P$80&lt;=0,0,(2/(2050-P$80+1))*(1-(SUM($E91:P91)/$L$82))*$L$82*'Fixed Data'!N$52)),0)</f>
        <v>-0.29763952581479602</v>
      </c>
      <c r="R91" s="21">
        <f>IF($L$82&lt;0,(IF(2050-Q$80&lt;=0,0,(2/(2050-Q$80+1))*(1-(SUM($E91:Q91)/$L$82))*$L$82*'Fixed Data'!O$52)),0)</f>
        <v>-0.27283623199689633</v>
      </c>
      <c r="S91" s="21">
        <f>IF($L$82&lt;0,(IF(2050-R$80&lt;=0,0,(2/(2050-R$80+1))*(1-(SUM($E91:R91)/$L$82))*$L$82*'Fixed Data'!P$52)),0)</f>
        <v>-0.24803293817899677</v>
      </c>
      <c r="T91" s="21">
        <f>IF($L$82&lt;0,(IF(2050-S$80&lt;=0,0,(2/(2050-S$80+1))*(1-(SUM($E91:S91)/$L$82))*$L$82*'Fixed Data'!Q$52)),0)</f>
        <v>-0.22322964436109705</v>
      </c>
      <c r="U91" s="21">
        <f>IF($L$82&lt;0,(IF(2050-T$80&lt;=0,0,(2/(2050-T$80+1))*(1-(SUM($E91:T91)/$L$82))*$L$82*'Fixed Data'!R$52)),0)</f>
        <v>-0.19842635054319729</v>
      </c>
      <c r="V91" s="21">
        <f>IF($L$82&lt;0,(IF(2050-U$80&lt;=0,0,(2/(2050-U$80+1))*(1-(SUM($E91:U91)/$L$82))*$L$82*'Fixed Data'!S$52)),0)</f>
        <v>-0.17362305672529763</v>
      </c>
      <c r="W91" s="21">
        <f>IF($L$82&lt;0,(IF(2050-V$80&lt;=0,0,(2/(2050-V$80+1))*(1-(SUM($E91:V91)/$L$82))*$L$82*'Fixed Data'!T$52)),0)</f>
        <v>-0.14881976290739801</v>
      </c>
      <c r="X91" s="21">
        <f>IF($L$82&lt;0,(IF(2050-W$80&lt;=0,0,(2/(2050-W$80+1))*(1-(SUM($E91:W91)/$L$82))*$L$82*'Fixed Data'!U$52)),0)</f>
        <v>-0.12401646908949839</v>
      </c>
      <c r="Y91" s="21">
        <f>IF($L$82&lt;0,(IF(2050-X$80&lt;=0,0,(2/(2050-X$80+1))*(1-(SUM($E91:X91)/$L$82))*$L$82*'Fixed Data'!V$52)),0)</f>
        <v>-9.9213175271598619E-2</v>
      </c>
      <c r="Z91" s="21">
        <f>IF($L$82&lt;0,(IF(2050-Y$80&lt;=0,0,(2/(2050-Y$80+1))*(1-(SUM($E91:Y91)/$L$82))*$L$82*'Fixed Data'!W$52)),0)</f>
        <v>-7.4409881453698923E-2</v>
      </c>
      <c r="AA91" s="21">
        <f>IF($L$82&lt;0,(IF(2050-Z$80&lt;=0,0,(2/(2050-Z$80+1))*(1-(SUM($E91:Z91)/$L$82))*$L$82*'Fixed Data'!X$52)),0)</f>
        <v>-4.9606587635799157E-2</v>
      </c>
      <c r="AB91" s="21">
        <f>IF($L$82&lt;0,(IF(2050-AA$80&lt;=0,0,(2/(2050-AA$80+1))*(1-(SUM($E91:AA91)/$L$82))*$L$82*'Fixed Data'!Y$52)),0)</f>
        <v>-2.4803293817899578E-2</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-0.4277597637461879</v>
      </c>
      <c r="O92" s="21">
        <f>IF($M$82&lt;0,(IF(2050-N$80&lt;=0,0,(2/(2050-N$80+1))*(1-(SUM($E92:N92)/$M$82))*$M$82*'Fixed Data'!L$52)),0)</f>
        <v>-0.39924244616310872</v>
      </c>
      <c r="P92" s="21">
        <f>IF($M$82&lt;0,(IF(2050-O$80&lt;=0,0,(2/(2050-O$80+1))*(1-(SUM($E92:O92)/$M$82))*$M$82*'Fixed Data'!M$52)),0)</f>
        <v>-0.37072512858002948</v>
      </c>
      <c r="Q92" s="21">
        <f>IF($M$82&lt;0,(IF(2050-P$80&lt;=0,0,(2/(2050-P$80+1))*(1-(SUM($E92:P92)/$M$82))*$M$82*'Fixed Data'!N$52)),0)</f>
        <v>-0.34220781099695036</v>
      </c>
      <c r="R92" s="21">
        <f>IF($M$82&lt;0,(IF(2050-Q$80&lt;=0,0,(2/(2050-Q$80+1))*(1-(SUM($E92:Q92)/$M$82))*$M$82*'Fixed Data'!O$52)),0)</f>
        <v>-0.31369049341387117</v>
      </c>
      <c r="S92" s="21">
        <f>IF($M$82&lt;0,(IF(2050-R$80&lt;=0,0,(2/(2050-R$80+1))*(1-(SUM($E92:R92)/$M$82))*$M$82*'Fixed Data'!P$52)),0)</f>
        <v>-0.28517317583079199</v>
      </c>
      <c r="T92" s="21">
        <f>IF($M$82&lt;0,(IF(2050-S$80&lt;=0,0,(2/(2050-S$80+1))*(1-(SUM($E92:S92)/$M$82))*$M$82*'Fixed Data'!Q$52)),0)</f>
        <v>-0.25665585824771275</v>
      </c>
      <c r="U92" s="21">
        <f>IF($M$82&lt;0,(IF(2050-T$80&lt;=0,0,(2/(2050-T$80+1))*(1-(SUM($E92:T92)/$M$82))*$M$82*'Fixed Data'!R$52)),0)</f>
        <v>-0.2281385406646336</v>
      </c>
      <c r="V92" s="21">
        <f>IF($M$82&lt;0,(IF(2050-U$80&lt;=0,0,(2/(2050-U$80+1))*(1-(SUM($E92:U92)/$M$82))*$M$82*'Fixed Data'!S$52)),0)</f>
        <v>-0.19962122308155442</v>
      </c>
      <c r="W92" s="21">
        <f>IF($M$82&lt;0,(IF(2050-V$80&lt;=0,0,(2/(2050-V$80+1))*(1-(SUM($E92:V92)/$M$82))*$M$82*'Fixed Data'!T$52)),0)</f>
        <v>-0.17110390549847507</v>
      </c>
      <c r="X92" s="21">
        <f>IF($M$82&lt;0,(IF(2050-W$80&lt;=0,0,(2/(2050-W$80+1))*(1-(SUM($E92:W92)/$M$82))*$M$82*'Fixed Data'!U$52)),0)</f>
        <v>-0.14258658791539597</v>
      </c>
      <c r="Y92" s="21">
        <f>IF($M$82&lt;0,(IF(2050-X$80&lt;=0,0,(2/(2050-X$80+1))*(1-(SUM($E92:X92)/$M$82))*$M$82*'Fixed Data'!V$52)),0)</f>
        <v>-0.11406927033231683</v>
      </c>
      <c r="Z92" s="21">
        <f>IF($M$82&lt;0,(IF(2050-Y$80&lt;=0,0,(2/(2050-Y$80+1))*(1-(SUM($E92:Y92)/$M$82))*$M$82*'Fixed Data'!W$52)),0)</f>
        <v>-8.5551952749237659E-2</v>
      </c>
      <c r="AA92" s="21">
        <f>IF($M$82&lt;0,(IF(2050-Z$80&lt;=0,0,(2/(2050-Z$80+1))*(1-(SUM($E92:Z92)/$M$82))*$M$82*'Fixed Data'!X$52)),0)</f>
        <v>-5.7034635166158684E-2</v>
      </c>
      <c r="AB92" s="21">
        <f>IF($M$82&lt;0,(IF(2050-AA$80&lt;=0,0,(2/(2050-AA$80+1))*(1-(SUM($E92:AA92)/$M$82))*$M$82*'Fixed Data'!Y$52)),0)</f>
        <v>-2.8517317583079474E-2</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-0.4624663587886535</v>
      </c>
      <c r="P93" s="21">
        <f>IF($N$82&lt;0,(IF(2050-O$80&lt;=0,0,(2/(2050-O$80+1))*(1-(SUM($E93:O93)/$N$82))*$N$82*'Fixed Data'!M$52)),0)</f>
        <v>-0.42943304744660687</v>
      </c>
      <c r="Q93" s="21">
        <f>IF($N$82&lt;0,(IF(2050-P$80&lt;=0,0,(2/(2050-P$80+1))*(1-(SUM($E93:P93)/$N$82))*$N$82*'Fixed Data'!N$52)),0)</f>
        <v>-0.3963997361045602</v>
      </c>
      <c r="R93" s="21">
        <f>IF($N$82&lt;0,(IF(2050-Q$80&lt;=0,0,(2/(2050-Q$80+1))*(1-(SUM($E93:Q93)/$N$82))*$N$82*'Fixed Data'!O$52)),0)</f>
        <v>-0.36336642476251346</v>
      </c>
      <c r="S93" s="21">
        <f>IF($N$82&lt;0,(IF(2050-R$80&lt;=0,0,(2/(2050-R$80+1))*(1-(SUM($E93:R93)/$N$82))*$N$82*'Fixed Data'!P$52)),0)</f>
        <v>-0.33033311342046684</v>
      </c>
      <c r="T93" s="21">
        <f>IF($N$82&lt;0,(IF(2050-S$80&lt;=0,0,(2/(2050-S$80+1))*(1-(SUM($E93:S93)/$N$82))*$N$82*'Fixed Data'!Q$52)),0)</f>
        <v>-0.29729980207842016</v>
      </c>
      <c r="U93" s="21">
        <f>IF($N$82&lt;0,(IF(2050-T$80&lt;=0,0,(2/(2050-T$80+1))*(1-(SUM($E93:T93)/$N$82))*$N$82*'Fixed Data'!R$52)),0)</f>
        <v>-0.26426649073637343</v>
      </c>
      <c r="V93" s="21">
        <f>IF($N$82&lt;0,(IF(2050-U$80&lt;=0,0,(2/(2050-U$80+1))*(1-(SUM($E93:U93)/$N$82))*$N$82*'Fixed Data'!S$52)),0)</f>
        <v>-0.23123317939432672</v>
      </c>
      <c r="W93" s="21">
        <f>IF($N$82&lt;0,(IF(2050-V$80&lt;=0,0,(2/(2050-V$80+1))*(1-(SUM($E93:V93)/$N$82))*$N$82*'Fixed Data'!T$52)),0)</f>
        <v>-0.19819986805228015</v>
      </c>
      <c r="X93" s="21">
        <f>IF($N$82&lt;0,(IF(2050-W$80&lt;=0,0,(2/(2050-W$80+1))*(1-(SUM($E93:W93)/$N$82))*$N$82*'Fixed Data'!U$52)),0)</f>
        <v>-0.16516655671023345</v>
      </c>
      <c r="Y93" s="21">
        <f>IF($N$82&lt;0,(IF(2050-X$80&lt;=0,0,(2/(2050-X$80+1))*(1-(SUM($E93:X93)/$N$82))*$N$82*'Fixed Data'!V$52)),0)</f>
        <v>-0.13213324536818674</v>
      </c>
      <c r="Z93" s="21">
        <f>IF($N$82&lt;0,(IF(2050-Y$80&lt;=0,0,(2/(2050-Y$80+1))*(1-(SUM($E93:Y93)/$N$82))*$N$82*'Fixed Data'!W$52)),0)</f>
        <v>-9.9099934026140077E-2</v>
      </c>
      <c r="AA93" s="21">
        <f>IF($N$82&lt;0,(IF(2050-Z$80&lt;=0,0,(2/(2050-Z$80+1))*(1-(SUM($E93:Z93)/$N$82))*$N$82*'Fixed Data'!X$52)),0)</f>
        <v>-6.6066622684093121E-2</v>
      </c>
      <c r="AB93" s="21">
        <f>IF($N$82&lt;0,(IF(2050-AA$80&lt;=0,0,(2/(2050-AA$80+1))*(1-(SUM($E93:AA93)/$N$82))*$N$82*'Fixed Data'!Y$52)),0)</f>
        <v>-3.3033311342046949E-2</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-0.34496527983558711</v>
      </c>
      <c r="L128" s="21">
        <f t="shared" si="10"/>
        <v>-0.69516356124940359</v>
      </c>
      <c r="M128" s="21">
        <f t="shared" si="10"/>
        <v>-1.051124288144657</v>
      </c>
      <c r="N128" s="21">
        <f t="shared" si="10"/>
        <v>-1.4131887838818038</v>
      </c>
      <c r="O128" s="21">
        <f t="shared" si="10"/>
        <v>-1.781442557078337</v>
      </c>
      <c r="P128" s="21">
        <f t="shared" si="10"/>
        <v>-1.65419666014417</v>
      </c>
      <c r="Q128" s="21">
        <f t="shared" si="10"/>
        <v>-1.5269507632100032</v>
      </c>
      <c r="R128" s="21">
        <f t="shared" si="10"/>
        <v>-1.399704866275836</v>
      </c>
      <c r="S128" s="21">
        <f t="shared" si="10"/>
        <v>-1.2724589693416695</v>
      </c>
      <c r="T128" s="21">
        <f t="shared" si="10"/>
        <v>-1.1452130724075025</v>
      </c>
      <c r="U128" s="21">
        <f t="shared" si="10"/>
        <v>-1.0179671754733355</v>
      </c>
      <c r="V128" s="21">
        <f t="shared" si="10"/>
        <v>-0.89072127853916849</v>
      </c>
      <c r="W128" s="21">
        <f t="shared" si="10"/>
        <v>-0.7634753816050015</v>
      </c>
      <c r="X128" s="21">
        <f t="shared" si="10"/>
        <v>-0.63622948467083495</v>
      </c>
      <c r="Y128" s="21">
        <f t="shared" si="10"/>
        <v>-0.50898358773666774</v>
      </c>
      <c r="Z128" s="21">
        <f t="shared" si="10"/>
        <v>-0.38173769080250114</v>
      </c>
      <c r="AA128" s="21">
        <f t="shared" si="10"/>
        <v>-0.25449179386833398</v>
      </c>
      <c r="AB128" s="21">
        <f t="shared" si="10"/>
        <v>-0.12724589693416785</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-3.2771701584380777</v>
      </c>
      <c r="L129" s="21">
        <f t="shared" si="11"/>
        <v>-6.256472051244633</v>
      </c>
      <c r="M129" s="21">
        <f t="shared" si="11"/>
        <v>-8.9345564492295839</v>
      </c>
      <c r="N129" s="21">
        <f t="shared" si="11"/>
        <v>-11.30551027105443</v>
      </c>
      <c r="O129" s="21">
        <f t="shared" si="11"/>
        <v>-13.360819178087528</v>
      </c>
      <c r="P129" s="21">
        <f t="shared" si="11"/>
        <v>-11.579376621009191</v>
      </c>
      <c r="Q129" s="21">
        <f t="shared" si="11"/>
        <v>-9.9251799608650213</v>
      </c>
      <c r="R129" s="21">
        <f t="shared" si="11"/>
        <v>-8.3982291976550183</v>
      </c>
      <c r="S129" s="21">
        <f t="shared" si="11"/>
        <v>-6.9985243313791825</v>
      </c>
      <c r="T129" s="21">
        <f t="shared" si="11"/>
        <v>-5.726065362037513</v>
      </c>
      <c r="U129" s="21">
        <f t="shared" si="11"/>
        <v>-4.5808522896300108</v>
      </c>
      <c r="V129" s="21">
        <f t="shared" si="11"/>
        <v>-3.5628851141566753</v>
      </c>
      <c r="W129" s="21">
        <f t="shared" si="11"/>
        <v>-2.672163835617507</v>
      </c>
      <c r="X129" s="21">
        <f t="shared" si="11"/>
        <v>-1.9086884540125055</v>
      </c>
      <c r="Y129" s="21">
        <f t="shared" si="11"/>
        <v>-1.2724589693416706</v>
      </c>
      <c r="Z129" s="21">
        <f t="shared" si="11"/>
        <v>-0.76347538160500283</v>
      </c>
      <c r="AA129" s="21">
        <f t="shared" si="11"/>
        <v>-0.38173769080250169</v>
      </c>
      <c r="AB129" s="21">
        <f t="shared" si="11"/>
        <v>-0.12724589693416771</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-3.153550960775672</v>
      </c>
      <c r="K130" s="21">
        <f>K131*(1/(1+'Fixed Data'!$B$10))</f>
        <v>-6.0204696413054597</v>
      </c>
      <c r="L130" s="21">
        <f>L131*(1/(1+'Fixed Data'!$B$10))</f>
        <v>-8.5975331497590304</v>
      </c>
      <c r="M130" s="21">
        <f>M131*(1/(1+'Fixed Data'!$B$10))</f>
        <v>-10.879051454055459</v>
      </c>
      <c r="N130" s="21">
        <f>N131*(1/(1+'Fixed Data'!$B$10))</f>
        <v>-12.856831387690079</v>
      </c>
      <c r="O130" s="21">
        <f>O131*(1/(1+'Fixed Data'!$B$10))</f>
        <v>-11.142587202664734</v>
      </c>
      <c r="P130" s="21">
        <f>P131*(1/(1+'Fixed Data'!$B$10))</f>
        <v>-9.550789030855487</v>
      </c>
      <c r="Q130" s="21">
        <f>Q131*(1/(1+'Fixed Data'!$B$10))</f>
        <v>-8.0814368722623353</v>
      </c>
      <c r="R130" s="21">
        <f>R131*(1/(1+'Fixed Data'!$B$10))</f>
        <v>-6.7345307268852803</v>
      </c>
      <c r="S130" s="21">
        <f>S131*(1/(1+'Fixed Data'!$B$10))</f>
        <v>-5.5100705947243203</v>
      </c>
      <c r="T130" s="21">
        <f>T131*(1/(1+'Fixed Data'!$B$10))</f>
        <v>-4.4080564757794569</v>
      </c>
      <c r="U130" s="21">
        <f>U131*(1/(1+'Fixed Data'!$B$10))</f>
        <v>-3.428488370050689</v>
      </c>
      <c r="V130" s="21">
        <f>V131*(1/(1+'Fixed Data'!$B$10))</f>
        <v>-2.5713662775380173</v>
      </c>
      <c r="W130" s="21">
        <f>W131*(1/(1+'Fixed Data'!$B$10))</f>
        <v>-1.8366901982414412</v>
      </c>
      <c r="X130" s="21">
        <f>X131*(1/(1+'Fixed Data'!$B$10))</f>
        <v>-1.2244601321609612</v>
      </c>
      <c r="Y130" s="21">
        <f>Y131*(1/(1+'Fixed Data'!$B$10))</f>
        <v>-0.73467607929657708</v>
      </c>
      <c r="Z130" s="21">
        <f>Z131*(1/(1+'Fixed Data'!$B$10))</f>
        <v>-0.36733803964828882</v>
      </c>
      <c r="AA130" s="21">
        <f>AA131*(1/(1+'Fixed Data'!$B$10))</f>
        <v>-0.12244601321609673</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-3.2771701584380777</v>
      </c>
      <c r="K131" s="21">
        <f t="shared" si="12"/>
        <v>-6.256472051244633</v>
      </c>
      <c r="L131" s="21">
        <f t="shared" si="12"/>
        <v>-8.9345564492295839</v>
      </c>
      <c r="M131" s="21">
        <f t="shared" si="12"/>
        <v>-11.30551027105443</v>
      </c>
      <c r="N131" s="21">
        <f t="shared" si="12"/>
        <v>-13.360819178087528</v>
      </c>
      <c r="O131" s="21">
        <f t="shared" si="12"/>
        <v>-11.579376621009191</v>
      </c>
      <c r="P131" s="21">
        <f t="shared" si="12"/>
        <v>-9.9251799608650213</v>
      </c>
      <c r="Q131" s="21">
        <f t="shared" si="12"/>
        <v>-8.3982291976550183</v>
      </c>
      <c r="R131" s="21">
        <f t="shared" si="12"/>
        <v>-6.9985243313791825</v>
      </c>
      <c r="S131" s="21">
        <f t="shared" si="12"/>
        <v>-5.726065362037513</v>
      </c>
      <c r="T131" s="21">
        <f t="shared" si="12"/>
        <v>-4.5808522896300108</v>
      </c>
      <c r="U131" s="21">
        <f t="shared" si="12"/>
        <v>-3.5628851141566753</v>
      </c>
      <c r="V131" s="21">
        <f t="shared" si="12"/>
        <v>-2.672163835617507</v>
      </c>
      <c r="W131" s="21">
        <f t="shared" si="12"/>
        <v>-1.9086884540125055</v>
      </c>
      <c r="X131" s="21">
        <f t="shared" si="12"/>
        <v>-1.2724589693416706</v>
      </c>
      <c r="Y131" s="21">
        <f t="shared" si="12"/>
        <v>-0.76347538160500283</v>
      </c>
      <c r="Z131" s="21">
        <f t="shared" si="12"/>
        <v>-0.38173769080250169</v>
      </c>
      <c r="AA131" s="21">
        <f t="shared" si="12"/>
        <v>-0.12724589693416771</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-6.1809598831203169E-2</v>
      </c>
      <c r="K132" s="21">
        <f>AVERAGE(K129:K130)*'Fixed Data'!$B$10</f>
        <v>-0.18223374007497334</v>
      </c>
      <c r="L132" s="21">
        <f>AVERAGE(L129:L130)*'Fixed Data'!$B$10</f>
        <v>-0.29113850193967178</v>
      </c>
      <c r="M132" s="21">
        <f>AVERAGE(M129:M130)*'Fixed Data'!$B$10</f>
        <v>-0.38834671490438682</v>
      </c>
      <c r="N132" s="21">
        <f>AVERAGE(N129:N130)*'Fixed Data'!$B$10</f>
        <v>-0.47358189651139238</v>
      </c>
      <c r="O132" s="21">
        <f>AVERAGE(O129:O130)*'Fixed Data'!$B$10</f>
        <v>-0.48026676506274429</v>
      </c>
      <c r="P132" s="21">
        <f>AVERAGE(P129:P130)*'Fixed Data'!$B$10</f>
        <v>-0.41415124677654769</v>
      </c>
      <c r="Q132" s="21">
        <f>AVERAGE(Q129:Q130)*'Fixed Data'!$B$10</f>
        <v>-0.35292968992929619</v>
      </c>
      <c r="R132" s="21">
        <f>AVERAGE(R129:R130)*'Fixed Data'!$B$10</f>
        <v>-0.29660209452098985</v>
      </c>
      <c r="S132" s="21">
        <f>AVERAGE(S129:S130)*'Fixed Data'!$B$10</f>
        <v>-0.24516846055162864</v>
      </c>
      <c r="T132" s="21">
        <f>AVERAGE(T129:T130)*'Fixed Data'!$B$10</f>
        <v>-0.19862878802121262</v>
      </c>
      <c r="U132" s="21">
        <f>AVERAGE(U129:U130)*'Fixed Data'!$B$10</f>
        <v>-0.1569830769297417</v>
      </c>
      <c r="V132" s="21">
        <f>AVERAGE(V129:V130)*'Fixed Data'!$B$10</f>
        <v>-0.12023132727721597</v>
      </c>
      <c r="W132" s="21">
        <f>AVERAGE(W129:W130)*'Fixed Data'!$B$10</f>
        <v>-8.8373539063635376E-2</v>
      </c>
      <c r="X132" s="21">
        <f>AVERAGE(X129:X130)*'Fixed Data'!$B$10</f>
        <v>-6.140971228899994E-2</v>
      </c>
      <c r="Y132" s="21">
        <f>AVERAGE(Y129:Y130)*'Fixed Data'!$B$10</f>
        <v>-3.9339846953309651E-2</v>
      </c>
      <c r="Z132" s="21">
        <f>AVERAGE(Z129:Z130)*'Fixed Data'!$B$10</f>
        <v>-2.2163943056564515E-2</v>
      </c>
      <c r="AA132" s="21">
        <f>AVERAGE(AA129:AA130)*'Fixed Data'!$B$10</f>
        <v>-9.8820005987645294E-3</v>
      </c>
      <c r="AB132" s="21">
        <f>AVERAGE(AB129:AB130)*'Fixed Data'!$B$10</f>
        <v>-2.4940195799096872E-3</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-6.1809598831203169E-2</v>
      </c>
      <c r="K133" s="21">
        <f t="shared" si="13"/>
        <v>-0.52719901991056051</v>
      </c>
      <c r="L133" s="21">
        <f t="shared" si="13"/>
        <v>-0.98630206318907532</v>
      </c>
      <c r="M133" s="21">
        <f t="shared" si="13"/>
        <v>-1.4394710030490439</v>
      </c>
      <c r="N133" s="21">
        <f t="shared" si="13"/>
        <v>-1.8867706803931963</v>
      </c>
      <c r="O133" s="21">
        <f t="shared" si="13"/>
        <v>-2.2617093221410811</v>
      </c>
      <c r="P133" s="21">
        <f t="shared" si="13"/>
        <v>-2.0683479069207178</v>
      </c>
      <c r="Q133" s="21">
        <f t="shared" si="13"/>
        <v>-1.8798804531392994</v>
      </c>
      <c r="R133" s="21">
        <f t="shared" si="13"/>
        <v>-1.696306960796826</v>
      </c>
      <c r="S133" s="21">
        <f t="shared" si="13"/>
        <v>-1.5176274298932981</v>
      </c>
      <c r="T133" s="21">
        <f t="shared" si="13"/>
        <v>-1.343841860428715</v>
      </c>
      <c r="U133" s="21">
        <f t="shared" si="13"/>
        <v>-1.1749502524030773</v>
      </c>
      <c r="V133" s="21">
        <f t="shared" si="13"/>
        <v>-1.0109526058163845</v>
      </c>
      <c r="W133" s="21">
        <f t="shared" si="13"/>
        <v>-0.85184892066863682</v>
      </c>
      <c r="X133" s="21">
        <f t="shared" si="13"/>
        <v>-0.6976391969598349</v>
      </c>
      <c r="Y133" s="21">
        <f t="shared" si="13"/>
        <v>-0.54832343468997735</v>
      </c>
      <c r="Z133" s="21">
        <f t="shared" si="13"/>
        <v>-0.40390163385906563</v>
      </c>
      <c r="AA133" s="21">
        <f t="shared" si="13"/>
        <v>-0.26437379446709852</v>
      </c>
      <c r="AB133" s="21">
        <f t="shared" si="13"/>
        <v>-0.12973991651407754</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-7.096053184541379</v>
      </c>
      <c r="F134" s="245">
        <f t="shared" si="14"/>
        <v>-7.1999124119874018</v>
      </c>
      <c r="G134" s="245">
        <f t="shared" si="14"/>
        <v>-7.3059222461332691</v>
      </c>
      <c r="H134" s="245">
        <f t="shared" si="14"/>
        <v>-7.4141452753450983</v>
      </c>
      <c r="I134" s="245">
        <f t="shared" si="14"/>
        <v>-7.5246463673718242</v>
      </c>
      <c r="J134" s="245">
        <f t="shared" si="14"/>
        <v>-7.6374927655090037</v>
      </c>
      <c r="K134" s="245">
        <f t="shared" si="14"/>
        <v>-7.7368833824027456</v>
      </c>
      <c r="L134" s="245">
        <f t="shared" si="14"/>
        <v>-7.8382762951062253</v>
      </c>
      <c r="M134" s="245">
        <f t="shared" si="14"/>
        <v>-7.9417303889275876</v>
      </c>
      <c r="N134" s="245">
        <f t="shared" si="14"/>
        <v>-8.0473066677839267</v>
      </c>
      <c r="O134" s="245">
        <f t="shared" si="14"/>
        <v>-8.155068374406035</v>
      </c>
      <c r="P134" s="245">
        <f t="shared" si="14"/>
        <v>-8.2822197628714171</v>
      </c>
      <c r="Q134" s="245">
        <f t="shared" si="14"/>
        <v>-8.4122322049971423</v>
      </c>
      <c r="R134" s="245">
        <f t="shared" si="14"/>
        <v>-8.5451949453067471</v>
      </c>
      <c r="S134" s="245">
        <f t="shared" si="14"/>
        <v>-8.6812006316211132</v>
      </c>
      <c r="T134" s="245">
        <f t="shared" si="14"/>
        <v>-8.8203454653144213</v>
      </c>
      <c r="U134" s="245">
        <f t="shared" si="14"/>
        <v>-8.9627293515701041</v>
      </c>
      <c r="V134" s="245">
        <f t="shared" si="14"/>
        <v>-9.1084560571495903</v>
      </c>
      <c r="W134" s="245">
        <f t="shared" si="14"/>
        <v>-9.2576333756738727</v>
      </c>
      <c r="X134" s="245">
        <f t="shared" si="14"/>
        <v>-9.410373330469028</v>
      </c>
      <c r="Y134" s="245">
        <f t="shared" si="14"/>
        <v>-9.5667923022837762</v>
      </c>
      <c r="Z134" s="245">
        <f t="shared" si="14"/>
        <v>-9.7270112696990196</v>
      </c>
      <c r="AA134" s="245">
        <f t="shared" si="14"/>
        <v>-9.8911559819221733</v>
      </c>
      <c r="AB134" s="245">
        <f t="shared" si="14"/>
        <v>-10.059357176658322</v>
      </c>
      <c r="AC134" s="245">
        <f t="shared" si="14"/>
        <v>-10.231750797981318</v>
      </c>
      <c r="AD134" s="245">
        <f t="shared" si="14"/>
        <v>-10.408478229230543</v>
      </c>
      <c r="AE134" s="245">
        <f t="shared" si="14"/>
        <v>-10.589686525907604</v>
      </c>
      <c r="AF134" s="245">
        <f t="shared" si="14"/>
        <v>-10.775528671111489</v>
      </c>
      <c r="AG134" s="245">
        <f t="shared" si="14"/>
        <v>-10.966163830973658</v>
      </c>
      <c r="AH134" s="245">
        <f t="shared" si="14"/>
        <v>-11.161757632631568</v>
      </c>
      <c r="AI134" s="245">
        <f t="shared" si="14"/>
        <v>-11.362482464740584</v>
      </c>
      <c r="AJ134" s="245">
        <f t="shared" si="14"/>
        <v>-11.568517755447488</v>
      </c>
      <c r="AK134" s="245">
        <f t="shared" ref="AK134:BB134" si="15">AK83+AK77+AK71</f>
        <v>-11.780050302953576</v>
      </c>
      <c r="AL134" s="245">
        <f t="shared" si="15"/>
        <v>-11.997274613590555</v>
      </c>
      <c r="AM134" s="245">
        <f t="shared" si="15"/>
        <v>-12.220393224870847</v>
      </c>
      <c r="AN134" s="245">
        <f t="shared" si="15"/>
        <v>-12.449617073614666</v>
      </c>
      <c r="AO134" s="245">
        <f t="shared" si="15"/>
        <v>-12.6851658941283</v>
      </c>
      <c r="AP134" s="245">
        <f t="shared" si="15"/>
        <v>-12.927268601356786</v>
      </c>
      <c r="AQ134" s="245">
        <f t="shared" si="15"/>
        <v>-13.176163696574999</v>
      </c>
      <c r="AR134" s="245">
        <f t="shared" si="15"/>
        <v>-13.432099718155499</v>
      </c>
      <c r="AS134" s="245">
        <f t="shared" si="15"/>
        <v>-13.695335707361982</v>
      </c>
      <c r="AT134" s="245">
        <f t="shared" si="15"/>
        <v>-13.966141659117168</v>
      </c>
      <c r="AU134" s="245">
        <f t="shared" si="15"/>
        <v>-14.244799040385802</v>
      </c>
      <c r="AV134" s="245">
        <f t="shared" si="15"/>
        <v>-14.531601323583315</v>
      </c>
      <c r="AW134" s="245">
        <f t="shared" si="15"/>
        <v>-14.826854497446059</v>
      </c>
      <c r="AX134" s="245">
        <f t="shared" si="15"/>
        <v>-15.130877713131905</v>
      </c>
      <c r="AY134" s="245">
        <f t="shared" si="15"/>
        <v>-15.444003810116079</v>
      </c>
      <c r="AZ134" s="245">
        <f t="shared" si="15"/>
        <v>-15.766580007368553</v>
      </c>
      <c r="BA134" s="245">
        <f t="shared" si="15"/>
        <v>-16.098968541941847</v>
      </c>
      <c r="BB134" s="245">
        <f t="shared" si="15"/>
        <v>-16.438364438788007</v>
      </c>
    </row>
    <row r="135" spans="1:54" ht="14" outlineLevel="2" thickBot="1">
      <c r="A135" s="138"/>
      <c r="B135" s="140" t="s">
        <v>466</v>
      </c>
      <c r="C135" s="141"/>
      <c r="D135" s="244"/>
      <c r="E135" s="245">
        <f>E133+E134</f>
        <v>-7.096053184541379</v>
      </c>
      <c r="F135" s="245">
        <f t="shared" ref="F135:AW135" si="16">F133+F134</f>
        <v>-7.1999124119874018</v>
      </c>
      <c r="G135" s="245">
        <f t="shared" si="16"/>
        <v>-7.3059222461332691</v>
      </c>
      <c r="H135" s="245">
        <f t="shared" si="16"/>
        <v>-7.4141452753450983</v>
      </c>
      <c r="I135" s="245">
        <f t="shared" si="16"/>
        <v>-7.5246463673718242</v>
      </c>
      <c r="J135" s="245">
        <f t="shared" si="16"/>
        <v>-7.6993023643402072</v>
      </c>
      <c r="K135" s="245">
        <f t="shared" si="16"/>
        <v>-8.2640824023133064</v>
      </c>
      <c r="L135" s="245">
        <f t="shared" si="16"/>
        <v>-8.8245783582952999</v>
      </c>
      <c r="M135" s="245">
        <f t="shared" si="16"/>
        <v>-9.3812013919766315</v>
      </c>
      <c r="N135" s="245">
        <f t="shared" si="16"/>
        <v>-9.934077348177123</v>
      </c>
      <c r="O135" s="245">
        <f t="shared" si="16"/>
        <v>-10.416777696547117</v>
      </c>
      <c r="P135" s="245">
        <f t="shared" si="16"/>
        <v>-10.350567669792134</v>
      </c>
      <c r="Q135" s="245">
        <f t="shared" si="16"/>
        <v>-10.292112658136443</v>
      </c>
      <c r="R135" s="245">
        <f t="shared" si="16"/>
        <v>-10.241501906103572</v>
      </c>
      <c r="S135" s="245">
        <f t="shared" si="16"/>
        <v>-10.198828061514412</v>
      </c>
      <c r="T135" s="245">
        <f t="shared" si="16"/>
        <v>-10.164187325743136</v>
      </c>
      <c r="U135" s="245">
        <f t="shared" si="16"/>
        <v>-10.137679603973181</v>
      </c>
      <c r="V135" s="245">
        <f t="shared" si="16"/>
        <v>-10.119408662965975</v>
      </c>
      <c r="W135" s="245">
        <f t="shared" si="16"/>
        <v>-10.109482296342509</v>
      </c>
      <c r="X135" s="245">
        <f t="shared" si="16"/>
        <v>-10.108012527428864</v>
      </c>
      <c r="Y135" s="245">
        <f t="shared" si="16"/>
        <v>-10.115115736973754</v>
      </c>
      <c r="Z135" s="245">
        <f t="shared" si="16"/>
        <v>-10.130912903558086</v>
      </c>
      <c r="AA135" s="245">
        <f t="shared" si="16"/>
        <v>-10.155529776389272</v>
      </c>
      <c r="AB135" s="245">
        <f t="shared" si="16"/>
        <v>-10.1890970931724</v>
      </c>
      <c r="AC135" s="245">
        <f t="shared" si="16"/>
        <v>-10.231750797981318</v>
      </c>
      <c r="AD135" s="245">
        <f t="shared" si="16"/>
        <v>-10.408478229230543</v>
      </c>
      <c r="AE135" s="245">
        <f t="shared" si="16"/>
        <v>-10.589686525907604</v>
      </c>
      <c r="AF135" s="245">
        <f t="shared" si="16"/>
        <v>-10.775528671111489</v>
      </c>
      <c r="AG135" s="245">
        <f t="shared" si="16"/>
        <v>-10.966163830973658</v>
      </c>
      <c r="AH135" s="245">
        <f t="shared" si="16"/>
        <v>-11.161757632631568</v>
      </c>
      <c r="AI135" s="245">
        <f t="shared" si="16"/>
        <v>-11.362482464740584</v>
      </c>
      <c r="AJ135" s="245">
        <f t="shared" si="16"/>
        <v>-11.568517755447488</v>
      </c>
      <c r="AK135" s="245">
        <f t="shared" si="16"/>
        <v>-11.780050302953576</v>
      </c>
      <c r="AL135" s="245">
        <f t="shared" si="16"/>
        <v>-11.997274613590555</v>
      </c>
      <c r="AM135" s="245">
        <f t="shared" si="16"/>
        <v>-12.220393224870847</v>
      </c>
      <c r="AN135" s="245">
        <f t="shared" si="16"/>
        <v>-12.449617073614666</v>
      </c>
      <c r="AO135" s="245">
        <f t="shared" si="16"/>
        <v>-12.6851658941283</v>
      </c>
      <c r="AP135" s="245">
        <f t="shared" si="16"/>
        <v>-12.927268601356786</v>
      </c>
      <c r="AQ135" s="245">
        <f t="shared" si="16"/>
        <v>-13.176163696574999</v>
      </c>
      <c r="AR135" s="245">
        <f t="shared" si="16"/>
        <v>-13.432099718155499</v>
      </c>
      <c r="AS135" s="245">
        <f t="shared" si="16"/>
        <v>-13.695335707361982</v>
      </c>
      <c r="AT135" s="245">
        <f t="shared" si="16"/>
        <v>-13.966141659117168</v>
      </c>
      <c r="AU135" s="245">
        <f t="shared" si="16"/>
        <v>-14.244799040385802</v>
      </c>
      <c r="AV135" s="245">
        <f t="shared" si="16"/>
        <v>-14.531601323583315</v>
      </c>
      <c r="AW135" s="245">
        <f t="shared" si="16"/>
        <v>-14.826854497446059</v>
      </c>
      <c r="AX135" s="245">
        <f>AX133+AX134</f>
        <v>-15.130877713131905</v>
      </c>
      <c r="AY135" s="245">
        <f>AY133+AY134</f>
        <v>-15.444003810116079</v>
      </c>
      <c r="AZ135" s="245">
        <f>AZ133+AZ134</f>
        <v>-15.766580007368553</v>
      </c>
      <c r="BA135" s="245">
        <f>BA133+BA134</f>
        <v>-16.098968541941847</v>
      </c>
      <c r="BB135" s="245">
        <f>BB133+BB134</f>
        <v>-16.438364438788007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-42.31090639577954</v>
      </c>
      <c r="F143" s="21">
        <f>-(F$158*'Fixed Data'!$B$25*'Fixed Data'!F$47*'Fixed Data'!$B$24*'Fixed Data'!$B$23+F$158*'Fixed Data'!$B$26)*'Fixed Data'!M42/10^6</f>
        <v>-43.694059283207878</v>
      </c>
      <c r="G143" s="21">
        <f>-(G$158*'Fixed Data'!$B$25*'Fixed Data'!G$47*'Fixed Data'!$B$24*'Fixed Data'!$B$23+G$158*'Fixed Data'!$B$26)*'Fixed Data'!N42/10^6</f>
        <v>-44.957503942353519</v>
      </c>
      <c r="H143" s="21">
        <f>-(H$158*'Fixed Data'!$B$25*'Fixed Data'!H$47*'Fixed Data'!$B$24*'Fixed Data'!$B$23+H$158*'Fixed Data'!$B$26)*'Fixed Data'!O42/10^6</f>
        <v>-46.252751058057974</v>
      </c>
      <c r="I143" s="21">
        <f>-(I$158*'Fixed Data'!$B$25*'Fixed Data'!I$47*'Fixed Data'!$B$24*'Fixed Data'!$B$23+I$158*'Fixed Data'!$B$26)*'Fixed Data'!P42/10^6</f>
        <v>-47.740441385063988</v>
      </c>
      <c r="J143" s="21">
        <f>-(J$158*'Fixed Data'!$B$25*'Fixed Data'!J$47*'Fixed Data'!$B$24*'Fixed Data'!$B$23+J$158*'Fixed Data'!$B$26)*'Fixed Data'!Q42/10^6</f>
        <v>-49.266707890218711</v>
      </c>
      <c r="K143" s="21">
        <f>-(K$158*'Fixed Data'!$B$25*'Fixed Data'!K$47*'Fixed Data'!$B$24*'Fixed Data'!$B$23+K$158*'Fixed Data'!$B$26)*'Fixed Data'!R42/10^6</f>
        <v>-50.564522986010601</v>
      </c>
      <c r="L143" s="21">
        <f>-(L$158*'Fixed Data'!$B$25*'Fixed Data'!L$47*'Fixed Data'!$B$24*'Fixed Data'!$B$23+L$158*'Fixed Data'!$B$26)*'Fixed Data'!S42/10^6</f>
        <v>-52.058787992933155</v>
      </c>
      <c r="M143" s="21">
        <f>-(M$158*'Fixed Data'!$B$25*'Fixed Data'!M$47*'Fixed Data'!$B$24*'Fixed Data'!$B$23+M$158*'Fixed Data'!$B$26)*'Fixed Data'!T42/10^6</f>
        <v>-53.588476019661961</v>
      </c>
      <c r="N143" s="21">
        <f>-(N$158*'Fixed Data'!$B$25*'Fixed Data'!N$47*'Fixed Data'!$B$24*'Fixed Data'!$B$23+N$158*'Fixed Data'!$B$26)*'Fixed Data'!U42/10^6</f>
        <v>-54.983903759414709</v>
      </c>
      <c r="O143" s="21">
        <f>-(O$158*'Fixed Data'!$B$25*'Fixed Data'!O$47*'Fixed Data'!$B$24*'Fixed Data'!$B$23+O$158*'Fixed Data'!$B$26)*'Fixed Data'!V42/10^6</f>
        <v>-56.585415153749381</v>
      </c>
      <c r="P143" s="21">
        <f>-(P$158*'Fixed Data'!$B$25*'Fixed Data'!P$47*'Fixed Data'!$B$24*'Fixed Data'!$B$23+P$158*'Fixed Data'!$B$26)*'Fixed Data'!W42/10^6</f>
        <v>-58.346388706187895</v>
      </c>
      <c r="Q143" s="21">
        <f>-(Q$158*'Fixed Data'!$B$25*'Fixed Data'!Q$47*'Fixed Data'!$B$24*'Fixed Data'!$B$23+Q$158*'Fixed Data'!$B$26)*'Fixed Data'!X42/10^6</f>
        <v>-60.154801805384203</v>
      </c>
      <c r="R143" s="21">
        <f>-(R$158*'Fixed Data'!$B$25*'Fixed Data'!R$47*'Fixed Data'!$B$24*'Fixed Data'!$B$23+R$158*'Fixed Data'!$B$26)*'Fixed Data'!Y42/10^6</f>
        <v>-62.193534994860677</v>
      </c>
      <c r="S143" s="21">
        <f>-(S$158*'Fixed Data'!$B$25*'Fixed Data'!S$47*'Fixed Data'!$B$24*'Fixed Data'!$B$23+S$158*'Fixed Data'!$B$26)*'Fixed Data'!Z42/10^6</f>
        <v>-64.104450905214108</v>
      </c>
      <c r="T143" s="21">
        <f>-(T$158*'Fixed Data'!$B$25*'Fixed Data'!T$47*'Fixed Data'!$B$24*'Fixed Data'!$B$23+T$158*'Fixed Data'!$B$26)*'Fixed Data'!AA42/10^6</f>
        <v>-66.067739550374128</v>
      </c>
      <c r="U143" s="21">
        <f>-(U$158*'Fixed Data'!$B$25*'Fixed Data'!U$47*'Fixed Data'!$B$24*'Fixed Data'!$B$23+U$158*'Fixed Data'!$B$26)*'Fixed Data'!AB42/10^6</f>
        <v>-68.085159010940984</v>
      </c>
      <c r="V143" s="21">
        <f>-(V$158*'Fixed Data'!$B$25*'Fixed Data'!V$47*'Fixed Data'!$B$24*'Fixed Data'!$B$23+V$158*'Fixed Data'!$B$26)*'Fixed Data'!AC42/10^6</f>
        <v>-70.351813723298562</v>
      </c>
      <c r="W143" s="21">
        <f>-(W$158*'Fixed Data'!$B$25*'Fixed Data'!W$47*'Fixed Data'!$B$24*'Fixed Data'!$B$23+W$158*'Fixed Data'!$B$26)*'Fixed Data'!AD42/10^6</f>
        <v>-72.486226389016778</v>
      </c>
      <c r="X143" s="21">
        <f>-(X$158*'Fixed Data'!$B$25*'Fixed Data'!X$47*'Fixed Data'!$B$24*'Fixed Data'!$B$23+X$158*'Fixed Data'!$B$26)*'Fixed Data'!AE42/10^6</f>
        <v>-74.880246979420917</v>
      </c>
      <c r="Y143" s="21">
        <f>-(Y$158*'Fixed Data'!$B$25*'Fixed Data'!Y$47*'Fixed Data'!$B$24*'Fixed Data'!$B$23+Y$158*'Fixed Data'!$B$26)*'Fixed Data'!AF42/10^6</f>
        <v>-77.139903151776693</v>
      </c>
      <c r="Z143" s="21">
        <f>-(Z$158*'Fixed Data'!$B$25*'Fixed Data'!Z$47*'Fixed Data'!$B$24*'Fixed Data'!$B$23+Z$158*'Fixed Data'!$B$26)*'Fixed Data'!AG42/10^6</f>
        <v>-79.670193317669515</v>
      </c>
      <c r="AA143" s="21">
        <f>-(AA$158*'Fixed Data'!$B$25*'Fixed Data'!AA$47*'Fixed Data'!$B$24*'Fixed Data'!$B$23+AA$158*'Fixed Data'!$B$26)*'Fixed Data'!AH42/10^6</f>
        <v>-82.273934183550267</v>
      </c>
      <c r="AB143" s="21">
        <f>-(AB$158*'Fixed Data'!$B$25*'Fixed Data'!AB$47*'Fixed Data'!$B$24*'Fixed Data'!$B$23+AB$158*'Fixed Data'!$B$26)*'Fixed Data'!AI42/10^6</f>
        <v>-84.953729282726144</v>
      </c>
      <c r="AC143" s="21">
        <f>-(AC$158*'Fixed Data'!$B$25*'Fixed Data'!AC$47*'Fixed Data'!$B$24*'Fixed Data'!$B$23+AC$158*'Fixed Data'!$B$26)*'Fixed Data'!AJ42/10^6</f>
        <v>-87.662668300128104</v>
      </c>
      <c r="AD143" s="21">
        <f>-(AD$158*'Fixed Data'!$B$25*'Fixed Data'!AD$47*'Fixed Data'!$B$24*'Fixed Data'!$B$23+AD$158*'Fixed Data'!$B$26)*'Fixed Data'!AK42/10^6</f>
        <v>-90.463212383042915</v>
      </c>
      <c r="AE143" s="21">
        <f>-(AE$158*'Fixed Data'!$B$25*'Fixed Data'!AE$47*'Fixed Data'!$B$24*'Fixed Data'!$B$23+AE$158*'Fixed Data'!$B$26)*'Fixed Data'!AL42/10^6</f>
        <v>-93.369002971000825</v>
      </c>
      <c r="AF143" s="21">
        <f>-(AF$158*'Fixed Data'!$B$25*'Fixed Data'!AF$47*'Fixed Data'!$B$24*'Fixed Data'!$B$23+AF$158*'Fixed Data'!$B$26)*'Fixed Data'!AM42/10^6</f>
        <v>-96.354320566484702</v>
      </c>
      <c r="AG143" s="21">
        <f>-(AG$158*'Fixed Data'!$B$25*'Fixed Data'!AG$47*'Fixed Data'!$B$24*'Fixed Data'!$B$23+AG$158*'Fixed Data'!$B$26)*'Fixed Data'!AN42/10^6</f>
        <v>-99.424706278324237</v>
      </c>
      <c r="AH143" s="21">
        <f>-(AH$158*'Fixed Data'!$B$25*'Fixed Data'!AH$47*'Fixed Data'!$B$24*'Fixed Data'!$B$23+AH$158*'Fixed Data'!$B$26)*'Fixed Data'!AO42/10^6</f>
        <v>-102.58679954779136</v>
      </c>
      <c r="AI143" s="21">
        <f>-(AI$158*'Fixed Data'!$B$25*'Fixed Data'!AI$47*'Fixed Data'!$B$24*'Fixed Data'!$B$23+AI$158*'Fixed Data'!$B$26)*'Fixed Data'!AP42/10^6</f>
        <v>-105.84923440835844</v>
      </c>
      <c r="AJ143" s="21">
        <f>-(AJ$158*'Fixed Data'!$B$25*'Fixed Data'!AJ$47*'Fixed Data'!$B$24*'Fixed Data'!$B$23+AJ$158*'Fixed Data'!$B$26)*'Fixed Data'!AQ42/10^6</f>
        <v>-109.21242976699911</v>
      </c>
      <c r="AK143" s="21">
        <f>-(AK$158*'Fixed Data'!$B$25*'Fixed Data'!AK$47*'Fixed Data'!$B$24*'Fixed Data'!$B$23+AK$158*'Fixed Data'!$B$26)*'Fixed Data'!AR42/10^6</f>
        <v>-112.67791325912869</v>
      </c>
      <c r="AL143" s="21">
        <f>-(AL$158*'Fixed Data'!$B$25*'Fixed Data'!AL$47*'Fixed Data'!$B$24*'Fixed Data'!$B$23+AL$158*'Fixed Data'!$B$26)*'Fixed Data'!AS42/10^6</f>
        <v>-116.25112879516828</v>
      </c>
      <c r="AM143" s="21">
        <f>-(AM$158*'Fixed Data'!$B$25*'Fixed Data'!AM$47*'Fixed Data'!$B$24*'Fixed Data'!$B$23+AM$158*'Fixed Data'!$B$26)*'Fixed Data'!AT42/10^6</f>
        <v>-119.93680260615957</v>
      </c>
      <c r="AN143" s="21">
        <f>-(AN$158*'Fixed Data'!$B$25*'Fixed Data'!AN$47*'Fixed Data'!$B$24*'Fixed Data'!$B$23+AN$158*'Fixed Data'!$B$26)*'Fixed Data'!AU42/10^6</f>
        <v>-123.73909599123863</v>
      </c>
      <c r="AO143" s="21">
        <f>-(AO$158*'Fixed Data'!$B$25*'Fixed Data'!AO$47*'Fixed Data'!$B$24*'Fixed Data'!$B$23+AO$158*'Fixed Data'!$B$26)*'Fixed Data'!AV42/10^6</f>
        <v>-127.66198475762344</v>
      </c>
      <c r="AP143" s="21">
        <f>-(AP$158*'Fixed Data'!$B$25*'Fixed Data'!AP$47*'Fixed Data'!$B$24*'Fixed Data'!$B$23+AP$158*'Fixed Data'!$B$26)*'Fixed Data'!AW42/10^6</f>
        <v>-131.71024165841069</v>
      </c>
      <c r="AQ143" s="21">
        <f>-(AQ$158*'Fixed Data'!$B$25*'Fixed Data'!AQ$47*'Fixed Data'!$B$24*'Fixed Data'!$B$23+AQ$158*'Fixed Data'!$B$26)*'Fixed Data'!AX42/10^6</f>
        <v>-135.88901289822022</v>
      </c>
      <c r="AR143" s="21">
        <f>-(AR$158*'Fixed Data'!$B$25*'Fixed Data'!AR$47*'Fixed Data'!$B$24*'Fixed Data'!$B$23+AR$158*'Fixed Data'!$B$26)*'Fixed Data'!AY42/10^6</f>
        <v>-140.20340532528127</v>
      </c>
      <c r="AS143" s="21">
        <f>-(AS$158*'Fixed Data'!$B$25*'Fixed Data'!AS$47*'Fixed Data'!$B$24*'Fixed Data'!$B$23+AS$158*'Fixed Data'!$B$26)*'Fixed Data'!AZ42/10^6</f>
        <v>-144.65871087892728</v>
      </c>
      <c r="AT143" s="21">
        <f>-(AT$158*'Fixed Data'!$B$25*'Fixed Data'!AT$47*'Fixed Data'!$B$24*'Fixed Data'!$B$23+AT$158*'Fixed Data'!$B$26)*'Fixed Data'!BA42/10^6</f>
        <v>-149.26052839663882</v>
      </c>
      <c r="AU143" s="21">
        <f>-(AU$158*'Fixed Data'!$B$25*'Fixed Data'!AU$47*'Fixed Data'!$B$24*'Fixed Data'!$B$23+AU$158*'Fixed Data'!$B$26)*'Fixed Data'!BB42/10^6</f>
        <v>-154.01477366855482</v>
      </c>
      <c r="AV143" s="21">
        <f>-(AV$158*'Fixed Data'!$B$25*'Fixed Data'!AV$47*'Fixed Data'!$B$24*'Fixed Data'!$B$23+AV$158*'Fixed Data'!$B$26)*'Fixed Data'!BC42/10^6</f>
        <v>-158.92760386238197</v>
      </c>
      <c r="AW143" s="21">
        <f>-(AW$158*'Fixed Data'!$B$25*'Fixed Data'!AW$47*'Fixed Data'!$B$24*'Fixed Data'!$B$23+AW$158*'Fixed Data'!$B$26)*'Fixed Data'!BD42/10^6</f>
        <v>-164.00543321276433</v>
      </c>
      <c r="AX143" s="21">
        <f>-(AX$158*'Fixed Data'!$B$25*'Fixed Data'!AX$47*'Fixed Data'!$B$24*'Fixed Data'!$B$23+AX$158*'Fixed Data'!$B$26)*'Fixed Data'!BE42/10^6</f>
        <v>-169.25498754648979</v>
      </c>
      <c r="AY143" s="21">
        <f>-(AY$158*'Fixed Data'!$B$25*'Fixed Data'!AY$47*'Fixed Data'!$B$24*'Fixed Data'!$B$23+AY$158*'Fixed Data'!$B$26)*'Fixed Data'!BF42/10^6</f>
        <v>-174.68331750149881</v>
      </c>
      <c r="AZ143" s="21">
        <f>-(AZ$158*'Fixed Data'!$B$25*'Fixed Data'!AZ$47*'Fixed Data'!$B$24*'Fixed Data'!$B$23+AZ$158*'Fixed Data'!$B$26)*'Fixed Data'!BG42/10^6</f>
        <v>-180.29780265628577</v>
      </c>
      <c r="BA143" s="21">
        <f>-(BA$158*'Fixed Data'!$B$25*'Fixed Data'!BA$47*'Fixed Data'!$B$24*'Fixed Data'!$B$23+BA$158*'Fixed Data'!$B$26)*'Fixed Data'!BH42/10^6</f>
        <v>-186.10616328253795</v>
      </c>
      <c r="BB143" s="21">
        <f>-(BB$158*'Fixed Data'!$B$25*'Fixed Data'!BB$47*'Fixed Data'!$B$24*'Fixed Data'!$B$23+BB$158*'Fixed Data'!$B$26)*'Fixed Data'!BI42/10^6</f>
        <v>-192.079292248108</v>
      </c>
    </row>
    <row r="144" spans="1:54" outlineLevel="2">
      <c r="A144" s="426"/>
      <c r="B144" s="135" t="s">
        <v>288</v>
      </c>
      <c r="C144" s="135" t="s">
        <v>562</v>
      </c>
      <c r="D144" s="135" t="s">
        <v>389</v>
      </c>
      <c r="E144" s="279">
        <f>(Option_4!E143-Baseline!E143)*1.76</f>
        <v>0</v>
      </c>
      <c r="F144" s="279">
        <f>(Option_4!F143-Baseline!F143)*1.76</f>
        <v>0</v>
      </c>
      <c r="G144" s="279">
        <f>(Option_4!G143-Baseline!G143)*1.76</f>
        <v>0</v>
      </c>
      <c r="H144" s="279">
        <f>(Option_4!H143-Baseline!H143)*1.76</f>
        <v>0</v>
      </c>
      <c r="I144" s="279">
        <f>(Option_4!I143-Baseline!I143)*1.76</f>
        <v>0</v>
      </c>
      <c r="J144" s="279">
        <f>(Option_4!J143-Baseline!J143)*1.76</f>
        <v>0</v>
      </c>
      <c r="K144" s="279">
        <f>(Option_4!K143-Baseline!K143)*1.76</f>
        <v>0.18255399996395455</v>
      </c>
      <c r="L144" s="279">
        <f>(Option_4!L143-Baseline!L143)*1.76</f>
        <v>0.37670457628970211</v>
      </c>
      <c r="M144" s="279">
        <f>(Option_4!M143-Baseline!M143)*1.76</f>
        <v>0.58291463234264829</v>
      </c>
      <c r="N144" s="279">
        <f>(Option_4!N143-Baseline!N143)*1.76</f>
        <v>0.7991852206902581</v>
      </c>
      <c r="O144" s="279">
        <f>(Option_4!O143-Baseline!O143)*1.76</f>
        <v>1.030315340413182</v>
      </c>
      <c r="P144" s="279">
        <f>(Option_4!P143-Baseline!P143)*1.76</f>
        <v>1.0624976562579969</v>
      </c>
      <c r="Q144" s="279">
        <f>(Option_4!Q143-Baseline!Q143)*1.76</f>
        <v>1.095556886168539</v>
      </c>
      <c r="R144" s="279">
        <f>(Option_4!R143-Baseline!R143)*1.76</f>
        <v>1.1328249198851825</v>
      </c>
      <c r="S144" s="279">
        <f>(Option_4!S143-Baseline!S143)*1.76</f>
        <v>1.167779846927183</v>
      </c>
      <c r="T144" s="279">
        <f>(Option_4!T143-Baseline!T143)*1.76</f>
        <v>1.2037045448464527</v>
      </c>
      <c r="U144" s="279">
        <f>(Option_4!U143-Baseline!U143)*1.76</f>
        <v>1.240631967042757</v>
      </c>
      <c r="V144" s="279">
        <f>(Option_4!V143-Baseline!V143)*1.76</f>
        <v>1.2821191876739522</v>
      </c>
      <c r="W144" s="279">
        <f>(Option_4!W143-Baseline!W143)*1.76</f>
        <v>1.3212156487063045</v>
      </c>
      <c r="X144" s="279">
        <f>(Option_4!X143-Baseline!X143)*1.76</f>
        <v>1.3650645496673064</v>
      </c>
      <c r="Y144" s="279">
        <f>(Option_4!Y143-Baseline!Y143)*1.76</f>
        <v>1.4064858811749195</v>
      </c>
      <c r="Z144" s="279">
        <f>(Option_4!Z143-Baseline!Z143)*1.76</f>
        <v>1.4528647279101869</v>
      </c>
      <c r="AA144" s="279">
        <f>(Option_4!AA143-Baseline!AA143)*1.76</f>
        <v>1.5006082810106955</v>
      </c>
      <c r="AB144" s="279">
        <f>(Option_4!AB143-Baseline!AB143)*1.76</f>
        <v>1.5497659176881302</v>
      </c>
      <c r="AC144" s="279">
        <f>(Option_4!AC143-Baseline!AC143)*1.76</f>
        <v>1.5994835212146312</v>
      </c>
      <c r="AD144" s="279">
        <f>(Option_4!AD143-Baseline!AD143)*1.76</f>
        <v>1.6509023520755364</v>
      </c>
      <c r="AE144" s="279">
        <f>(Option_4!AE143-Baseline!AE143)*1.76</f>
        <v>1.7042735933060704</v>
      </c>
      <c r="AF144" s="279">
        <f>(Option_4!AF143-Baseline!AF143)*1.76</f>
        <v>1.7591302706309215</v>
      </c>
      <c r="AG144" s="279">
        <f>(Option_4!AG143-Baseline!AG143)*1.76</f>
        <v>1.8155757121756186</v>
      </c>
      <c r="AH144" s="279">
        <f>(Option_4!AH143-Baseline!AH143)*1.76</f>
        <v>1.8737335373096153</v>
      </c>
      <c r="AI144" s="279">
        <f>(Option_4!AI143-Baseline!AI143)*1.76</f>
        <v>1.9337640112065764</v>
      </c>
      <c r="AJ144" s="279">
        <f>(Option_4!AJ143-Baseline!AJ143)*1.76</f>
        <v>1.9956777303611033</v>
      </c>
      <c r="AK144" s="279">
        <f>(Option_4!AK143-Baseline!AK143)*1.76</f>
        <v>2.0595054444834657</v>
      </c>
      <c r="AL144" s="279">
        <f>(Option_4!AL143-Baseline!AL143)*1.76</f>
        <v>2.1253494610375698</v>
      </c>
      <c r="AM144" s="279">
        <f>(Option_4!AM143-Baseline!AM143)*1.76</f>
        <v>2.1932993149305027</v>
      </c>
      <c r="AN144" s="279">
        <f>(Option_4!AN143-Baseline!AN143)*1.76</f>
        <v>2.2634348858124871</v>
      </c>
      <c r="AO144" s="279">
        <f>(Option_4!AO143-Baseline!AO143)*1.76</f>
        <v>2.335832087918527</v>
      </c>
      <c r="AP144" s="279">
        <f>(Option_4!AP143-Baseline!AP143)*1.76</f>
        <v>2.4105820738906685</v>
      </c>
      <c r="AQ144" s="279">
        <f>(Option_4!AQ143-Baseline!AQ143)*1.76</f>
        <v>2.4877829099470365</v>
      </c>
      <c r="AR144" s="279">
        <f>(Option_4!AR143-Baseline!AR143)*1.76</f>
        <v>2.5675323462447066</v>
      </c>
      <c r="AS144" s="279">
        <f>(Option_4!AS143-Baseline!AS143)*1.76</f>
        <v>2.6499315692182019</v>
      </c>
      <c r="AT144" s="279">
        <f>(Option_4!AT143-Baseline!AT143)*1.76</f>
        <v>2.7350874805894865</v>
      </c>
      <c r="AU144" s="279">
        <f>(Option_4!AU143-Baseline!AU143)*1.76</f>
        <v>2.8231136368509762</v>
      </c>
      <c r="AV144" s="279">
        <f>(Option_4!AV143-Baseline!AV143)*1.76</f>
        <v>2.9141274987468249</v>
      </c>
      <c r="AW144" s="279">
        <f>(Option_4!AW143-Baseline!AW143)*1.76</f>
        <v>3.0082524775306139</v>
      </c>
      <c r="AX144" s="279">
        <f>(Option_4!AX143-Baseline!AX143)*1.76</f>
        <v>3.1056170899673408</v>
      </c>
      <c r="AY144" s="279">
        <f>(Option_4!AY143-Baseline!AY143)*1.76</f>
        <v>3.2063568433699312</v>
      </c>
      <c r="AZ144" s="279">
        <f>(Option_4!AZ143-Baseline!AZ143)*1.76</f>
        <v>3.3106133087971603</v>
      </c>
      <c r="BA144" s="279">
        <f>(Option_4!BA143-Baseline!BA143)*1.76</f>
        <v>3.4185346518102961</v>
      </c>
      <c r="BB144" s="279">
        <f>(Option_4!BB143-Baseline!BB143)*1.76</f>
        <v>3.5295629014143062</v>
      </c>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-5.7869438670629307</v>
      </c>
      <c r="F146" s="21">
        <f>-F$161*'Fixed Data'!$B$20*'Fixed Data'!$B$22</f>
        <v>-5.9912763633086232</v>
      </c>
      <c r="G146" s="21">
        <f>-G$161*'Fixed Data'!$B$20*'Fixed Data'!$B$22</f>
        <v>-6.2035979536085861</v>
      </c>
      <c r="H146" s="21">
        <f>-H$161*'Fixed Data'!$B$20*'Fixed Data'!$B$22</f>
        <v>-6.4242493424746758</v>
      </c>
      <c r="I146" s="21">
        <f>-I$161*'Fixed Data'!$B$20*'Fixed Data'!$B$22</f>
        <v>-6.6535866914582051</v>
      </c>
      <c r="J146" s="21">
        <f>-J$161*'Fixed Data'!$B$20*'Fixed Data'!$B$22</f>
        <v>-6.8919825152102145</v>
      </c>
      <c r="K146" s="21">
        <f>-K$161*'Fixed Data'!$B$20*'Fixed Data'!$B$22</f>
        <v>-7.1382311870541626</v>
      </c>
      <c r="L146" s="21">
        <f>-L$161*'Fixed Data'!$B$20*'Fixed Data'!$B$22</f>
        <v>-7.3941859164155312</v>
      </c>
      <c r="M146" s="21">
        <f>-M$161*'Fixed Data'!$B$20*'Fixed Data'!$B$22</f>
        <v>-7.6602616239970986</v>
      </c>
      <c r="N146" s="21">
        <f>-N$161*'Fixed Data'!$B$20*'Fixed Data'!$B$22</f>
        <v>-7.936892092570087</v>
      </c>
      <c r="O146" s="21">
        <f>-O$161*'Fixed Data'!$B$20*'Fixed Data'!$B$22</f>
        <v>-8.2245307734284001</v>
      </c>
      <c r="P146" s="21">
        <f>-P$161*'Fixed Data'!$B$20*'Fixed Data'!$B$22</f>
        <v>-8.5257427286685115</v>
      </c>
      <c r="Q146" s="21">
        <f>-Q$161*'Fixed Data'!$B$20*'Fixed Data'!$B$22</f>
        <v>-8.8391299474763478</v>
      </c>
      <c r="R146" s="21">
        <f>-R$161*'Fixed Data'!$B$20*'Fixed Data'!$B$22</f>
        <v>-9.1652254960997919</v>
      </c>
      <c r="S146" s="21">
        <f>-S$161*'Fixed Data'!$B$20*'Fixed Data'!$B$22</f>
        <v>-9.504587149648362</v>
      </c>
      <c r="T146" s="21">
        <f>-T$161*'Fixed Data'!$B$20*'Fixed Data'!$B$22</f>
        <v>-9.8577986465775709</v>
      </c>
      <c r="U146" s="21">
        <f>-U$161*'Fixed Data'!$B$20*'Fixed Data'!$B$22</f>
        <v>-10.225470853567259</v>
      </c>
      <c r="V146" s="21">
        <f>-V$161*'Fixed Data'!$B$20*'Fixed Data'!$B$22</f>
        <v>-10.608243109611994</v>
      </c>
      <c r="W146" s="21">
        <f>-W$161*'Fixed Data'!$B$20*'Fixed Data'!$B$22</f>
        <v>-11.006784637315963</v>
      </c>
      <c r="X146" s="21">
        <f>-X$161*'Fixed Data'!$B$20*'Fixed Data'!$B$22</f>
        <v>-11.421795909384873</v>
      </c>
      <c r="Y146" s="21">
        <f>-Y$161*'Fixed Data'!$B$20*'Fixed Data'!$B$22</f>
        <v>-11.854010283935935</v>
      </c>
      <c r="Z146" s="21">
        <f>-Z$161*'Fixed Data'!$B$20*'Fixed Data'!$B$22</f>
        <v>-12.30419541579275</v>
      </c>
      <c r="AA146" s="21">
        <f>-AA$161*'Fixed Data'!$B$20*'Fixed Data'!$B$22</f>
        <v>-12.77315511581036</v>
      </c>
      <c r="AB146" s="21">
        <f>-AB$161*'Fixed Data'!$B$20*'Fixed Data'!$B$22</f>
        <v>-13.261730963783707</v>
      </c>
      <c r="AC146" s="21">
        <f>-AC$161*'Fixed Data'!$B$20*'Fixed Data'!$B$22</f>
        <v>-13.770804257378709</v>
      </c>
      <c r="AD146" s="21">
        <f>-AD$161*'Fixed Data'!$B$20*'Fixed Data'!$B$22</f>
        <v>-14.301297849055768</v>
      </c>
      <c r="AE146" s="21">
        <f>-AE$161*'Fixed Data'!$B$20*'Fixed Data'!$B$22</f>
        <v>-14.854178184606875</v>
      </c>
      <c r="AF146" s="21">
        <f>-AF$161*'Fixed Data'!$B$20*'Fixed Data'!$B$22</f>
        <v>-15.430457476101733</v>
      </c>
      <c r="AG146" s="21">
        <f>-AG$161*'Fixed Data'!$B$20*'Fixed Data'!$B$22</f>
        <v>-16.031195942038408</v>
      </c>
      <c r="AH146" s="21">
        <f>-AH$161*'Fixed Data'!$B$20*'Fixed Data'!$B$22</f>
        <v>-16.657504069895463</v>
      </c>
      <c r="AI146" s="21">
        <f>-AI$161*'Fixed Data'!$B$20*'Fixed Data'!$B$22</f>
        <v>-17.310545147502225</v>
      </c>
      <c r="AJ146" s="21">
        <f>-AJ$161*'Fixed Data'!$B$20*'Fixed Data'!$B$22</f>
        <v>-17.991537816810478</v>
      </c>
      <c r="AK146" s="21">
        <f>-AK$161*'Fixed Data'!$B$20*'Fixed Data'!$B$22</f>
        <v>-18.701758784476784</v>
      </c>
      <c r="AL146" s="21">
        <f>-AL$161*'Fixed Data'!$B$20*'Fixed Data'!$B$22</f>
        <v>-19.442545666853782</v>
      </c>
      <c r="AM146" s="21">
        <f>-AM$161*'Fixed Data'!$B$20*'Fixed Data'!$B$22</f>
        <v>-20.215299991792062</v>
      </c>
      <c r="AN146" s="21">
        <f>-AN$161*'Fixed Data'!$B$20*'Fixed Data'!$B$22</f>
        <v>-21.021490334851066</v>
      </c>
      <c r="AO146" s="21">
        <f>-AO$161*'Fixed Data'!$B$20*'Fixed Data'!$B$22</f>
        <v>-21.862655545116027</v>
      </c>
      <c r="AP146" s="21">
        <f>-AP$161*'Fixed Data'!$B$20*'Fixed Data'!$B$22</f>
        <v>-22.740408329438996</v>
      </c>
      <c r="AQ146" s="21">
        <f>-AQ$161*'Fixed Data'!$B$20*'Fixed Data'!$B$22</f>
        <v>-23.65643874707386</v>
      </c>
      <c r="AR146" s="21">
        <f>-AR$161*'Fixed Data'!$B$20*'Fixed Data'!$B$22</f>
        <v>-24.612518107538452</v>
      </c>
      <c r="AS146" s="21">
        <f>-AS$161*'Fixed Data'!$B$20*'Fixed Data'!$B$22</f>
        <v>-25.610502935681204</v>
      </c>
      <c r="AT146" s="21">
        <f>-AT$161*'Fixed Data'!$B$20*'Fixed Data'!$B$22</f>
        <v>-26.652339205565884</v>
      </c>
      <c r="AU146" s="21">
        <f>-AU$161*'Fixed Data'!$B$20*'Fixed Data'!$B$22</f>
        <v>-27.740066686363821</v>
      </c>
      <c r="AV146" s="21">
        <f>-AV$161*'Fixed Data'!$B$20*'Fixed Data'!$B$22</f>
        <v>-28.875823624268783</v>
      </c>
      <c r="AW146" s="21">
        <f>-AW$161*'Fixed Data'!$B$20*'Fixed Data'!$B$22</f>
        <v>-30.061851603623865</v>
      </c>
      <c r="AX146" s="21">
        <f>-AX$161*'Fixed Data'!$B$20*'Fixed Data'!$B$22</f>
        <v>-31.300500654464965</v>
      </c>
      <c r="AY146" s="21">
        <f>-AY$161*'Fixed Data'!$B$20*'Fixed Data'!$B$22</f>
        <v>-32.594234539276322</v>
      </c>
      <c r="AZ146" s="21">
        <f>-AZ$161*'Fixed Data'!$B$20*'Fixed Data'!$B$22</f>
        <v>-33.945636532579151</v>
      </c>
      <c r="BA146" s="21">
        <f>-BA$161*'Fixed Data'!$B$20*'Fixed Data'!$B$22</f>
        <v>-35.357415200520371</v>
      </c>
      <c r="BB146" s="21">
        <f>-BB$161*'Fixed Data'!$B$20*'Fixed Data'!$B$22</f>
        <v>-36.82790889669036</v>
      </c>
    </row>
    <row r="147" spans="1:54" outlineLevel="2">
      <c r="A147" s="426"/>
      <c r="B147" s="135" t="s">
        <v>291</v>
      </c>
      <c r="C147" s="135" t="s">
        <v>472</v>
      </c>
      <c r="D147" s="135" t="s">
        <v>389</v>
      </c>
      <c r="E147" s="21">
        <f>-E$162*'Fixed Data'!$B$21*'Fixed Data'!$B$22</f>
        <v>-8.6495463997149385E-2</v>
      </c>
      <c r="F147" s="21">
        <f>-F$162*'Fixed Data'!$B$21*'Fixed Data'!$B$22</f>
        <v>-8.9549551882687775E-2</v>
      </c>
      <c r="G147" s="21">
        <f>-G$162*'Fixed Data'!$B$21*'Fixed Data'!$B$22</f>
        <v>-9.2723049931761614E-2</v>
      </c>
      <c r="H147" s="21">
        <f>-H$162*'Fixed Data'!$B$21*'Fixed Data'!$B$22</f>
        <v>-9.6021050269929201E-2</v>
      </c>
      <c r="I147" s="21">
        <f>-I$162*'Fixed Data'!$B$21*'Fixed Data'!$B$22</f>
        <v>-9.944887705829622E-2</v>
      </c>
      <c r="J147" s="21">
        <f>-J$162*'Fixed Data'!$B$21*'Fixed Data'!$B$22</f>
        <v>-0.10301209749260347</v>
      </c>
      <c r="K147" s="21">
        <f>-K$162*'Fixed Data'!$B$21*'Fixed Data'!$B$22</f>
        <v>-0.10669269205385395</v>
      </c>
      <c r="L147" s="21">
        <f>-L$162*'Fixed Data'!$B$21*'Fixed Data'!$B$22</f>
        <v>-0.1105183594581646</v>
      </c>
      <c r="M147" s="21">
        <f>-M$162*'Fixed Data'!$B$21*'Fixed Data'!$B$22</f>
        <v>-0.11449530183491036</v>
      </c>
      <c r="N147" s="21">
        <f>-N$162*'Fixed Data'!$B$21*'Fixed Data'!$B$22</f>
        <v>-0.11863000246822689</v>
      </c>
      <c r="O147" s="21">
        <f>-O$162*'Fixed Data'!$B$21*'Fixed Data'!$B$22</f>
        <v>-0.12292923890551222</v>
      </c>
      <c r="P147" s="21">
        <f>-P$162*'Fixed Data'!$B$21*'Fixed Data'!$B$22</f>
        <v>-0.12743135095281785</v>
      </c>
      <c r="Q147" s="21">
        <f>-Q$162*'Fixed Data'!$B$21*'Fixed Data'!$B$22</f>
        <v>-0.13211544215170404</v>
      </c>
      <c r="R147" s="21">
        <f>-R$162*'Fixed Data'!$B$21*'Fixed Data'!$B$22</f>
        <v>-0.13698948021111995</v>
      </c>
      <c r="S147" s="21">
        <f>-S$162*'Fixed Data'!$B$21*'Fixed Data'!$B$22</f>
        <v>-0.1420618025901664</v>
      </c>
      <c r="T147" s="21">
        <f>-T$162*'Fixed Data'!$B$21*'Fixed Data'!$B$22</f>
        <v>-0.14734113352408063</v>
      </c>
      <c r="U147" s="21">
        <f>-U$162*'Fixed Data'!$B$21*'Fixed Data'!$B$22</f>
        <v>-0.15283660376232508</v>
      </c>
      <c r="V147" s="21">
        <f>-V$162*'Fixed Data'!$B$21*'Fixed Data'!$B$22</f>
        <v>-0.15855776940264157</v>
      </c>
      <c r="W147" s="21">
        <f>-W$162*'Fixed Data'!$B$21*'Fixed Data'!$B$22</f>
        <v>-0.16451463283451978</v>
      </c>
      <c r="X147" s="21">
        <f>-X$162*'Fixed Data'!$B$21*'Fixed Data'!$B$22</f>
        <v>-0.17071766398400989</v>
      </c>
      <c r="Y147" s="21">
        <f>-Y$162*'Fixed Data'!$B$21*'Fixed Data'!$B$22</f>
        <v>-0.17717782366795015</v>
      </c>
      <c r="Z147" s="21">
        <f>-Z$162*'Fixed Data'!$B$21*'Fixed Data'!$B$22</f>
        <v>-0.18390658649617664</v>
      </c>
      <c r="AA147" s="21">
        <f>-AA$162*'Fixed Data'!$B$21*'Fixed Data'!$B$22</f>
        <v>-0.19091596618449197</v>
      </c>
      <c r="AB147" s="21">
        <f>-AB$162*'Fixed Data'!$B$21*'Fixed Data'!$B$22</f>
        <v>-0.19821854192234123</v>
      </c>
      <c r="AC147" s="21">
        <f>-AC$162*'Fixed Data'!$B$21*'Fixed Data'!$B$22</f>
        <v>-0.20582748564452247</v>
      </c>
      <c r="AD147" s="21">
        <f>-AD$162*'Fixed Data'!$B$21*'Fixed Data'!$B$22</f>
        <v>-0.21375659111096618</v>
      </c>
      <c r="AE147" s="21">
        <f>-AE$162*'Fixed Data'!$B$21*'Fixed Data'!$B$22</f>
        <v>-0.22202030373987716</v>
      </c>
      <c r="AF147" s="21">
        <f>-AF$162*'Fixed Data'!$B$21*'Fixed Data'!$B$22</f>
        <v>-0.23063375270096304</v>
      </c>
      <c r="AG147" s="21">
        <f>-AG$162*'Fixed Data'!$B$21*'Fixed Data'!$B$22</f>
        <v>-0.23961278436471417</v>
      </c>
      <c r="AH147" s="21">
        <f>-AH$162*'Fixed Data'!$B$21*'Fixed Data'!$B$22</f>
        <v>-0.24897399695706351</v>
      </c>
      <c r="AI147" s="21">
        <f>-AI$162*'Fixed Data'!$B$21*'Fixed Data'!$B$22</f>
        <v>-0.25873477792614991</v>
      </c>
      <c r="AJ147" s="21">
        <f>-AJ$162*'Fixed Data'!$B$21*'Fixed Data'!$B$22</f>
        <v>-0.26891334161042674</v>
      </c>
      <c r="AK147" s="21">
        <f>-AK$162*'Fixed Data'!$B$21*'Fixed Data'!$B$22</f>
        <v>-0.27952877067358073</v>
      </c>
      <c r="AL147" s="21">
        <f>-AL$162*'Fixed Data'!$B$21*'Fixed Data'!$B$22</f>
        <v>-0.29060105799146874</v>
      </c>
      <c r="AM147" s="21">
        <f>-AM$162*'Fixed Data'!$B$21*'Fixed Data'!$B$22</f>
        <v>-0.30215115185384772</v>
      </c>
      <c r="AN147" s="21">
        <f>-AN$162*'Fixed Data'!$B$21*'Fixed Data'!$B$22</f>
        <v>-0.31420100207013907</v>
      </c>
      <c r="AO147" s="21">
        <f>-AO$162*'Fixed Data'!$B$21*'Fixed Data'!$B$22</f>
        <v>-0.32677360999267685</v>
      </c>
      <c r="AP147" s="21">
        <f>-AP$162*'Fixed Data'!$B$21*'Fixed Data'!$B$22</f>
        <v>-0.33989307944399022</v>
      </c>
      <c r="AQ147" s="21">
        <f>-AQ$162*'Fixed Data'!$B$21*'Fixed Data'!$B$22</f>
        <v>-0.35358467171224106</v>
      </c>
      <c r="AR147" s="21">
        <f>-AR$162*'Fixed Data'!$B$21*'Fixed Data'!$B$22</f>
        <v>-0.36787486190271501</v>
      </c>
      <c r="AS147" s="21">
        <f>-AS$162*'Fixed Data'!$B$21*'Fixed Data'!$B$22</f>
        <v>-0.38279139875477686</v>
      </c>
      <c r="AT147" s="21">
        <f>-AT$162*'Fixed Data'!$B$21*'Fixed Data'!$B$22</f>
        <v>-0.39836336792429267</v>
      </c>
      <c r="AU147" s="21">
        <f>-AU$162*'Fixed Data'!$B$21*'Fixed Data'!$B$22</f>
        <v>-0.41462125722479348</v>
      </c>
      <c r="AV147" s="21">
        <f>-AV$162*'Fixed Data'!$B$21*'Fixed Data'!$B$22</f>
        <v>-0.43159702653948451</v>
      </c>
      <c r="AW147" s="21">
        <f>-AW$162*'Fixed Data'!$B$21*'Fixed Data'!$B$22</f>
        <v>-0.44932417969199562</v>
      </c>
      <c r="AX147" s="21">
        <f>-AX$162*'Fixed Data'!$B$21*'Fixed Data'!$B$22</f>
        <v>-0.46783784189201227</v>
      </c>
      <c r="AY147" s="21">
        <f>-AY$162*'Fixed Data'!$B$21*'Fixed Data'!$B$22</f>
        <v>-0.48717483853695809</v>
      </c>
      <c r="AZ147" s="21">
        <f>-AZ$162*'Fixed Data'!$B$21*'Fixed Data'!$B$22</f>
        <v>-0.50737378034191982</v>
      </c>
      <c r="BA147" s="21">
        <f>-BA$162*'Fixed Data'!$B$21*'Fixed Data'!$B$22</f>
        <v>-0.52847515148302082</v>
      </c>
      <c r="BB147" s="21">
        <f>-BB$162*'Fixed Data'!$B$21*'Fixed Data'!$B$22</f>
        <v>-0.55045411599076044</v>
      </c>
    </row>
    <row r="148" spans="1:54" outlineLevel="2">
      <c r="A148" s="426"/>
      <c r="B148" s="135" t="s">
        <v>291</v>
      </c>
      <c r="C148" s="135" t="s">
        <v>563</v>
      </c>
      <c r="D148" s="135" t="s">
        <v>389</v>
      </c>
      <c r="E148" s="279">
        <f>(SUM(Option_4!E146:E147)-SUM(Baseline!E146:E147))*1.76</f>
        <v>0</v>
      </c>
      <c r="F148" s="279">
        <f>(SUM(Option_4!F146:F147)-SUM(Baseline!F146:F147))*1.76</f>
        <v>0</v>
      </c>
      <c r="G148" s="279">
        <f>(SUM(Option_4!G146:G147)-SUM(Baseline!G146:G147))*1.76</f>
        <v>0</v>
      </c>
      <c r="H148" s="279">
        <f>(SUM(Option_4!H146:H147)-SUM(Baseline!H146:H147))*1.76</f>
        <v>0</v>
      </c>
      <c r="I148" s="279">
        <f>(SUM(Option_4!I146:I147)-SUM(Baseline!I146:I147))*1.76</f>
        <v>0</v>
      </c>
      <c r="J148" s="279">
        <f>(SUM(Option_4!J146:J147)-SUM(Baseline!J146:J147))*1.76</f>
        <v>0</v>
      </c>
      <c r="K148" s="279">
        <f>(SUM(Option_4!K146:K147)-SUM(Baseline!K146:K147))*1.76</f>
        <v>2.849295267446763E-3</v>
      </c>
      <c r="L148" s="279">
        <f>(SUM(Option_4!L146:L147)-SUM(Baseline!L146:L147))*1.76</f>
        <v>5.9650972790068124E-3</v>
      </c>
      <c r="M148" s="279">
        <f>(SUM(Option_4!M146:M147)-SUM(Baseline!M146:M147))*1.76</f>
        <v>9.3672128682140959E-3</v>
      </c>
      <c r="N148" s="279">
        <f>(SUM(Option_4!N146:N147)-SUM(Baseline!N146:N147))*1.76</f>
        <v>1.3076731470936237E-2</v>
      </c>
      <c r="O148" s="279">
        <f>(SUM(Option_4!O146:O147)-SUM(Baseline!O146:O147))*1.76</f>
        <v>1.7116301642302007E-2</v>
      </c>
      <c r="P148" s="279">
        <f>(SUM(Option_4!P146:P147)-SUM(Baseline!P146:P147))*1.76</f>
        <v>1.7774923452905114E-2</v>
      </c>
      <c r="Q148" s="279">
        <f>(SUM(Option_4!Q146:Q147)-SUM(Baseline!Q146:Q147))*1.76</f>
        <v>1.846115723997542E-2</v>
      </c>
      <c r="R148" s="279">
        <f>(SUM(Option_4!R146:R147)-SUM(Baseline!R146:R147))*1.76</f>
        <v>1.9176282688832771E-2</v>
      </c>
      <c r="S148" s="279">
        <f>(SUM(Option_4!S146:S147)-SUM(Baseline!S146:S147))*1.76</f>
        <v>1.9921659133649711E-2</v>
      </c>
      <c r="T148" s="279">
        <f>(SUM(Option_4!T146:T147)-SUM(Baseline!T146:T147))*1.76</f>
        <v>2.0698569176772423E-2</v>
      </c>
      <c r="U148" s="279">
        <f>(SUM(Option_4!U146:U147)-SUM(Baseline!U146:U147))*1.76</f>
        <v>2.1508491758241065E-2</v>
      </c>
      <c r="V148" s="279">
        <f>(SUM(Option_4!V146:V147)-SUM(Baseline!V146:V147))*1.76</f>
        <v>2.2352908204749156E-2</v>
      </c>
      <c r="W148" s="279">
        <f>(SUM(Option_4!W146:W147)-SUM(Baseline!W146:W147))*1.76</f>
        <v>2.3233379226665817E-2</v>
      </c>
      <c r="X148" s="279">
        <f>(SUM(Option_4!X146:X147)-SUM(Baseline!X146:X147))*1.76</f>
        <v>2.4151584875060052E-2</v>
      </c>
      <c r="Y148" s="279">
        <f>(SUM(Option_4!Y146:Y147)-SUM(Baseline!Y146:Y147))*1.76</f>
        <v>2.5109127408394157E-2</v>
      </c>
      <c r="Z148" s="279">
        <f>(SUM(Option_4!Z146:Z147)-SUM(Baseline!Z146:Z147))*1.76</f>
        <v>2.6107965250952814E-2</v>
      </c>
      <c r="AA148" s="279">
        <f>(SUM(Option_4!AA146:AA147)-SUM(Baseline!AA146:AA147))*1.76</f>
        <v>2.714990044630099E-2</v>
      </c>
      <c r="AB148" s="279">
        <f>(SUM(Option_4!AB146:AB147)-SUM(Baseline!AB146:AB147))*1.76</f>
        <v>2.8236973189039817E-2</v>
      </c>
      <c r="AC148" s="279">
        <f>(SUM(Option_4!AC146:AC147)-SUM(Baseline!AC146:AC147))*1.76</f>
        <v>2.9371145615986621E-2</v>
      </c>
      <c r="AD148" s="279">
        <f>(SUM(Option_4!AD146:AD147)-SUM(Baseline!AD146:AD147))*1.76</f>
        <v>3.0554657706838951E-2</v>
      </c>
      <c r="AE148" s="279">
        <f>(SUM(Option_4!AE146:AE147)-SUM(Baseline!AE146:AE147))*1.76</f>
        <v>3.1789829620479396E-2</v>
      </c>
      <c r="AF148" s="279">
        <f>(SUM(Option_4!AF146:AF147)-SUM(Baseline!AF146:AF147))*1.76</f>
        <v>3.3078983372105311E-2</v>
      </c>
      <c r="AG148" s="279">
        <f>(SUM(Option_4!AG146:AG147)-SUM(Baseline!AG146:AG147))*1.76</f>
        <v>3.4424639436062422E-2</v>
      </c>
      <c r="AH148" s="279">
        <f>(SUM(Option_4!AH146:AH147)-SUM(Baseline!AH146:AH147))*1.76</f>
        <v>3.5829399526671184E-2</v>
      </c>
      <c r="AI148" s="279">
        <f>(SUM(Option_4!AI146:AI147)-SUM(Baseline!AI146:AI147))*1.76</f>
        <v>3.7296023860379252E-2</v>
      </c>
      <c r="AJ148" s="279">
        <f>(SUM(Option_4!AJ146:AJ147)-SUM(Baseline!AJ146:AJ147))*1.76</f>
        <v>3.882739438103442E-2</v>
      </c>
      <c r="AK148" s="279">
        <f>(SUM(Option_4!AK146:AK147)-SUM(Baseline!AK146:AK147))*1.76</f>
        <v>4.0426551534567923E-2</v>
      </c>
      <c r="AL148" s="279">
        <f>(SUM(Option_4!AL146:AL147)-SUM(Baseline!AL146:AL147))*1.76</f>
        <v>4.2096617272078446E-2</v>
      </c>
      <c r="AM148" s="279">
        <f>(SUM(Option_4!AM146:AM147)-SUM(Baseline!AM146:AM147))*1.76</f>
        <v>4.3840951960871732E-2</v>
      </c>
      <c r="AN148" s="279">
        <f>(SUM(Option_4!AN146:AN147)-SUM(Baseline!AN146:AN147))*1.76</f>
        <v>4.5662958577102016E-2</v>
      </c>
      <c r="AO148" s="279">
        <f>(SUM(Option_4!AO146:AO147)-SUM(Baseline!AO146:AO147))*1.76</f>
        <v>4.7566357366395667E-2</v>
      </c>
      <c r="AP148" s="279">
        <f>(SUM(Option_4!AP146:AP147)-SUM(Baseline!AP146:AP147))*1.76</f>
        <v>4.9554950079540278E-2</v>
      </c>
      <c r="AQ148" s="279">
        <f>(SUM(Option_4!AQ146:AQ147)-SUM(Baseline!AQ146:AQ147))*1.76</f>
        <v>5.1632738252397982E-2</v>
      </c>
      <c r="AR148" s="279">
        <f>(SUM(Option_4!AR146:AR147)-SUM(Baseline!AR146:AR147))*1.76</f>
        <v>5.3803962897771382E-2</v>
      </c>
      <c r="AS148" s="279">
        <f>(SUM(Option_4!AS146:AS147)-SUM(Baseline!AS146:AS147))*1.76</f>
        <v>5.6072987020993427E-2</v>
      </c>
      <c r="AT148" s="279">
        <f>(SUM(Option_4!AT146:AT147)-SUM(Baseline!AT146:AT147))*1.76</f>
        <v>5.844441230872803E-2</v>
      </c>
      <c r="AU148" s="279">
        <f>(SUM(Option_4!AU146:AU147)-SUM(Baseline!AU146:AU147))*1.76</f>
        <v>6.0923120412042522E-2</v>
      </c>
      <c r="AV148" s="279">
        <f>(SUM(Option_4!AV146:AV147)-SUM(Baseline!AV146:AV147))*1.76</f>
        <v>6.3514193032158911E-2</v>
      </c>
      <c r="AW148" s="279">
        <f>(SUM(Option_4!AW146:AW147)-SUM(Baseline!AW146:AW147))*1.76</f>
        <v>6.6222992365075589E-2</v>
      </c>
      <c r="AX148" s="279">
        <f>(SUM(Option_4!AX146:AX147)-SUM(Baseline!AX146:AX147))*1.76</f>
        <v>6.905504123036621E-2</v>
      </c>
      <c r="AY148" s="279">
        <f>(SUM(Option_4!AY146:AY147)-SUM(Baseline!AY146:AY147))*1.76</f>
        <v>7.2016261487424349E-2</v>
      </c>
      <c r="AZ148" s="279">
        <f>(SUM(Option_4!AZ146:AZ147)-SUM(Baseline!AZ146:AZ147))*1.76</f>
        <v>7.5112815533354929E-2</v>
      </c>
      <c r="BA148" s="279">
        <f>(SUM(Option_4!BA146:BA147)-SUM(Baseline!BA146:BA147))*1.76</f>
        <v>7.8351106302861809E-2</v>
      </c>
      <c r="BB148" s="279">
        <f>(SUM(Option_4!BB146:BB147)-SUM(Baseline!BB146:BB147))*1.76</f>
        <v>8.1728833429227737E-2</v>
      </c>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473</v>
      </c>
      <c r="D150" s="135" t="s">
        <v>389</v>
      </c>
      <c r="E150" s="279">
        <v>-37.7511279</v>
      </c>
      <c r="F150" s="279">
        <v>-38.887891409999995</v>
      </c>
      <c r="G150" s="279">
        <v>-40.061269100000004</v>
      </c>
      <c r="H150" s="279">
        <v>-41.272535210000001</v>
      </c>
      <c r="I150" s="279">
        <v>-42.523012259999994</v>
      </c>
      <c r="J150" s="279">
        <v>-43.814073</v>
      </c>
      <c r="K150" s="279">
        <v>-45.057437569999998</v>
      </c>
      <c r="L150" s="279">
        <v>-46.338659640000003</v>
      </c>
      <c r="M150" s="279">
        <v>-47.658993359999997</v>
      </c>
      <c r="N150" s="279">
        <v>-49.019738490000002</v>
      </c>
      <c r="O150" s="279">
        <v>-50.422242090000005</v>
      </c>
      <c r="P150" s="279">
        <v>-51.972657229999996</v>
      </c>
      <c r="Q150" s="279">
        <v>-53.57431622</v>
      </c>
      <c r="R150" s="279">
        <v>-55.229056820000004</v>
      </c>
      <c r="S150" s="279">
        <v>-56.93878857</v>
      </c>
      <c r="T150" s="279">
        <v>-58.705495820000003</v>
      </c>
      <c r="U150" s="279">
        <v>-60.531240920000002</v>
      </c>
      <c r="V150" s="279">
        <v>-62.418167490000002</v>
      </c>
      <c r="W150" s="279">
        <v>-64.368503910000001</v>
      </c>
      <c r="X150" s="279">
        <v>-66.384566950000007</v>
      </c>
      <c r="Y150" s="279">
        <v>-68.468765519999991</v>
      </c>
      <c r="Z150" s="279">
        <v>-70.623604659999998</v>
      </c>
      <c r="AA150" s="279">
        <v>-72.851689620000002</v>
      </c>
      <c r="AB150" s="279">
        <v>-75.155730269999992</v>
      </c>
      <c r="AC150" s="279">
        <v>-77.538545530000007</v>
      </c>
      <c r="AD150" s="279">
        <v>-80.003068170000006</v>
      </c>
      <c r="AE150" s="279">
        <v>-82.55234969</v>
      </c>
      <c r="AF150" s="279">
        <v>-85.189565569999999</v>
      </c>
      <c r="AG150" s="279">
        <v>-87.918020609999999</v>
      </c>
      <c r="AH150" s="279">
        <v>-90.741154629999997</v>
      </c>
      <c r="AI150" s="279">
        <v>-93.66254837999999</v>
      </c>
      <c r="AJ150" s="279">
        <v>-96.685929729999998</v>
      </c>
      <c r="AK150" s="279">
        <v>-99.815180189999992</v>
      </c>
      <c r="AL150" s="279">
        <v>-103.0543416</v>
      </c>
      <c r="AM150" s="279">
        <v>-106.4076235</v>
      </c>
      <c r="AN150" s="279">
        <v>-109.87940999999999</v>
      </c>
      <c r="AO150" s="279">
        <v>-113.4742682</v>
      </c>
      <c r="AP150" s="279">
        <v>-117.196956</v>
      </c>
      <c r="AQ150" s="279">
        <v>-121.05243059999999</v>
      </c>
      <c r="AR150" s="279">
        <v>-125.0458575</v>
      </c>
      <c r="AS150" s="279">
        <v>-129.18261999999999</v>
      </c>
      <c r="AT150" s="279">
        <v>-133.46832860000001</v>
      </c>
      <c r="AU150" s="279">
        <v>-137.90883149999999</v>
      </c>
      <c r="AV150" s="279">
        <v>-142.5102254</v>
      </c>
      <c r="AW150" s="279">
        <v>-147.27886659999999</v>
      </c>
      <c r="AX150" s="279">
        <v>-152.2213825</v>
      </c>
      <c r="AY150" s="279">
        <v>-157.3446845</v>
      </c>
      <c r="AZ150" s="279">
        <v>-162.65598059999999</v>
      </c>
      <c r="BA150" s="279">
        <v>-168.1627886</v>
      </c>
      <c r="BB150" s="279">
        <v>-173.85603262428265</v>
      </c>
    </row>
    <row r="151" spans="1:54" outlineLevel="2">
      <c r="A151" s="426"/>
      <c r="B151" s="135" t="s">
        <v>294</v>
      </c>
      <c r="C151" s="135" t="s">
        <v>474</v>
      </c>
      <c r="D151" s="135" t="s">
        <v>389</v>
      </c>
      <c r="E151" s="279">
        <v>-11.34775132</v>
      </c>
      <c r="F151" s="279">
        <v>-11.69424759</v>
      </c>
      <c r="G151" s="279">
        <v>-12.051937580000001</v>
      </c>
      <c r="H151" s="279">
        <v>-12.42120871</v>
      </c>
      <c r="I151" s="279">
        <v>-12.802462910000001</v>
      </c>
      <c r="J151" s="279">
        <v>-13.19611723</v>
      </c>
      <c r="K151" s="279">
        <v>-13.59794617</v>
      </c>
      <c r="L151" s="279">
        <v>-14.012646869999999</v>
      </c>
      <c r="M151" s="279">
        <v>-14.44065982</v>
      </c>
      <c r="N151" s="279">
        <v>-14.88244179</v>
      </c>
      <c r="O151" s="279">
        <v>-15.33846651</v>
      </c>
      <c r="P151" s="279">
        <v>-15.815330900000001</v>
      </c>
      <c r="Q151" s="279">
        <v>-16.30796325</v>
      </c>
      <c r="R151" s="279">
        <v>-16.816924879999998</v>
      </c>
      <c r="S151" s="279">
        <v>-17.342798819999999</v>
      </c>
      <c r="T151" s="279">
        <v>-17.88619065</v>
      </c>
      <c r="U151" s="279">
        <v>-18.447729489999997</v>
      </c>
      <c r="V151" s="279">
        <v>-19.028068960000002</v>
      </c>
      <c r="W151" s="279">
        <v>-19.627888219999999</v>
      </c>
      <c r="X151" s="279">
        <v>-20.247893050000002</v>
      </c>
      <c r="Y151" s="279">
        <v>-20.888816980000001</v>
      </c>
      <c r="Z151" s="279">
        <v>-21.55142245</v>
      </c>
      <c r="AA151" s="279">
        <v>-22.236502059999999</v>
      </c>
      <c r="AB151" s="279">
        <v>-22.944879839999999</v>
      </c>
      <c r="AC151" s="279">
        <v>-23.6774126</v>
      </c>
      <c r="AD151" s="279">
        <v>-24.434991359999998</v>
      </c>
      <c r="AE151" s="279">
        <v>-25.218542760000002</v>
      </c>
      <c r="AF151" s="279">
        <v>-26.029030640000002</v>
      </c>
      <c r="AG151" s="279">
        <v>-26.867457640000001</v>
      </c>
      <c r="AH151" s="279">
        <v>-27.734866889999999</v>
      </c>
      <c r="AI151" s="279">
        <v>-28.632343710000001</v>
      </c>
      <c r="AJ151" s="279">
        <v>-29.561017530000001</v>
      </c>
      <c r="AK151" s="279">
        <v>-30.52206374</v>
      </c>
      <c r="AL151" s="279">
        <v>-31.51670575</v>
      </c>
      <c r="AM151" s="279">
        <v>-32.546217059999996</v>
      </c>
      <c r="AN151" s="279">
        <v>-33.61192346</v>
      </c>
      <c r="AO151" s="279">
        <v>-34.715205359999999</v>
      </c>
      <c r="AP151" s="279">
        <v>-35.857500180000002</v>
      </c>
      <c r="AQ151" s="279">
        <v>-37.040304859999999</v>
      </c>
      <c r="AR151" s="279">
        <v>-38.265178520000006</v>
      </c>
      <c r="AS151" s="279">
        <v>-39.533745200000006</v>
      </c>
      <c r="AT151" s="279">
        <v>-40.847696759999998</v>
      </c>
      <c r="AU151" s="279">
        <v>-42.208795899999998</v>
      </c>
      <c r="AV151" s="279">
        <v>-43.61887935</v>
      </c>
      <c r="AW151" s="279">
        <v>-45.079861130000005</v>
      </c>
      <c r="AX151" s="279">
        <v>-46.593736079999999</v>
      </c>
      <c r="AY151" s="279">
        <v>-48.16258345</v>
      </c>
      <c r="AZ151" s="279">
        <v>-49.788570729999996</v>
      </c>
      <c r="BA151" s="279">
        <v>-51.473957640000002</v>
      </c>
      <c r="BB151" s="279">
        <v>-53.216396379260239</v>
      </c>
    </row>
    <row r="152" spans="1:54" outlineLevel="2">
      <c r="A152" s="426"/>
      <c r="B152" s="135" t="s">
        <v>294</v>
      </c>
      <c r="C152" s="135" t="s">
        <v>475</v>
      </c>
      <c r="D152" s="135" t="s">
        <v>389</v>
      </c>
      <c r="E152" s="279">
        <v>-0.93836276650000006</v>
      </c>
      <c r="F152" s="279">
        <v>-0.97149369779999994</v>
      </c>
      <c r="G152" s="279">
        <v>-1.005919996</v>
      </c>
      <c r="H152" s="279">
        <v>-1.0416969039999999</v>
      </c>
      <c r="I152" s="279">
        <v>-1.078882178</v>
      </c>
      <c r="J152" s="279">
        <v>-1.1175362099999999</v>
      </c>
      <c r="K152" s="279">
        <v>-1.157463439</v>
      </c>
      <c r="L152" s="279">
        <v>-1.198964428</v>
      </c>
      <c r="M152" s="279">
        <v>-1.2421064550000001</v>
      </c>
      <c r="N152" s="279">
        <v>-1.286959854</v>
      </c>
      <c r="O152" s="279">
        <v>-1.333598149</v>
      </c>
      <c r="P152" s="279">
        <v>-1.3824373330000002</v>
      </c>
      <c r="Q152" s="279">
        <v>-1.4332506389999999</v>
      </c>
      <c r="R152" s="279">
        <v>-1.4861245000000001</v>
      </c>
      <c r="S152" s="279">
        <v>-1.541149361</v>
      </c>
      <c r="T152" s="279">
        <v>-1.598419864</v>
      </c>
      <c r="U152" s="279">
        <v>-1.6580350580000001</v>
      </c>
      <c r="V152" s="279">
        <v>-1.7200986110000001</v>
      </c>
      <c r="W152" s="279">
        <v>-1.784719027</v>
      </c>
      <c r="X152" s="279">
        <v>-1.8520098870000001</v>
      </c>
      <c r="Y152" s="279">
        <v>-1.9220900910000001</v>
      </c>
      <c r="Z152" s="279">
        <v>-1.9950841180000001</v>
      </c>
      <c r="AA152" s="279">
        <v>-2.0711222949999999</v>
      </c>
      <c r="AB152" s="279">
        <v>-2.1503410809999997</v>
      </c>
      <c r="AC152" s="279">
        <v>-2.2328833650000002</v>
      </c>
      <c r="AD152" s="279">
        <v>-2.3188987829999999</v>
      </c>
      <c r="AE152" s="279">
        <v>-2.4085440389999997</v>
      </c>
      <c r="AF152" s="279">
        <v>-2.501983257</v>
      </c>
      <c r="AG152" s="279">
        <v>-2.5993883369999997</v>
      </c>
      <c r="AH152" s="279">
        <v>-2.7009393410000002</v>
      </c>
      <c r="AI152" s="279">
        <v>-2.8068248849999997</v>
      </c>
      <c r="AJ152" s="279">
        <v>-2.9172425619999998</v>
      </c>
      <c r="AK152" s="279">
        <v>-3.0323993820000004</v>
      </c>
      <c r="AL152" s="279">
        <v>-3.152512228</v>
      </c>
      <c r="AM152" s="279">
        <v>-3.2778083470000001</v>
      </c>
      <c r="AN152" s="279">
        <v>-3.4085258550000002</v>
      </c>
      <c r="AO152" s="279">
        <v>-3.544914269</v>
      </c>
      <c r="AP152" s="279">
        <v>-3.6872350709999999</v>
      </c>
      <c r="AQ152" s="279">
        <v>-3.835762296</v>
      </c>
      <c r="AR152" s="279">
        <v>-3.9907831469999997</v>
      </c>
      <c r="AS152" s="279">
        <v>-4.1525986460000004</v>
      </c>
      <c r="AT152" s="279">
        <v>-4.3215243130000003</v>
      </c>
      <c r="AU152" s="279">
        <v>-4.4978908839999994</v>
      </c>
      <c r="AV152" s="279">
        <v>-4.6820450599999992</v>
      </c>
      <c r="AW152" s="279">
        <v>-4.8743502950000002</v>
      </c>
      <c r="AX152" s="279">
        <v>-5.075187627</v>
      </c>
      <c r="AY152" s="279">
        <v>-5.2849565410000006</v>
      </c>
      <c r="AZ152" s="279">
        <v>-5.5040758890000001</v>
      </c>
      <c r="BA152" s="279">
        <v>-5.7329848459999999</v>
      </c>
      <c r="BB152" s="279">
        <v>-5.9714138953191389</v>
      </c>
    </row>
    <row r="153" spans="1:54" outlineLevel="2">
      <c r="A153" s="426"/>
      <c r="B153" s="135" t="s">
        <v>294</v>
      </c>
      <c r="C153" s="135" t="s">
        <v>564</v>
      </c>
      <c r="D153" s="135" t="s">
        <v>389</v>
      </c>
      <c r="E153" s="279">
        <f>(SUM(Option_4!E150:E152)-SUM(Baseline!E150:E152))*1.76</f>
        <v>0</v>
      </c>
      <c r="F153" s="279">
        <f>(SUM(Option_4!F150:F152)-SUM(Baseline!F150:F152))*1.76</f>
        <v>0</v>
      </c>
      <c r="G153" s="279">
        <f>(SUM(Option_4!G150:G152)-SUM(Baseline!G150:G152))*1.76</f>
        <v>0</v>
      </c>
      <c r="H153" s="279">
        <f>(SUM(Option_4!H150:H152)-SUM(Baseline!H150:H152))*1.76</f>
        <v>0</v>
      </c>
      <c r="I153" s="279">
        <f>(SUM(Option_4!I150:I152)-SUM(Baseline!I150:I152))*1.76</f>
        <v>0</v>
      </c>
      <c r="J153" s="279">
        <f>(SUM(Option_4!J150:J152)-SUM(Baseline!J150:J152))*1.76</f>
        <v>0</v>
      </c>
      <c r="K153" s="279">
        <f>(SUM(Option_4!K150:K152)-SUM(Baseline!K150:K152))*1.76</f>
        <v>0.16653449296000189</v>
      </c>
      <c r="L153" s="279">
        <f>(SUM(Option_4!L150:L152)-SUM(Baseline!L150:L152))*1.76</f>
        <v>0.34374376256000916</v>
      </c>
      <c r="M153" s="279">
        <f>(SUM(Option_4!M150:M152)-SUM(Baseline!M150:M152))*1.76</f>
        <v>0.53217262560001133</v>
      </c>
      <c r="N153" s="279">
        <f>(SUM(Option_4!N150:N152)-SUM(Baseline!N150:N152))*1.76</f>
        <v>0.73239245552000054</v>
      </c>
      <c r="O153" s="279">
        <f>(SUM(Option_4!O150:O152)-SUM(Baseline!O150:O152))*1.76</f>
        <v>0.94500253936002765</v>
      </c>
      <c r="P153" s="279">
        <f>(SUM(Option_4!P150:P152)-SUM(Baseline!P150:P152))*1.76</f>
        <v>0.97491688976001567</v>
      </c>
      <c r="Q153" s="279">
        <f>(SUM(Option_4!Q150:Q152)-SUM(Baseline!Q150:Q152))*1.76</f>
        <v>1.0058413393600176</v>
      </c>
      <c r="R153" s="279">
        <f>(SUM(Option_4!R150:R152)-SUM(Baseline!R150:R152))*1.76</f>
        <v>1.0378127689599774</v>
      </c>
      <c r="S153" s="279">
        <f>(SUM(Option_4!S150:S152)-SUM(Baseline!S150:S152))*1.76</f>
        <v>1.0708693969599994</v>
      </c>
      <c r="T153" s="279">
        <f>(SUM(Option_4!T150:T152)-SUM(Baseline!T150:T152))*1.76</f>
        <v>1.1050510257600195</v>
      </c>
      <c r="U153" s="279">
        <f>(SUM(Option_4!U150:U152)-SUM(Baseline!U150:U152))*1.76</f>
        <v>1.1403990012800069</v>
      </c>
      <c r="V153" s="279">
        <f>(SUM(Option_4!V150:V152)-SUM(Baseline!V150:V152))*1.76</f>
        <v>1.1769563607999771</v>
      </c>
      <c r="W153" s="279">
        <f>(SUM(Option_4!W150:W152)-SUM(Baseline!W150:W152))*1.76</f>
        <v>1.2147678312000108</v>
      </c>
      <c r="X153" s="279">
        <f>(SUM(Option_4!X150:X152)-SUM(Baseline!X150:X152))*1.76</f>
        <v>1.2538799292799923</v>
      </c>
      <c r="Y153" s="279">
        <f>(SUM(Option_4!Y150:Y152)-SUM(Baseline!Y150:Y152))*1.76</f>
        <v>1.2943410638400064</v>
      </c>
      <c r="Z153" s="279">
        <f>(SUM(Option_4!Z150:Z152)-SUM(Baseline!Z150:Z152))*1.76</f>
        <v>1.336201542720014</v>
      </c>
      <c r="AA153" s="279">
        <f>(SUM(Option_4!AA150:AA152)-SUM(Baseline!AA150:AA152))*1.76</f>
        <v>1.3795138332799979</v>
      </c>
      <c r="AB153" s="279">
        <f>(SUM(Option_4!AB150:AB152)-SUM(Baseline!AB150:AB152))*1.76</f>
        <v>1.4243323899200118</v>
      </c>
      <c r="AC153" s="279">
        <f>(SUM(Option_4!AC150:AC152)-SUM(Baseline!AC150:AC152))*1.76</f>
        <v>1.4707139374399845</v>
      </c>
      <c r="AD153" s="279">
        <f>(SUM(Option_4!AD150:AD152)-SUM(Baseline!AD150:AD152))*1.76</f>
        <v>1.518717511519992</v>
      </c>
      <c r="AE153" s="279">
        <f>(SUM(Option_4!AE150:AE152)-SUM(Baseline!AE150:AE152))*1.76</f>
        <v>1.5684046065599955</v>
      </c>
      <c r="AF153" s="279">
        <f>(SUM(Option_4!AF150:AF152)-SUM(Baseline!AF150:AF152))*1.76</f>
        <v>1.6198391387199809</v>
      </c>
      <c r="AG153" s="279">
        <f>(SUM(Option_4!AG150:AG152)-SUM(Baseline!AG150:AG152))*1.76</f>
        <v>1.6730877873600003</v>
      </c>
      <c r="AH153" s="279">
        <f>(SUM(Option_4!AH150:AH152)-SUM(Baseline!AH150:AH152))*1.76</f>
        <v>1.72821982256002</v>
      </c>
      <c r="AI153" s="279">
        <f>(SUM(Option_4!AI150:AI152)-SUM(Baseline!AI150:AI152))*1.76</f>
        <v>1.7853075451200198</v>
      </c>
      <c r="AJ153" s="279">
        <f>(SUM(Option_4!AJ150:AJ152)-SUM(Baseline!AJ150:AJ152))*1.76</f>
        <v>1.8444261422400177</v>
      </c>
      <c r="AK153" s="279">
        <f>(SUM(Option_4!AK150:AK152)-SUM(Baseline!AK150:AK152))*1.76</f>
        <v>1.9056538547200035</v>
      </c>
      <c r="AL153" s="279">
        <f>(SUM(Option_4!AL150:AL152)-SUM(Baseline!AL150:AL152))*1.76</f>
        <v>1.9690725894399383</v>
      </c>
      <c r="AM153" s="279">
        <f>(SUM(Option_4!AM150:AM152)-SUM(Baseline!AM150:AM152))*1.76</f>
        <v>2.0347670376000271</v>
      </c>
      <c r="AN153" s="279">
        <f>(SUM(Option_4!AN150:AN152)-SUM(Baseline!AN150:AN152))*1.76</f>
        <v>2.102825929600026</v>
      </c>
      <c r="AO153" s="279">
        <f>(SUM(Option_4!AO150:AO152)-SUM(Baseline!AO150:AO152))*1.76</f>
        <v>2.1733416689599654</v>
      </c>
      <c r="AP153" s="279">
        <f>(SUM(Option_4!AP150:AP152)-SUM(Baseline!AP150:AP152))*1.76</f>
        <v>2.2464102583999783</v>
      </c>
      <c r="AQ153" s="279">
        <f>(SUM(Option_4!AQ150:AQ152)-SUM(Baseline!AQ150:AQ152))*1.76</f>
        <v>2.3221321833599631</v>
      </c>
      <c r="AR153" s="279">
        <f>(SUM(Option_4!AR150:AR152)-SUM(Baseline!AR150:AR152))*1.76</f>
        <v>2.4006120054399798</v>
      </c>
      <c r="AS153" s="279">
        <f>(SUM(Option_4!AS150:AS152)-SUM(Baseline!AS150:AS152))*1.76</f>
        <v>2.4819584768000413</v>
      </c>
      <c r="AT153" s="279">
        <f>(SUM(Option_4!AT150:AT152)-SUM(Baseline!AT150:AT152))*1.76</f>
        <v>2.5662851368000568</v>
      </c>
      <c r="AU153" s="279">
        <f>(SUM(Option_4!AU150:AU152)-SUM(Baseline!AU150:AU152))*1.76</f>
        <v>2.6537107995199767</v>
      </c>
      <c r="AV153" s="279">
        <f>(SUM(Option_4!AV150:AV152)-SUM(Baseline!AV150:AV152))*1.76</f>
        <v>2.744358527679942</v>
      </c>
      <c r="AW153" s="279">
        <f>(SUM(Option_4!AW150:AW152)-SUM(Baseline!AW150:AW152))*1.76</f>
        <v>2.838357461280002</v>
      </c>
      <c r="AX153" s="279">
        <f>(SUM(Option_4!AX150:AX152)-SUM(Baseline!AX150:AX152))*1.76</f>
        <v>2.9358420572800514</v>
      </c>
      <c r="AY153" s="279">
        <f>(SUM(Option_4!AY150:AY152)-SUM(Baseline!AY150:AY152))*1.76</f>
        <v>3.0369522796799218</v>
      </c>
      <c r="AZ153" s="279">
        <f>(SUM(Option_4!AZ150:AZ152)-SUM(Baseline!AZ150:AZ152))*1.76</f>
        <v>3.1418342190399335</v>
      </c>
      <c r="BA153" s="279">
        <f>(SUM(Option_4!BA150:BA152)-SUM(Baseline!BA150:BA152))*1.76</f>
        <v>3.2506408668800075</v>
      </c>
      <c r="BB153" s="279">
        <f>(SUM(Option_4!BB150:BB152)-SUM(Baseline!BB150:BB152))*1.76</f>
        <v>3.3632147835456636</v>
      </c>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135" t="s">
        <v>395</v>
      </c>
      <c r="D158" s="135" t="s">
        <v>478</v>
      </c>
      <c r="E158" s="238">
        <v>103.89814905218508</v>
      </c>
      <c r="F158" s="36">
        <v>105.41882275811773</v>
      </c>
      <c r="G158" s="36">
        <v>106.97098496190151</v>
      </c>
      <c r="H158" s="36">
        <v>108.55555206244479</v>
      </c>
      <c r="I158" s="36">
        <v>110.1734738326526</v>
      </c>
      <c r="J158" s="36">
        <v>111.82573482742652</v>
      </c>
      <c r="K158" s="36">
        <v>113.28098056190194</v>
      </c>
      <c r="L158" s="36">
        <v>114.76554327344567</v>
      </c>
      <c r="M158" s="36">
        <v>116.28028514197148</v>
      </c>
      <c r="N158" s="36">
        <v>117.82609936739006</v>
      </c>
      <c r="O158" s="36">
        <v>119.4039119296088</v>
      </c>
      <c r="P158" s="36">
        <v>121.26562203343779</v>
      </c>
      <c r="Q158" s="36">
        <v>123.16922277307771</v>
      </c>
      <c r="R158" s="36">
        <v>125.1160208383979</v>
      </c>
      <c r="S158" s="36">
        <v>127.10737274926271</v>
      </c>
      <c r="T158" s="36">
        <v>129.14468705553128</v>
      </c>
      <c r="U158" s="36">
        <v>131.22942653705735</v>
      </c>
      <c r="V158" s="36">
        <v>133.36311051368892</v>
      </c>
      <c r="W158" s="36">
        <v>135.54731726526825</v>
      </c>
      <c r="X158" s="36">
        <v>137.78368700163131</v>
      </c>
      <c r="Y158" s="36">
        <v>140.07392373260762</v>
      </c>
      <c r="Z158" s="36">
        <v>142.41979878802013</v>
      </c>
      <c r="AA158" s="36">
        <v>144.82315334768464</v>
      </c>
      <c r="AB158" s="36">
        <v>147.28590163140981</v>
      </c>
      <c r="AC158" s="36">
        <v>149.81003408899656</v>
      </c>
      <c r="AD158" s="36">
        <v>152.39762081023792</v>
      </c>
      <c r="AE158" s="36">
        <v>155.05081493491849</v>
      </c>
      <c r="AF158" s="36">
        <v>157.77185639281436</v>
      </c>
      <c r="AG158" s="36">
        <v>160.56307564369243</v>
      </c>
      <c r="AH158" s="36">
        <v>163.42689774731022</v>
      </c>
      <c r="AI158" s="36">
        <v>166.36584676341531</v>
      </c>
      <c r="AJ158" s="36">
        <v>169.38254982174502</v>
      </c>
      <c r="AK158" s="36">
        <v>172.4797419620258</v>
      </c>
      <c r="AL158" s="36">
        <v>175.66027108397287</v>
      </c>
      <c r="AM158" s="36">
        <v>178.92710267728972</v>
      </c>
      <c r="AN158" s="36">
        <v>182.28332521166746</v>
      </c>
      <c r="AO158" s="36">
        <v>185.7321559667844</v>
      </c>
      <c r="AP158" s="36">
        <v>189.27694664230535</v>
      </c>
      <c r="AQ158" s="36">
        <v>192.92118929788109</v>
      </c>
      <c r="AR158" s="36">
        <v>196.66852295314771</v>
      </c>
      <c r="AS158" s="36">
        <v>200.52274040772593</v>
      </c>
      <c r="AT158" s="36">
        <v>204.48779484122051</v>
      </c>
      <c r="AU158" s="36">
        <v>208.56780740321923</v>
      </c>
      <c r="AV158" s="36">
        <v>212.76707502329251</v>
      </c>
      <c r="AW158" s="36">
        <v>217.09007789099221</v>
      </c>
      <c r="AX158" s="36">
        <v>221.54148891585112</v>
      </c>
      <c r="AY158" s="36">
        <v>226.12618142738185</v>
      </c>
      <c r="AZ158" s="36">
        <v>230.84923929507605</v>
      </c>
      <c r="BA158" s="36">
        <v>235.71596627840339</v>
      </c>
      <c r="BB158" s="36">
        <v>240.68529282672199</v>
      </c>
    </row>
    <row r="159" spans="1:54" outlineLevel="2">
      <c r="A159" s="426"/>
      <c r="B159" s="135" t="s">
        <v>288</v>
      </c>
      <c r="C159" s="135" t="s">
        <v>562</v>
      </c>
      <c r="D159" s="135" t="s">
        <v>478</v>
      </c>
      <c r="E159" s="238">
        <f>(Option_4!E158-Baseline!E158)*1.76</f>
        <v>0</v>
      </c>
      <c r="F159" s="238">
        <f>(Option_4!F158-Baseline!F158)*1.76</f>
        <v>0</v>
      </c>
      <c r="G159" s="238">
        <f>(Option_4!G158-Baseline!G158)*1.76</f>
        <v>0</v>
      </c>
      <c r="H159" s="238">
        <f>(Option_4!H158-Baseline!H158)*1.76</f>
        <v>0</v>
      </c>
      <c r="I159" s="238">
        <f>(Option_4!I158-Baseline!I158)*1.76</f>
        <v>0</v>
      </c>
      <c r="J159" s="238">
        <f>(Option_4!J158-Baseline!J158)*1.76</f>
        <v>0</v>
      </c>
      <c r="K159" s="238">
        <f>(Option_4!K158-Baseline!K158)*1.76</f>
        <v>-0.40898034630195751</v>
      </c>
      <c r="L159" s="238">
        <f>(Option_4!L158-Baseline!L158)*1.76</f>
        <v>-0.83045931375407922</v>
      </c>
      <c r="M159" s="238">
        <f>(Option_4!M158-Baseline!M158)*1.76</f>
        <v>-1.2648517871148215</v>
      </c>
      <c r="N159" s="238">
        <f>(Option_4!N158-Baseline!N158)*1.76</f>
        <v>-1.7125898815410279</v>
      </c>
      <c r="O159" s="238">
        <f>(Option_4!O158-Baseline!O158)*1.76</f>
        <v>-2.1741235233876388</v>
      </c>
      <c r="P159" s="238">
        <f>(Option_4!P158-Baseline!P158)*1.76</f>
        <v>-2.2082675903732367</v>
      </c>
      <c r="Q159" s="238">
        <f>(Option_4!Q158-Baseline!Q158)*1.76</f>
        <v>-2.2431939948806146</v>
      </c>
      <c r="R159" s="238">
        <f>(Option_4!R158-Baseline!R158)*1.76</f>
        <v>-2.278927324107292</v>
      </c>
      <c r="S159" s="238">
        <f>(Option_4!S158-Baseline!S158)*1.76</f>
        <v>-2.3154933268507101</v>
      </c>
      <c r="T159" s="238">
        <f>(Option_4!T158-Baseline!T158)*1.76</f>
        <v>-2.3529191071081095</v>
      </c>
      <c r="U159" s="238">
        <f>(Option_4!U158-Baseline!U158)*1.76</f>
        <v>-2.3912321560767622</v>
      </c>
      <c r="V159" s="238">
        <f>(Option_4!V158-Baseline!V158)*1.76</f>
        <v>-2.4304619009538508</v>
      </c>
      <c r="W159" s="238">
        <f>(Option_4!W158-Baseline!W158)*1.76</f>
        <v>-2.4706381561362152</v>
      </c>
      <c r="X159" s="238">
        <f>(Option_4!X158-Baseline!X158)*1.76</f>
        <v>-2.5117922848207219</v>
      </c>
      <c r="Y159" s="238">
        <f>(Option_4!Y158-Baseline!Y158)*1.76</f>
        <v>-2.5539570054042633</v>
      </c>
      <c r="Z159" s="238">
        <f>(Option_4!Z158-Baseline!Z158)*1.76</f>
        <v>-2.5971658106833457</v>
      </c>
      <c r="AA159" s="238">
        <f>(Option_4!AA158-Baseline!AA158)*1.76</f>
        <v>-2.6414541294546097</v>
      </c>
      <c r="AB159" s="238">
        <f>(Option_4!AB158-Baseline!AB158)*1.76</f>
        <v>-2.6868587457141713</v>
      </c>
      <c r="AC159" s="238">
        <f>(Option_4!AC158-Baseline!AC158)*1.76</f>
        <v>-2.7334176050582664</v>
      </c>
      <c r="AD159" s="238">
        <f>(Option_4!AD158-Baseline!AD158)*1.76</f>
        <v>-2.78117020188296</v>
      </c>
      <c r="AE159" s="238">
        <f>(Option_4!AE158-Baseline!AE158)*1.76</f>
        <v>-2.8301577729842484</v>
      </c>
      <c r="AF159" s="238">
        <f>(Option_4!AF158-Baseline!AF158)*1.76</f>
        <v>-2.8804234911576123</v>
      </c>
      <c r="AG159" s="238">
        <f>(Option_4!AG158-Baseline!AG158)*1.76</f>
        <v>-2.9320118843988077</v>
      </c>
      <c r="AH159" s="238">
        <f>(Option_4!AH158-Baseline!AH158)*1.76</f>
        <v>-2.984969416703025</v>
      </c>
      <c r="AI159" s="238">
        <f>(Option_4!AI158-Baseline!AI158)*1.76</f>
        <v>-3.0393444880655398</v>
      </c>
      <c r="AJ159" s="238">
        <f>(Option_4!AJ158-Baseline!AJ158)*1.76</f>
        <v>-3.0951878216812201</v>
      </c>
      <c r="AK159" s="238">
        <f>(Option_4!AK158-Baseline!AK158)*1.76</f>
        <v>-3.1525518831448154</v>
      </c>
      <c r="AL159" s="238">
        <f>(Option_4!AL158-Baseline!AL158)*1.76</f>
        <v>-3.2114910740509095</v>
      </c>
      <c r="AM159" s="238">
        <f>(Option_4!AM158-Baseline!AM158)*1.76</f>
        <v>-3.2720623127937323</v>
      </c>
      <c r="AN159" s="238">
        <f>(Option_4!AN158-Baseline!AN158)*1.76</f>
        <v>-3.3343256153674203</v>
      </c>
      <c r="AO159" s="238">
        <f>(Option_4!AO158-Baseline!AO158)*1.76</f>
        <v>-3.3983423529657828</v>
      </c>
      <c r="AP159" s="238">
        <f>(Option_4!AP158-Baseline!AP158)*1.76</f>
        <v>-3.4641771879822407</v>
      </c>
      <c r="AQ159" s="238">
        <f>(Option_4!AQ158-Baseline!AQ158)*1.76</f>
        <v>-3.5318972996102596</v>
      </c>
      <c r="AR159" s="238">
        <f>(Option_4!AR158-Baseline!AR158)*1.76</f>
        <v>-3.6015729646427097</v>
      </c>
      <c r="AS159" s="238">
        <f>(Option_4!AS158-Baseline!AS158)*1.76</f>
        <v>-3.6732771702723128</v>
      </c>
      <c r="AT159" s="238">
        <f>(Option_4!AT158-Baseline!AT158)*1.76</f>
        <v>-3.7470858076914419</v>
      </c>
      <c r="AU159" s="238">
        <f>(Option_4!AU158-Baseline!AU158)*1.76</f>
        <v>-3.8230788336921933</v>
      </c>
      <c r="AV159" s="238">
        <f>(Option_4!AV158-Baseline!AV158)*1.76</f>
        <v>-3.9013385282660558</v>
      </c>
      <c r="AW159" s="238">
        <f>(Option_4!AW158-Baseline!AW158)*1.76</f>
        <v>-3.9819520114048057</v>
      </c>
      <c r="AX159" s="238">
        <f>(Option_4!AX158-Baseline!AX158)*1.76</f>
        <v>-4.0650089198990642</v>
      </c>
      <c r="AY159" s="238">
        <f>(Option_4!AY158-Baseline!AY158)*1.76</f>
        <v>-4.1506037305396424</v>
      </c>
      <c r="AZ159" s="238">
        <f>(Option_4!AZ158-Baseline!AZ158)*1.76</f>
        <v>-4.2388345985166147</v>
      </c>
      <c r="BA159" s="238">
        <f>(Option_4!BA158-Baseline!BA158)*1.76</f>
        <v>-4.3298039382195341</v>
      </c>
      <c r="BB159" s="238">
        <f>(Option_4!BB158-Baseline!BB158)*1.76</f>
        <v>-4.4227249618347289</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471</v>
      </c>
      <c r="D161" s="135"/>
      <c r="E161" s="238">
        <v>0.25832833500000002</v>
      </c>
      <c r="F161" s="36">
        <v>0.26744970800000001</v>
      </c>
      <c r="G161" s="36">
        <v>0.27692771300000002</v>
      </c>
      <c r="H161" s="36">
        <v>0.28677755900000002</v>
      </c>
      <c r="I161" s="36">
        <v>0.29701514499999998</v>
      </c>
      <c r="J161" s="36">
        <v>0.30765710000000002</v>
      </c>
      <c r="K161" s="36">
        <v>0.318649605</v>
      </c>
      <c r="L161" s="36">
        <v>0.330075387</v>
      </c>
      <c r="M161" s="36">
        <v>0.34195296800000002</v>
      </c>
      <c r="N161" s="36">
        <v>0.35430171199999999</v>
      </c>
      <c r="O161" s="36">
        <v>0.36714186100000001</v>
      </c>
      <c r="P161" s="36">
        <v>0.380587919</v>
      </c>
      <c r="Q161" s="36">
        <v>0.39457747900000001</v>
      </c>
      <c r="R161" s="36">
        <v>0.40913433700000001</v>
      </c>
      <c r="S161" s="36">
        <v>0.42428339199999998</v>
      </c>
      <c r="T161" s="36">
        <v>0.44005070200000002</v>
      </c>
      <c r="U161" s="36">
        <v>0.456463536</v>
      </c>
      <c r="V161" s="36">
        <v>0.47355043400000002</v>
      </c>
      <c r="W161" s="36">
        <v>0.49134127</v>
      </c>
      <c r="X161" s="36">
        <v>0.50986731299999999</v>
      </c>
      <c r="Y161" s="36">
        <v>0.52916129999999995</v>
      </c>
      <c r="Z161" s="36">
        <v>0.54925749899999998</v>
      </c>
      <c r="AA161" s="36">
        <v>0.57019179200000003</v>
      </c>
      <c r="AB161" s="36">
        <v>0.59200174699999997</v>
      </c>
      <c r="AC161" s="36">
        <v>0.61472670500000004</v>
      </c>
      <c r="AD161" s="36">
        <v>0.63840786199999999</v>
      </c>
      <c r="AE161" s="36">
        <v>0.66308836000000004</v>
      </c>
      <c r="AF161" s="36">
        <v>0.68881338400000003</v>
      </c>
      <c r="AG161" s="36">
        <v>0.71563026200000002</v>
      </c>
      <c r="AH161" s="36">
        <v>0.74358856600000001</v>
      </c>
      <c r="AI161" s="36">
        <v>0.77274022499999995</v>
      </c>
      <c r="AJ161" s="36">
        <v>0.80313963899999996</v>
      </c>
      <c r="AK161" s="36">
        <v>0.83484380000000002</v>
      </c>
      <c r="AL161" s="36">
        <v>0.86791241900000005</v>
      </c>
      <c r="AM161" s="36">
        <v>0.90240805999999996</v>
      </c>
      <c r="AN161" s="36">
        <v>0.93839627999999997</v>
      </c>
      <c r="AO161" s="36">
        <v>0.97594577299999996</v>
      </c>
      <c r="AP161" s="36">
        <v>1.0151285299999999</v>
      </c>
      <c r="AQ161" s="36">
        <v>1.056019995</v>
      </c>
      <c r="AR161" s="36">
        <v>1.0986992390000001</v>
      </c>
      <c r="AS161" s="36">
        <v>1.143249137</v>
      </c>
      <c r="AT161" s="36">
        <v>1.1897565569999999</v>
      </c>
      <c r="AU161" s="36">
        <v>1.238312554</v>
      </c>
      <c r="AV161" s="36">
        <v>1.289012579</v>
      </c>
      <c r="AW161" s="36">
        <v>1.341956696</v>
      </c>
      <c r="AX161" s="36">
        <v>1.3972498099999999</v>
      </c>
      <c r="AY161" s="36">
        <v>1.4550019030000001</v>
      </c>
      <c r="AZ161" s="36">
        <v>1.515328292</v>
      </c>
      <c r="BA161" s="36">
        <v>1.5783498869999999</v>
      </c>
      <c r="BB161" s="36">
        <v>1.6439925123452472</v>
      </c>
    </row>
    <row r="162" spans="1:54" outlineLevel="2">
      <c r="A162" s="426"/>
      <c r="B162" s="135" t="s">
        <v>291</v>
      </c>
      <c r="C162" s="135" t="s">
        <v>472</v>
      </c>
      <c r="D162" s="135"/>
      <c r="E162" s="238">
        <v>0.57406296599999995</v>
      </c>
      <c r="F162" s="36">
        <v>0.59433268500000003</v>
      </c>
      <c r="G162" s="36">
        <v>0.61539491899999998</v>
      </c>
      <c r="H162" s="36">
        <v>0.63728346400000002</v>
      </c>
      <c r="I162" s="36">
        <v>0.66003365599999997</v>
      </c>
      <c r="J162" s="36">
        <v>0.683682444</v>
      </c>
      <c r="K162" s="36">
        <v>0.70811023399999995</v>
      </c>
      <c r="L162" s="36">
        <v>0.73350086000000003</v>
      </c>
      <c r="M162" s="36">
        <v>0.75989548500000004</v>
      </c>
      <c r="N162" s="36">
        <v>0.78733713800000005</v>
      </c>
      <c r="O162" s="36">
        <v>0.81587080099999998</v>
      </c>
      <c r="P162" s="36">
        <v>0.84575093199999996</v>
      </c>
      <c r="Q162" s="36">
        <v>0.87683884300000003</v>
      </c>
      <c r="R162" s="36">
        <v>0.909187415</v>
      </c>
      <c r="S162" s="36">
        <v>0.94285198299999995</v>
      </c>
      <c r="T162" s="36">
        <v>0.97789044899999999</v>
      </c>
      <c r="U162" s="36">
        <v>1.0143634130000001</v>
      </c>
      <c r="V162" s="36">
        <v>1.0523342979999999</v>
      </c>
      <c r="W162" s="36">
        <v>1.091869489</v>
      </c>
      <c r="X162" s="36">
        <v>1.1330384739999999</v>
      </c>
      <c r="Y162" s="36">
        <v>1.175913999</v>
      </c>
      <c r="Z162" s="36">
        <v>1.22057222</v>
      </c>
      <c r="AA162" s="36">
        <v>1.267092871</v>
      </c>
      <c r="AB162" s="36">
        <v>1.3155594390000001</v>
      </c>
      <c r="AC162" s="36">
        <v>1.366059345</v>
      </c>
      <c r="AD162" s="36">
        <v>1.4186841370000001</v>
      </c>
      <c r="AE162" s="36">
        <v>1.4735296879999999</v>
      </c>
      <c r="AF162" s="36">
        <v>1.5306964089999999</v>
      </c>
      <c r="AG162" s="36">
        <v>1.590289471</v>
      </c>
      <c r="AH162" s="36">
        <v>1.6524190350000001</v>
      </c>
      <c r="AI162" s="36">
        <v>1.7172004999999999</v>
      </c>
      <c r="AJ162" s="36">
        <v>1.7847547530000001</v>
      </c>
      <c r="AK162" s="36">
        <v>1.8552084440000001</v>
      </c>
      <c r="AL162" s="36">
        <v>1.928694264</v>
      </c>
      <c r="AM162" s="36">
        <v>2.0053512449999999</v>
      </c>
      <c r="AN162" s="36">
        <v>2.0853250659999998</v>
      </c>
      <c r="AO162" s="36">
        <v>2.1687683849999999</v>
      </c>
      <c r="AP162" s="36">
        <v>2.2558411770000002</v>
      </c>
      <c r="AQ162" s="36">
        <v>2.3467110990000002</v>
      </c>
      <c r="AR162" s="36">
        <v>2.4415538639999999</v>
      </c>
      <c r="AS162" s="36">
        <v>2.540553638</v>
      </c>
      <c r="AT162" s="36">
        <v>2.6439034600000002</v>
      </c>
      <c r="AU162" s="36">
        <v>2.751805675</v>
      </c>
      <c r="AV162" s="36">
        <v>2.8644723980000002</v>
      </c>
      <c r="AW162" s="36">
        <v>2.9821259910000002</v>
      </c>
      <c r="AX162" s="36">
        <v>3.1049995770000001</v>
      </c>
      <c r="AY162" s="36">
        <v>3.2333375630000001</v>
      </c>
      <c r="AZ162" s="36">
        <v>3.3673962049999999</v>
      </c>
      <c r="BA162" s="36">
        <v>3.507444193</v>
      </c>
      <c r="BB162" s="36">
        <v>3.65331669280343</v>
      </c>
    </row>
    <row r="163" spans="1:54" outlineLevel="2">
      <c r="A163" s="426"/>
      <c r="B163" s="135" t="s">
        <v>291</v>
      </c>
      <c r="C163" s="135" t="s">
        <v>563</v>
      </c>
      <c r="D163" s="135"/>
      <c r="E163" s="238">
        <f>(SUM(Option_4!E161:E162)-SUM(Baseline!E161:E162))*1.76</f>
        <v>0</v>
      </c>
      <c r="F163" s="238">
        <f>(SUM(Option_4!F161:F162)-SUM(Baseline!F161:F162))*1.76</f>
        <v>0</v>
      </c>
      <c r="G163" s="238">
        <f>(SUM(Option_4!G161:G162)-SUM(Baseline!G161:G162))*1.76</f>
        <v>0</v>
      </c>
      <c r="H163" s="238">
        <f>(SUM(Option_4!H161:H162)-SUM(Baseline!H161:H162))*1.76</f>
        <v>0</v>
      </c>
      <c r="I163" s="238">
        <f>(SUM(Option_4!I161:I162)-SUM(Baseline!I161:I162))*1.76</f>
        <v>0</v>
      </c>
      <c r="J163" s="238">
        <f>(SUM(Option_4!J161:J162)-SUM(Baseline!J161:J162))*1.76</f>
        <v>0</v>
      </c>
      <c r="K163" s="238">
        <f>(SUM(Option_4!K161:K162)-SUM(Baseline!K161:K162))*1.76</f>
        <v>-4.0380383999995219E-4</v>
      </c>
      <c r="L163" s="238">
        <f>(SUM(Option_4!L161:L162)-SUM(Baseline!L161:L162))*1.76</f>
        <v>-8.4538080000005065E-4</v>
      </c>
      <c r="M163" s="238">
        <f>(SUM(Option_4!M161:M162)-SUM(Baseline!M161:M162))*1.76</f>
        <v>-1.3275310399998475E-3</v>
      </c>
      <c r="N163" s="238">
        <f>(SUM(Option_4!N161:N162)-SUM(Baseline!N161:N162))*1.76</f>
        <v>-1.8532500799998176E-3</v>
      </c>
      <c r="O163" s="238">
        <f>(SUM(Option_4!O161:O162)-SUM(Baseline!O161:O162))*1.76</f>
        <v>-2.4257446399999338E-3</v>
      </c>
      <c r="P163" s="238">
        <f>(SUM(Option_4!P161:P162)-SUM(Baseline!P161:P162))*1.76</f>
        <v>-2.5190809600000464E-3</v>
      </c>
      <c r="Q163" s="238">
        <f>(SUM(Option_4!Q161:Q162)-SUM(Baseline!Q161:Q162))*1.76</f>
        <v>-2.6163367999997079E-3</v>
      </c>
      <c r="R163" s="238">
        <f>(SUM(Option_4!R161:R162)-SUM(Baseline!R161:R162))*1.76</f>
        <v>-2.7176881599998027E-3</v>
      </c>
      <c r="S163" s="238">
        <f>(SUM(Option_4!S161:S162)-SUM(Baseline!S161:S162))*1.76</f>
        <v>-2.8233198399999892E-3</v>
      </c>
      <c r="T163" s="238">
        <f>(SUM(Option_4!T161:T162)-SUM(Baseline!T161:T162))*1.76</f>
        <v>-2.9334272000000185E-3</v>
      </c>
      <c r="U163" s="238">
        <f>(SUM(Option_4!U161:U162)-SUM(Baseline!U161:U162))*1.76</f>
        <v>-3.0482091199995408E-3</v>
      </c>
      <c r="V163" s="238">
        <f>(SUM(Option_4!V161:V162)-SUM(Baseline!V161:V162))*1.76</f>
        <v>-3.1678803200003002E-3</v>
      </c>
      <c r="W163" s="238">
        <f>(SUM(Option_4!W161:W162)-SUM(Baseline!W161:W162))*1.76</f>
        <v>-3.2926625600003235E-3</v>
      </c>
      <c r="X163" s="238">
        <f>(SUM(Option_4!X161:X162)-SUM(Baseline!X161:X162))*1.76</f>
        <v>-3.42278992000022E-3</v>
      </c>
      <c r="Y163" s="238">
        <f>(SUM(Option_4!Y161:Y162)-SUM(Baseline!Y161:Y162))*1.76</f>
        <v>-3.5584999999997181E-3</v>
      </c>
      <c r="Z163" s="238">
        <f>(SUM(Option_4!Z161:Z162)-SUM(Baseline!Z161:Z162))*1.76</f>
        <v>-3.700055040000194E-3</v>
      </c>
      <c r="AA163" s="238">
        <f>(SUM(Option_4!AA161:AA162)-SUM(Baseline!AA161:AA162))*1.76</f>
        <v>-3.8477190399996532E-3</v>
      </c>
      <c r="AB163" s="238">
        <f>(SUM(Option_4!AB161:AB162)-SUM(Baseline!AB161:AB162))*1.76</f>
        <v>-4.0017771199998007E-3</v>
      </c>
      <c r="AC163" s="238">
        <f>(SUM(Option_4!AC161:AC162)-SUM(Baseline!AC161:AC162))*1.76</f>
        <v>-4.1625161599997537E-3</v>
      </c>
      <c r="AD163" s="238">
        <f>(SUM(Option_4!AD161:AD162)-SUM(Baseline!AD161:AD162))*1.76</f>
        <v>-4.3302476800006675E-3</v>
      </c>
      <c r="AE163" s="238">
        <f>(SUM(Option_4!AE161:AE162)-SUM(Baseline!AE161:AE162))*1.76</f>
        <v>-4.5052955200004163E-3</v>
      </c>
      <c r="AF163" s="238">
        <f>(SUM(Option_4!AF161:AF162)-SUM(Baseline!AF161:AF162))*1.76</f>
        <v>-4.6879958400002407E-3</v>
      </c>
      <c r="AG163" s="238">
        <f>(SUM(Option_4!AG161:AG162)-SUM(Baseline!AG161:AG162))*1.76</f>
        <v>-4.87870239999971E-3</v>
      </c>
      <c r="AH163" s="238">
        <f>(SUM(Option_4!AH161:AH162)-SUM(Baseline!AH161:AH162))*1.76</f>
        <v>-5.0777883199999959E-3</v>
      </c>
      <c r="AI163" s="238">
        <f>(SUM(Option_4!AI161:AI162)-SUM(Baseline!AI161:AI162))*1.76</f>
        <v>-5.2856390400001629E-3</v>
      </c>
      <c r="AJ163" s="238">
        <f>(SUM(Option_4!AJ161:AJ162)-SUM(Baseline!AJ161:AJ162))*1.76</f>
        <v>-5.5026681600000415E-3</v>
      </c>
      <c r="AK163" s="238">
        <f>(SUM(Option_4!AK161:AK162)-SUM(Baseline!AK161:AK162))*1.76</f>
        <v>-5.729301599999701E-3</v>
      </c>
      <c r="AL163" s="238">
        <f>(SUM(Option_4!AL161:AL162)-SUM(Baseline!AL161:AL162))*1.76</f>
        <v>-5.9659863999993942E-3</v>
      </c>
      <c r="AM163" s="238">
        <f>(SUM(Option_4!AM161:AM162)-SUM(Baseline!AM161:AM162))*1.76</f>
        <v>-6.2131924800004866E-3</v>
      </c>
      <c r="AN163" s="238">
        <f>(SUM(Option_4!AN161:AN162)-SUM(Baseline!AN161:AN162))*1.76</f>
        <v>-6.4714126400007644E-3</v>
      </c>
      <c r="AO163" s="238">
        <f>(SUM(Option_4!AO161:AO162)-SUM(Baseline!AO161:AO162))*1.76</f>
        <v>-6.7411660800009796E-3</v>
      </c>
      <c r="AP163" s="238">
        <f>(SUM(Option_4!AP161:AP162)-SUM(Baseline!AP161:AP162))*1.76</f>
        <v>-7.0229931199997254E-3</v>
      </c>
      <c r="AQ163" s="238">
        <f>(SUM(Option_4!AQ161:AQ162)-SUM(Baseline!AQ161:AQ162))*1.76</f>
        <v>-7.3174604800001217E-3</v>
      </c>
      <c r="AR163" s="238">
        <f>(SUM(Option_4!AR161:AR162)-SUM(Baseline!AR161:AR162))*1.76</f>
        <v>-7.6251647999999502E-3</v>
      </c>
      <c r="AS163" s="238">
        <f>(SUM(Option_4!AS161:AS162)-SUM(Baseline!AS161:AS162))*1.76</f>
        <v>-7.9467326399994681E-3</v>
      </c>
      <c r="AT163" s="238">
        <f>(SUM(Option_4!AT161:AT162)-SUM(Baseline!AT161:AT162))*1.76</f>
        <v>-8.2828151999994049E-3</v>
      </c>
      <c r="AU163" s="238">
        <f>(SUM(Option_4!AU161:AU162)-SUM(Baseline!AU161:AU162))*1.76</f>
        <v>-8.6341023999997896E-3</v>
      </c>
      <c r="AV163" s="238">
        <f>(SUM(Option_4!AV161:AV162)-SUM(Baseline!AV161:AV162))*1.76</f>
        <v>-9.0013123200006363E-3</v>
      </c>
      <c r="AW163" s="238">
        <f>(SUM(Option_4!AW161:AW162)-SUM(Baseline!AW161:AW162))*1.76</f>
        <v>-9.3852052799999804E-3</v>
      </c>
      <c r="AX163" s="238">
        <f>(SUM(Option_4!AX161:AX162)-SUM(Baseline!AX161:AX162))*1.76</f>
        <v>-9.7865679999988228E-3</v>
      </c>
      <c r="AY163" s="238">
        <f>(SUM(Option_4!AY161:AY162)-SUM(Baseline!AY161:AY162))*1.76</f>
        <v>-1.0206236479999121E-2</v>
      </c>
      <c r="AZ163" s="238">
        <f>(SUM(Option_4!AZ161:AZ162)-SUM(Baseline!AZ161:AZ162))*1.76</f>
        <v>-1.0645083679999629E-2</v>
      </c>
      <c r="BA163" s="238">
        <f>(SUM(Option_4!BA161:BA162)-SUM(Baseline!BA161:BA162))*1.76</f>
        <v>-1.1104019520000605E-2</v>
      </c>
      <c r="BB163" s="238">
        <f>(SUM(Option_4!BB161:BB162)-SUM(Baseline!BB161:BB162))*1.76</f>
        <v>-1.1582716553908625E-2</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-21.188934570983854</v>
      </c>
      <c r="F172" s="262">
        <f>-(F$158*'Fixed Data'!$B$25*'Fixed Data'!F$47*'Fixed Data'!$B$24*'Fixed Data'!$B$23+F$158*'Fixed Data'!$B$26)*'Fixed Data'!M44/10^6</f>
        <v>-21.826456828507954</v>
      </c>
      <c r="G172" s="262">
        <f>-(G$158*'Fixed Data'!$B$25*'Fixed Data'!G$47*'Fixed Data'!$B$24*'Fixed Data'!$B$23+G$158*'Fixed Data'!$B$26)*'Fixed Data'!N44/10^6</f>
        <v>-22.485101009406783</v>
      </c>
      <c r="H172" s="262">
        <f>-(H$158*'Fixed Data'!$B$25*'Fixed Data'!H$47*'Fixed Data'!$B$24*'Fixed Data'!$B$23+H$158*'Fixed Data'!$B$26)*'Fixed Data'!O44/10^6</f>
        <v>-23.165658934436291</v>
      </c>
      <c r="I172" s="262">
        <f>-(I$158*'Fixed Data'!$B$25*'Fixed Data'!I$47*'Fixed Data'!$B$24*'Fixed Data'!$B$23+I$158*'Fixed Data'!$B$26)*'Fixed Data'!P44/10^6</f>
        <v>-23.868956353203728</v>
      </c>
      <c r="J172" s="262">
        <f>-(J$158*'Fixed Data'!$B$25*'Fixed Data'!J$47*'Fixed Data'!$B$24*'Fixed Data'!$B$23+J$158*'Fixed Data'!$B$26)*'Fixed Data'!Q44/10^6</f>
        <v>-24.595854622811022</v>
      </c>
      <c r="K172" s="262">
        <f>-(K$158*'Fixed Data'!$B$25*'Fixed Data'!K$47*'Fixed Data'!$B$24*'Fixed Data'!$B$23+K$158*'Fixed Data'!$B$26)*'Fixed Data'!R44/10^6</f>
        <v>-25.295363565346573</v>
      </c>
      <c r="L172" s="262">
        <f>-(L$158*'Fixed Data'!$B$25*'Fixed Data'!L$47*'Fixed Data'!$B$24*'Fixed Data'!$B$23+L$158*'Fixed Data'!$B$26)*'Fixed Data'!S44/10^6</f>
        <v>-26.017119548822084</v>
      </c>
      <c r="M172" s="262">
        <f>-(M$158*'Fixed Data'!$B$25*'Fixed Data'!M$47*'Fixed Data'!$B$24*'Fixed Data'!$B$23+M$158*'Fixed Data'!$B$26)*'Fixed Data'!T44/10^6</f>
        <v>-26.761937572761852</v>
      </c>
      <c r="N172" s="262">
        <f>-(N$158*'Fixed Data'!$B$25*'Fixed Data'!N$47*'Fixed Data'!$B$24*'Fixed Data'!$B$23+N$158*'Fixed Data'!$B$26)*'Fixed Data'!U44/10^6</f>
        <v>-27.530667122116391</v>
      </c>
      <c r="O172" s="262">
        <f>-(O$158*'Fixed Data'!$B$25*'Fixed Data'!O$47*'Fixed Data'!$B$24*'Fixed Data'!$B$23+O$158*'Fixed Data'!$B$26)*'Fixed Data'!V44/10^6</f>
        <v>-28.324193951439316</v>
      </c>
      <c r="P172" s="262">
        <f>-(P$158*'Fixed Data'!$B$25*'Fixed Data'!P$47*'Fixed Data'!$B$24*'Fixed Data'!$B$23+P$158*'Fixed Data'!$B$26)*'Fixed Data'!W44/10^6</f>
        <v>-29.203874430806447</v>
      </c>
      <c r="Q172" s="262">
        <f>-(Q$158*'Fixed Data'!$B$25*'Fixed Data'!Q$47*'Fixed Data'!$B$24*'Fixed Data'!$B$23+Q$158*'Fixed Data'!$B$26)*'Fixed Data'!X44/10^6</f>
        <v>-30.114020664868764</v>
      </c>
      <c r="R172" s="262">
        <f>-(R$158*'Fixed Data'!$B$25*'Fixed Data'!R$47*'Fixed Data'!$B$24*'Fixed Data'!$B$23+R$158*'Fixed Data'!$B$26)*'Fixed Data'!Y44/10^6</f>
        <v>-31.055836844116666</v>
      </c>
      <c r="S172" s="262">
        <f>-(S$158*'Fixed Data'!$B$25*'Fixed Data'!S$47*'Fixed Data'!$B$24*'Fixed Data'!$B$23+S$158*'Fixed Data'!$B$26)*'Fixed Data'!Z44/10^6</f>
        <v>-32.023374710273401</v>
      </c>
      <c r="T172" s="262">
        <f>-(T$158*'Fixed Data'!$B$25*'Fixed Data'!T$47*'Fixed Data'!$B$24*'Fixed Data'!$B$23+T$158*'Fixed Data'!$B$26)*'Fixed Data'!AA44/10^6</f>
        <v>-33.024704588845182</v>
      </c>
      <c r="U172" s="262">
        <f>-(U$158*'Fixed Data'!$B$25*'Fixed Data'!U$47*'Fixed Data'!$B$24*'Fixed Data'!$B$23+U$158*'Fixed Data'!$B$26)*'Fixed Data'!AB44/10^6</f>
        <v>-34.061178507128595</v>
      </c>
      <c r="V172" s="262">
        <f>-(V$158*'Fixed Data'!$B$25*'Fixed Data'!V$47*'Fixed Data'!$B$24*'Fixed Data'!$B$23+V$158*'Fixed Data'!$B$26)*'Fixed Data'!AC44/10^6</f>
        <v>-35.134210423991085</v>
      </c>
      <c r="W172" s="262">
        <f>-(W$158*'Fixed Data'!$B$25*'Fixed Data'!W$47*'Fixed Data'!$B$24*'Fixed Data'!$B$23+W$158*'Fixed Data'!$B$26)*'Fixed Data'!AD44/10^6</f>
        <v>-36.24527927546373</v>
      </c>
      <c r="X172" s="262">
        <f>-(X$158*'Fixed Data'!$B$25*'Fixed Data'!X$47*'Fixed Data'!$B$24*'Fixed Data'!$B$23+X$158*'Fixed Data'!$B$26)*'Fixed Data'!AE44/10^6</f>
        <v>-37.395932582482473</v>
      </c>
      <c r="Y172" s="262">
        <f>-(Y$158*'Fixed Data'!$B$25*'Fixed Data'!Y$47*'Fixed Data'!$B$24*'Fixed Data'!$B$23+Y$158*'Fixed Data'!$B$26)*'Fixed Data'!AF44/10^6</f>
        <v>-38.587789670992827</v>
      </c>
      <c r="Z172" s="262">
        <f>-(Z$158*'Fixed Data'!$B$25*'Fixed Data'!Z$47*'Fixed Data'!$B$24*'Fixed Data'!$B$23+Z$158*'Fixed Data'!$B$26)*'Fixed Data'!AG44/10^6</f>
        <v>-39.822545631234931</v>
      </c>
      <c r="AA172" s="262">
        <f>-(AA$158*'Fixed Data'!$B$25*'Fixed Data'!AA$47*'Fixed Data'!$B$24*'Fixed Data'!$B$23+AA$158*'Fixed Data'!$B$26)*'Fixed Data'!AH44/10^6</f>
        <v>-41.101975148036935</v>
      </c>
      <c r="AB172" s="262">
        <f>-(AB$158*'Fixed Data'!$B$25*'Fixed Data'!AB$47*'Fixed Data'!$B$24*'Fixed Data'!$B$23+AB$158*'Fixed Data'!$B$26)*'Fixed Data'!AI44/10^6</f>
        <v>-42.427936757656695</v>
      </c>
      <c r="AC172" s="262">
        <f>-(AC$158*'Fixed Data'!$B$25*'Fixed Data'!AC$47*'Fixed Data'!$B$24*'Fixed Data'!$B$23+AC$158*'Fixed Data'!$B$26)*'Fixed Data'!AJ44/10^6</f>
        <v>-43.774209797644076</v>
      </c>
      <c r="AD172" s="262">
        <f>-(AD$158*'Fixed Data'!$B$25*'Fixed Data'!AD$47*'Fixed Data'!$B$24*'Fixed Data'!$B$23+AD$158*'Fixed Data'!$B$26)*'Fixed Data'!AK44/10^6</f>
        <v>-45.165504951115899</v>
      </c>
      <c r="AE172" s="262">
        <f>-(AE$158*'Fixed Data'!$B$25*'Fixed Data'!AE$47*'Fixed Data'!$B$24*'Fixed Data'!$B$23+AE$158*'Fixed Data'!$B$26)*'Fixed Data'!AL44/10^6</f>
        <v>-46.600523530146141</v>
      </c>
      <c r="AF172" s="262">
        <f>-(AF$158*'Fixed Data'!$B$25*'Fixed Data'!AF$47*'Fixed Data'!$B$24*'Fixed Data'!$B$23+AF$158*'Fixed Data'!$B$26)*'Fixed Data'!AM44/10^6</f>
        <v>-48.078667916683273</v>
      </c>
      <c r="AG172" s="262">
        <f>-(AG$158*'Fixed Data'!$B$25*'Fixed Data'!AG$47*'Fixed Data'!$B$24*'Fixed Data'!$B$23+AG$158*'Fixed Data'!$B$26)*'Fixed Data'!AN44/10^6</f>
        <v>-49.600218511766741</v>
      </c>
      <c r="AH172" s="262">
        <f>-(AH$158*'Fixed Data'!$B$25*'Fixed Data'!AH$47*'Fixed Data'!$B$24*'Fixed Data'!$B$23+AH$158*'Fixed Data'!$B$26)*'Fixed Data'!AO44/10^6</f>
        <v>-51.166808769772999</v>
      </c>
      <c r="AI172" s="262">
        <f>-(AI$158*'Fixed Data'!$B$25*'Fixed Data'!AI$47*'Fixed Data'!$B$24*'Fixed Data'!$B$23+AI$158*'Fixed Data'!$B$26)*'Fixed Data'!AP44/10^6</f>
        <v>-52.782235845563704</v>
      </c>
      <c r="AJ172" s="262">
        <f>-(AJ$158*'Fixed Data'!$B$25*'Fixed Data'!AJ$47*'Fixed Data'!$B$24*'Fixed Data'!$B$23+AJ$158*'Fixed Data'!$B$26)*'Fixed Data'!AQ44/10^6</f>
        <v>-54.447296883578623</v>
      </c>
      <c r="AK172" s="262">
        <f>-(AK$158*'Fixed Data'!$B$25*'Fixed Data'!AK$47*'Fixed Data'!$B$24*'Fixed Data'!$B$23+AK$158*'Fixed Data'!$B$26)*'Fixed Data'!AR44/10^6</f>
        <v>-56.163561464762942</v>
      </c>
      <c r="AL172" s="262">
        <f>-(AL$158*'Fixed Data'!$B$25*'Fixed Data'!AL$47*'Fixed Data'!$B$24*'Fixed Data'!$B$23+AL$158*'Fixed Data'!$B$26)*'Fixed Data'!AS44/10^6</f>
        <v>-57.933063313668896</v>
      </c>
      <c r="AM172" s="262">
        <f>-(AM$158*'Fixed Data'!$B$25*'Fixed Data'!AM$47*'Fixed Data'!$B$24*'Fixed Data'!$B$23+AM$158*'Fixed Data'!$B$26)*'Fixed Data'!AT44/10^6</f>
        <v>-59.758022765647389</v>
      </c>
      <c r="AN172" s="262">
        <f>-(AN$158*'Fixed Data'!$B$25*'Fixed Data'!AN$47*'Fixed Data'!$B$24*'Fixed Data'!$B$23+AN$158*'Fixed Data'!$B$26)*'Fixed Data'!AU44/10^6</f>
        <v>-61.64061628294769</v>
      </c>
      <c r="AO172" s="262">
        <f>-(AO$158*'Fixed Data'!$B$25*'Fixed Data'!AO$47*'Fixed Data'!$B$24*'Fixed Data'!$B$23+AO$158*'Fixed Data'!$B$26)*'Fixed Data'!AV44/10^6</f>
        <v>-63.58291292516622</v>
      </c>
      <c r="AP172" s="262">
        <f>-(AP$158*'Fixed Data'!$B$25*'Fixed Data'!AP$47*'Fixed Data'!$B$24*'Fixed Data'!$B$23+AP$158*'Fixed Data'!$B$26)*'Fixed Data'!AW44/10^6</f>
        <v>-65.587249651873776</v>
      </c>
      <c r="AQ172" s="262">
        <f>-(AQ$158*'Fixed Data'!$B$25*'Fixed Data'!AQ$47*'Fixed Data'!$B$24*'Fixed Data'!$B$23+AQ$158*'Fixed Data'!$B$26)*'Fixed Data'!AX44/10^6</f>
        <v>-67.656092482820824</v>
      </c>
      <c r="AR172" s="262">
        <f>-(AR$158*'Fixed Data'!$B$25*'Fixed Data'!AR$47*'Fixed Data'!$B$24*'Fixed Data'!$B$23+AR$158*'Fixed Data'!$B$26)*'Fixed Data'!AY44/10^6</f>
        <v>-69.791988412832325</v>
      </c>
      <c r="AS172" s="262">
        <f>-(AS$158*'Fixed Data'!$B$25*'Fixed Data'!AS$47*'Fixed Data'!$B$24*'Fixed Data'!$B$23+AS$158*'Fixed Data'!$B$26)*'Fixed Data'!AZ44/10^6</f>
        <v>-71.997576182510059</v>
      </c>
      <c r="AT172" s="262">
        <f>-(AT$158*'Fixed Data'!$B$25*'Fixed Data'!AT$47*'Fixed Data'!$B$24*'Fixed Data'!$B$23+AT$158*'Fixed Data'!$B$26)*'Fixed Data'!BA44/10^6</f>
        <v>-74.275621485807591</v>
      </c>
      <c r="AU172" s="262">
        <f>-(AU$158*'Fixed Data'!$B$25*'Fixed Data'!AU$47*'Fixed Data'!$B$24*'Fixed Data'!$B$23+AU$158*'Fixed Data'!$B$26)*'Fixed Data'!BB44/10^6</f>
        <v>-76.629036956520167</v>
      </c>
      <c r="AV172" s="262">
        <f>-(AV$158*'Fixed Data'!$B$25*'Fixed Data'!AV$47*'Fixed Data'!$B$24*'Fixed Data'!$B$23+AV$158*'Fixed Data'!$B$26)*'Fixed Data'!BC44/10^6</f>
        <v>-79.060863331087532</v>
      </c>
      <c r="AW172" s="262">
        <f>-(AW$158*'Fixed Data'!$B$25*'Fixed Data'!AW$47*'Fixed Data'!$B$24*'Fixed Data'!$B$23+AW$158*'Fixed Data'!$B$26)*'Fixed Data'!BD44/10^6</f>
        <v>-81.57427648999392</v>
      </c>
      <c r="AX172" s="262">
        <f>-(AX$158*'Fixed Data'!$B$25*'Fixed Data'!AX$47*'Fixed Data'!$B$24*'Fixed Data'!$B$23+AX$158*'Fixed Data'!$B$26)*'Fixed Data'!BE44/10^6</f>
        <v>-84.172600863178459</v>
      </c>
      <c r="AY172" s="262">
        <f>-(AY$158*'Fixed Data'!$B$25*'Fixed Data'!AY$47*'Fixed Data'!$B$24*'Fixed Data'!$B$23+AY$158*'Fixed Data'!$B$26)*'Fixed Data'!BF44/10^6</f>
        <v>-86.859318624468102</v>
      </c>
      <c r="AZ172" s="262">
        <f>-(AZ$158*'Fixed Data'!$B$25*'Fixed Data'!AZ$47*'Fixed Data'!$B$24*'Fixed Data'!$B$23+AZ$158*'Fixed Data'!$B$26)*'Fixed Data'!BG44/10^6</f>
        <v>-89.638075650125941</v>
      </c>
      <c r="BA172" s="262">
        <f>-(BA$158*'Fixed Data'!$B$25*'Fixed Data'!BA$47*'Fixed Data'!$B$24*'Fixed Data'!$B$23+BA$158*'Fixed Data'!$B$26)*'Fixed Data'!BH44/10^6</f>
        <v>-92.512687583090994</v>
      </c>
      <c r="BB172" s="262">
        <f>-(BB$158*'Fixed Data'!$B$25*'Fixed Data'!BB$47*'Fixed Data'!$B$24*'Fixed Data'!$B$23+BB$158*'Fixed Data'!$B$26)*'Fixed Data'!BI44/10^6</f>
        <v>-95.468664435622529</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-63.566803697894308</v>
      </c>
      <c r="F176" s="262">
        <f>-(F$158*'Fixed Data'!$B$25*'Fixed Data'!F$47*'Fixed Data'!$B$24*'Fixed Data'!$B$23+F$158*'Fixed Data'!$B$26)*'Fixed Data'!M46/10^6</f>
        <v>-65.479370470246209</v>
      </c>
      <c r="G176" s="262">
        <f>-(G$158*'Fixed Data'!$B$25*'Fixed Data'!G$47*'Fixed Data'!$B$24*'Fixed Data'!$B$23+G$158*'Fixed Data'!$B$26)*'Fixed Data'!N46/10^6</f>
        <v>-67.455303028220357</v>
      </c>
      <c r="H176" s="262">
        <f>-(H$158*'Fixed Data'!$B$25*'Fixed Data'!H$47*'Fixed Data'!$B$24*'Fixed Data'!$B$23+H$158*'Fixed Data'!$B$26)*'Fixed Data'!O46/10^6</f>
        <v>-69.496976803308868</v>
      </c>
      <c r="I176" s="262">
        <f>-(I$158*'Fixed Data'!$B$25*'Fixed Data'!I$47*'Fixed Data'!$B$24*'Fixed Data'!$B$23+I$158*'Fixed Data'!$B$26)*'Fixed Data'!P46/10^6</f>
        <v>-71.606869059611185</v>
      </c>
      <c r="J176" s="262">
        <f>-(J$158*'Fixed Data'!$B$25*'Fixed Data'!J$47*'Fixed Data'!$B$24*'Fixed Data'!$B$23+J$158*'Fixed Data'!$B$26)*'Fixed Data'!Q46/10^6</f>
        <v>-73.78756385222691</v>
      </c>
      <c r="K176" s="262">
        <f>-(K$158*'Fixed Data'!$B$25*'Fixed Data'!K$47*'Fixed Data'!$B$24*'Fixed Data'!$B$23+K$158*'Fixed Data'!$B$26)*'Fixed Data'!R46/10^6</f>
        <v>-75.886090696039716</v>
      </c>
      <c r="L176" s="262">
        <f>-(L$158*'Fixed Data'!$B$25*'Fixed Data'!L$47*'Fixed Data'!$B$24*'Fixed Data'!$B$23+L$158*'Fixed Data'!$B$26)*'Fixed Data'!S46/10^6</f>
        <v>-78.051358646466241</v>
      </c>
      <c r="M176" s="262">
        <f>-(M$158*'Fixed Data'!$B$25*'Fixed Data'!M$47*'Fixed Data'!$B$24*'Fixed Data'!$B$23+M$158*'Fixed Data'!$B$26)*'Fixed Data'!T46/10^6</f>
        <v>-80.285812701433841</v>
      </c>
      <c r="N176" s="262">
        <f>-(N$158*'Fixed Data'!$B$25*'Fixed Data'!N$47*'Fixed Data'!$B$24*'Fixed Data'!$B$23+N$158*'Fixed Data'!$B$26)*'Fixed Data'!U46/10^6</f>
        <v>-82.592001349273417</v>
      </c>
      <c r="O176" s="262">
        <f>-(O$158*'Fixed Data'!$B$25*'Fixed Data'!O$47*'Fixed Data'!$B$24*'Fixed Data'!$B$23+O$158*'Fixed Data'!$B$26)*'Fixed Data'!V46/10^6</f>
        <v>-84.972581854317951</v>
      </c>
      <c r="P176" s="262">
        <f>-(P$158*'Fixed Data'!$B$25*'Fixed Data'!P$47*'Fixed Data'!$B$24*'Fixed Data'!$B$23+P$158*'Fixed Data'!$B$26)*'Fixed Data'!W46/10^6</f>
        <v>-87.611623309993533</v>
      </c>
      <c r="Q176" s="262">
        <f>-(Q$158*'Fixed Data'!$B$25*'Fixed Data'!Q$47*'Fixed Data'!$B$24*'Fixed Data'!$B$23+Q$158*'Fixed Data'!$B$26)*'Fixed Data'!X46/10^6</f>
        <v>-90.342061994606311</v>
      </c>
      <c r="R176" s="262">
        <f>-(R$158*'Fixed Data'!$B$25*'Fixed Data'!R$47*'Fixed Data'!$B$24*'Fixed Data'!$B$23+R$158*'Fixed Data'!$B$26)*'Fixed Data'!Y46/10^6</f>
        <v>-93.167510532349993</v>
      </c>
      <c r="S176" s="262">
        <f>-(S$158*'Fixed Data'!$B$25*'Fixed Data'!S$47*'Fixed Data'!$B$24*'Fixed Data'!$B$23+S$158*'Fixed Data'!$B$26)*'Fixed Data'!Z46/10^6</f>
        <v>-96.07012411239937</v>
      </c>
      <c r="T176" s="262">
        <f>-(T$158*'Fixed Data'!$B$25*'Fixed Data'!T$47*'Fixed Data'!$B$24*'Fixed Data'!$B$23+T$158*'Fixed Data'!$B$26)*'Fixed Data'!AA46/10^6</f>
        <v>-99.074113747819453</v>
      </c>
      <c r="U176" s="262">
        <f>-(U$158*'Fixed Data'!$B$25*'Fixed Data'!U$47*'Fixed Data'!$B$24*'Fixed Data'!$B$23+U$158*'Fixed Data'!$B$26)*'Fixed Data'!AB46/10^6</f>
        <v>-102.18353554040398</v>
      </c>
      <c r="V176" s="262">
        <f>-(V$158*'Fixed Data'!$B$25*'Fixed Data'!V$47*'Fixed Data'!$B$24*'Fixed Data'!$B$23+V$158*'Fixed Data'!$B$26)*'Fixed Data'!AC46/10^6</f>
        <v>-105.40263125264582</v>
      </c>
      <c r="W176" s="262">
        <f>-(W$158*'Fixed Data'!$B$25*'Fixed Data'!W$47*'Fixed Data'!$B$24*'Fixed Data'!$B$23+W$158*'Fixed Data'!$B$26)*'Fixed Data'!AD46/10^6</f>
        <v>-108.7358378263912</v>
      </c>
      <c r="X176" s="262">
        <f>-(X$158*'Fixed Data'!$B$25*'Fixed Data'!X$47*'Fixed Data'!$B$24*'Fixed Data'!$B$23+X$158*'Fixed Data'!$B$26)*'Fixed Data'!AE46/10^6</f>
        <v>-112.18779774744741</v>
      </c>
      <c r="Y176" s="262">
        <f>-(Y$158*'Fixed Data'!$B$25*'Fixed Data'!Y$47*'Fixed Data'!$B$24*'Fixed Data'!$B$23+Y$158*'Fixed Data'!$B$26)*'Fixed Data'!AF46/10^6</f>
        <v>-115.7633690129785</v>
      </c>
      <c r="Z176" s="262">
        <f>-(Z$158*'Fixed Data'!$B$25*'Fixed Data'!Z$47*'Fixed Data'!$B$24*'Fixed Data'!$B$23+Z$158*'Fixed Data'!$B$26)*'Fixed Data'!AG46/10^6</f>
        <v>-119.46763687306486</v>
      </c>
      <c r="AA176" s="262">
        <f>-(AA$158*'Fixed Data'!$B$25*'Fixed Data'!AA$47*'Fixed Data'!$B$24*'Fixed Data'!$B$23+AA$158*'Fixed Data'!$B$26)*'Fixed Data'!AH46/10^6</f>
        <v>-123.30592546509905</v>
      </c>
      <c r="AB176" s="262">
        <f>-(AB$158*'Fixed Data'!$B$25*'Fixed Data'!AB$47*'Fixed Data'!$B$24*'Fixed Data'!$B$23+AB$158*'Fixed Data'!$B$26)*'Fixed Data'!AI46/10^6</f>
        <v>-127.28381027297009</v>
      </c>
      <c r="AC176" s="262">
        <f>-(AC$158*'Fixed Data'!$B$25*'Fixed Data'!AC$47*'Fixed Data'!$B$24*'Fixed Data'!$B$23+AC$158*'Fixed Data'!$B$26)*'Fixed Data'!AJ46/10^6</f>
        <v>-131.32262939417288</v>
      </c>
      <c r="AD176" s="262">
        <f>-(AD$158*'Fixed Data'!$B$25*'Fixed Data'!AD$47*'Fixed Data'!$B$24*'Fixed Data'!$B$23+AD$158*'Fixed Data'!$B$26)*'Fixed Data'!AK46/10^6</f>
        <v>-135.4965148560521</v>
      </c>
      <c r="AE176" s="262">
        <f>-(AE$158*'Fixed Data'!$B$25*'Fixed Data'!AE$47*'Fixed Data'!$B$24*'Fixed Data'!$B$23+AE$158*'Fixed Data'!$B$26)*'Fixed Data'!AL46/10^6</f>
        <v>-139.80157059497708</v>
      </c>
      <c r="AF176" s="262">
        <f>-(AF$158*'Fixed Data'!$B$25*'Fixed Data'!AF$47*'Fixed Data'!$B$24*'Fixed Data'!$B$23+AF$158*'Fixed Data'!$B$26)*'Fixed Data'!AM46/10^6</f>
        <v>-144.23600375691171</v>
      </c>
      <c r="AG176" s="262">
        <f>-(AG$158*'Fixed Data'!$B$25*'Fixed Data'!AG$47*'Fixed Data'!$B$24*'Fixed Data'!$B$23+AG$158*'Fixed Data'!$B$26)*'Fixed Data'!AN46/10^6</f>
        <v>-148.80065554040323</v>
      </c>
      <c r="AH176" s="262">
        <f>-(AH$158*'Fixed Data'!$B$25*'Fixed Data'!AH$47*'Fixed Data'!$B$24*'Fixed Data'!$B$23+AH$158*'Fixed Data'!$B$26)*'Fixed Data'!AO46/10^6</f>
        <v>-153.50042631580206</v>
      </c>
      <c r="AI176" s="262">
        <f>-(AI$158*'Fixed Data'!$B$25*'Fixed Data'!AI$47*'Fixed Data'!$B$24*'Fixed Data'!$B$23+AI$158*'Fixed Data'!$B$26)*'Fixed Data'!AP46/10^6</f>
        <v>-158.34670754430448</v>
      </c>
      <c r="AJ176" s="262">
        <f>-(AJ$158*'Fixed Data'!$B$25*'Fixed Data'!AJ$47*'Fixed Data'!$B$24*'Fixed Data'!$B$23+AJ$158*'Fixed Data'!$B$26)*'Fixed Data'!AQ46/10^6</f>
        <v>-163.34189065925952</v>
      </c>
      <c r="AK176" s="262">
        <f>-(AK$158*'Fixed Data'!$B$25*'Fixed Data'!AK$47*'Fixed Data'!$B$24*'Fixed Data'!$B$23+AK$158*'Fixed Data'!$B$26)*'Fixed Data'!AR46/10^6</f>
        <v>-168.49068440355944</v>
      </c>
      <c r="AL176" s="262">
        <f>-(AL$158*'Fixed Data'!$B$25*'Fixed Data'!AL$47*'Fixed Data'!$B$24*'Fixed Data'!$B$23+AL$158*'Fixed Data'!$B$26)*'Fixed Data'!AS46/10^6</f>
        <v>-173.79918995101536</v>
      </c>
      <c r="AM176" s="262">
        <f>-(AM$158*'Fixed Data'!$B$25*'Fixed Data'!AM$47*'Fixed Data'!$B$24*'Fixed Data'!$B$23+AM$158*'Fixed Data'!$B$26)*'Fixed Data'!AT46/10^6</f>
        <v>-179.27406830802019</v>
      </c>
      <c r="AN176" s="262">
        <f>-(AN$158*'Fixed Data'!$B$25*'Fixed Data'!AN$47*'Fixed Data'!$B$24*'Fixed Data'!$B$23+AN$158*'Fixed Data'!$B$26)*'Fixed Data'!AU46/10^6</f>
        <v>-184.92184886090124</v>
      </c>
      <c r="AO176" s="262">
        <f>-(AO$158*'Fixed Data'!$B$25*'Fixed Data'!AO$47*'Fixed Data'!$B$24*'Fixed Data'!$B$23+AO$158*'Fixed Data'!$B$26)*'Fixed Data'!AV46/10^6</f>
        <v>-190.74873878852756</v>
      </c>
      <c r="AP176" s="262">
        <f>-(AP$158*'Fixed Data'!$B$25*'Fixed Data'!AP$47*'Fixed Data'!$B$24*'Fixed Data'!$B$23+AP$158*'Fixed Data'!$B$26)*'Fixed Data'!AW46/10^6</f>
        <v>-196.7617489696629</v>
      </c>
      <c r="AQ176" s="262">
        <f>-(AQ$158*'Fixed Data'!$B$25*'Fixed Data'!AQ$47*'Fixed Data'!$B$24*'Fixed Data'!$B$23+AQ$158*'Fixed Data'!$B$26)*'Fixed Data'!AX46/10^6</f>
        <v>-202.96827746357877</v>
      </c>
      <c r="AR176" s="262">
        <f>-(AR$158*'Fixed Data'!$B$25*'Fixed Data'!AR$47*'Fixed Data'!$B$24*'Fixed Data'!$B$23+AR$158*'Fixed Data'!$B$26)*'Fixed Data'!AY46/10^6</f>
        <v>-209.37596525473685</v>
      </c>
      <c r="AS176" s="262">
        <f>-(AS$158*'Fixed Data'!$B$25*'Fixed Data'!AS$47*'Fixed Data'!$B$24*'Fixed Data'!$B$23+AS$158*'Fixed Data'!$B$26)*'Fixed Data'!AZ46/10^6</f>
        <v>-215.99272856491305</v>
      </c>
      <c r="AT176" s="262">
        <f>-(AT$158*'Fixed Data'!$B$25*'Fixed Data'!AT$47*'Fixed Data'!$B$24*'Fixed Data'!$B$23+AT$158*'Fixed Data'!$B$26)*'Fixed Data'!BA46/10^6</f>
        <v>-222.8268644759915</v>
      </c>
      <c r="AU176" s="262">
        <f>-(AU$158*'Fixed Data'!$B$25*'Fixed Data'!AU$47*'Fixed Data'!$B$24*'Fixed Data'!$B$23+AU$158*'Fixed Data'!$B$26)*'Fixed Data'!BB46/10^6</f>
        <v>-229.88711088936387</v>
      </c>
      <c r="AV176" s="262">
        <f>-(AV$158*'Fixed Data'!$B$25*'Fixed Data'!AV$47*'Fixed Data'!$B$24*'Fixed Data'!$B$23+AV$158*'Fixed Data'!$B$26)*'Fixed Data'!BC46/10^6</f>
        <v>-237.18259001434777</v>
      </c>
      <c r="AW176" s="262">
        <f>-(AW$158*'Fixed Data'!$B$25*'Fixed Data'!AW$47*'Fixed Data'!$B$24*'Fixed Data'!$B$23+AW$158*'Fixed Data'!$B$26)*'Fixed Data'!BD46/10^6</f>
        <v>-244.72282949239454</v>
      </c>
      <c r="AX176" s="262">
        <f>-(AX$158*'Fixed Data'!$B$25*'Fixed Data'!AX$47*'Fixed Data'!$B$24*'Fixed Data'!$B$23+AX$158*'Fixed Data'!$B$26)*'Fixed Data'!BE46/10^6</f>
        <v>-252.51780261332377</v>
      </c>
      <c r="AY176" s="262">
        <f>-(AY$158*'Fixed Data'!$B$25*'Fixed Data'!AY$47*'Fixed Data'!$B$24*'Fixed Data'!$B$23+AY$158*'Fixed Data'!$B$26)*'Fixed Data'!BF46/10^6</f>
        <v>-260.57795589862116</v>
      </c>
      <c r="AZ176" s="262">
        <f>-(AZ$158*'Fixed Data'!$B$25*'Fixed Data'!AZ$47*'Fixed Data'!$B$24*'Fixed Data'!$B$23+AZ$158*'Fixed Data'!$B$26)*'Fixed Data'!BG46/10^6</f>
        <v>-268.91422697707748</v>
      </c>
      <c r="BA176" s="262">
        <f>-(BA$158*'Fixed Data'!$B$25*'Fixed Data'!BA$47*'Fixed Data'!$B$24*'Fixed Data'!$B$23+BA$158*'Fixed Data'!$B$26)*'Fixed Data'!BH46/10^6</f>
        <v>-277.53806277751164</v>
      </c>
      <c r="BB176" s="262">
        <f>-(BB$158*'Fixed Data'!$B$25*'Fixed Data'!BB$47*'Fixed Data'!$B$24*'Fixed Data'!$B$23+BB$158*'Fixed Data'!$B$26)*'Fixed Data'!BI46/10^6</f>
        <v>-286.40599333669792</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-5.2042023670163071E-2</v>
      </c>
      <c r="K190" s="21">
        <f t="shared" si="17"/>
        <v>-0.42887674237565676</v>
      </c>
      <c r="L190" s="21">
        <f t="shared" si="17"/>
        <v>-0.77522450617041416</v>
      </c>
      <c r="M190" s="21">
        <f t="shared" si="17"/>
        <v>-1.0931509145536416</v>
      </c>
      <c r="N190" s="21">
        <f t="shared" si="17"/>
        <v>-1.3843820856237596</v>
      </c>
      <c r="O190" s="21">
        <f t="shared" si="17"/>
        <v>-1.6033682896085881</v>
      </c>
      <c r="P190" s="21">
        <f t="shared" si="17"/>
        <v>-1.4167060333462083</v>
      </c>
      <c r="Q190" s="21">
        <f t="shared" si="17"/>
        <v>-1.2440734866677878</v>
      </c>
      <c r="R190" s="21">
        <f t="shared" si="17"/>
        <v>-1.0846257153883401</v>
      </c>
      <c r="S190" s="21">
        <f t="shared" si="17"/>
        <v>-0.93756259061246783</v>
      </c>
      <c r="T190" s="21">
        <f t="shared" si="17"/>
        <v>-0.80212659940520448</v>
      </c>
      <c r="U190" s="21">
        <f t="shared" si="17"/>
        <v>-0.67760075653163632</v>
      </c>
      <c r="V190" s="21">
        <f t="shared" si="17"/>
        <v>-0.56330661279012384</v>
      </c>
      <c r="W190" s="21">
        <f t="shared" si="17"/>
        <v>-0.45860235565587432</v>
      </c>
      <c r="X190" s="21">
        <f t="shared" si="17"/>
        <v>-0.3628809981355211</v>
      </c>
      <c r="Y190" s="21">
        <f t="shared" si="17"/>
        <v>-0.27556865190957985</v>
      </c>
      <c r="Z190" s="21">
        <f t="shared" si="17"/>
        <v>-0.19612288100848133</v>
      </c>
      <c r="AA190" s="21">
        <f t="shared" si="17"/>
        <v>-0.12403113242961479</v>
      </c>
      <c r="AB190" s="21">
        <f t="shared" si="17"/>
        <v>-5.8809240257796422E-2</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-7.096053184541379</v>
      </c>
      <c r="F192" s="21">
        <f t="shared" ref="F192:BB192" si="19">F77*F186</f>
        <v>-6.9564371130313063</v>
      </c>
      <c r="G192" s="21">
        <f t="shared" si="19"/>
        <v>-6.8201565928103527</v>
      </c>
      <c r="H192" s="21">
        <f t="shared" si="19"/>
        <v>-6.6871342498605424</v>
      </c>
      <c r="I192" s="21">
        <f t="shared" si="19"/>
        <v>-6.557294593026473</v>
      </c>
      <c r="J192" s="21">
        <f t="shared" si="19"/>
        <v>-6.430563970634684</v>
      </c>
      <c r="K192" s="21">
        <f t="shared" si="19"/>
        <v>-6.2939596165185794</v>
      </c>
      <c r="L192" s="21">
        <f t="shared" si="19"/>
        <v>-6.1608143152957489</v>
      </c>
      <c r="M192" s="21">
        <f t="shared" si="19"/>
        <v>-6.0310418337053884</v>
      </c>
      <c r="N192" s="21">
        <f t="shared" si="19"/>
        <v>-5.9045581448610651</v>
      </c>
      <c r="O192" s="21">
        <f t="shared" si="19"/>
        <v>-5.7812813977060067</v>
      </c>
      <c r="P192" s="21">
        <f t="shared" si="19"/>
        <v>-5.6728709267424504</v>
      </c>
      <c r="Q192" s="21">
        <f t="shared" si="19"/>
        <v>-5.5670747745970406</v>
      </c>
      <c r="R192" s="21">
        <f t="shared" si="19"/>
        <v>-5.4638331356798968</v>
      </c>
      <c r="S192" s="21">
        <f t="shared" si="19"/>
        <v>-5.3630876679538755</v>
      </c>
      <c r="T192" s="21">
        <f t="shared" si="19"/>
        <v>-5.2647814612760184</v>
      </c>
      <c r="U192" s="21">
        <f t="shared" si="19"/>
        <v>-5.1688590021501231</v>
      </c>
      <c r="V192" s="21">
        <f t="shared" si="19"/>
        <v>-5.0752661398575203</v>
      </c>
      <c r="W192" s="21">
        <f t="shared" si="19"/>
        <v>-4.9839500536668275</v>
      </c>
      <c r="X192" s="21">
        <f t="shared" si="19"/>
        <v>-4.8948592365074513</v>
      </c>
      <c r="Y192" s="21">
        <f t="shared" si="19"/>
        <v>-4.8079434345713441</v>
      </c>
      <c r="Z192" s="21">
        <f t="shared" si="19"/>
        <v>-4.723153644089968</v>
      </c>
      <c r="AA192" s="21">
        <f t="shared" si="19"/>
        <v>-4.6404420678254592</v>
      </c>
      <c r="AB192" s="21">
        <f t="shared" si="19"/>
        <v>-4.5597620912365677</v>
      </c>
      <c r="AC192" s="21">
        <f t="shared" si="19"/>
        <v>-4.4810682542060309</v>
      </c>
      <c r="AD192" s="21">
        <f t="shared" si="19"/>
        <v>-4.4043162255811286</v>
      </c>
      <c r="AE192" s="21">
        <f t="shared" si="19"/>
        <v>-4.3294627736722422</v>
      </c>
      <c r="AF192" s="21">
        <f t="shared" si="19"/>
        <v>-4.256465742466121</v>
      </c>
      <c r="AG192" s="21">
        <f t="shared" si="19"/>
        <v>-4.185284023600639</v>
      </c>
      <c r="AH192" s="21">
        <f t="shared" si="19"/>
        <v>-4.1158775332929656</v>
      </c>
      <c r="AI192" s="21">
        <f t="shared" si="19"/>
        <v>-4.0482071930343064</v>
      </c>
      <c r="AJ192" s="21">
        <f t="shared" si="19"/>
        <v>-4.0015661348886846</v>
      </c>
      <c r="AK192" s="21">
        <f t="shared" si="19"/>
        <v>-3.9560539153091439</v>
      </c>
      <c r="AL192" s="21">
        <f t="shared" si="19"/>
        <v>-3.9116539912433699</v>
      </c>
      <c r="AM192" s="21">
        <f t="shared" si="19"/>
        <v>-3.8683502398280907</v>
      </c>
      <c r="AN192" s="21">
        <f t="shared" si="19"/>
        <v>-3.8261269547263952</v>
      </c>
      <c r="AO192" s="21">
        <f t="shared" si="19"/>
        <v>-3.7849688461084918</v>
      </c>
      <c r="AP192" s="21">
        <f t="shared" si="19"/>
        <v>-3.744861030223912</v>
      </c>
      <c r="AQ192" s="21">
        <f t="shared" si="19"/>
        <v>-3.7057890209321056</v>
      </c>
      <c r="AR192" s="21">
        <f t="shared" si="19"/>
        <v>-3.6677387288045007</v>
      </c>
      <c r="AS192" s="21">
        <f t="shared" si="19"/>
        <v>-3.630696458112356</v>
      </c>
      <c r="AT192" s="21">
        <f t="shared" si="19"/>
        <v>-3.5946488940866179</v>
      </c>
      <c r="AU192" s="21">
        <f t="shared" si="19"/>
        <v>-3.5595831028049476</v>
      </c>
      <c r="AV192" s="21">
        <f t="shared" si="19"/>
        <v>-3.5254865282623529</v>
      </c>
      <c r="AW192" s="21">
        <f t="shared" si="19"/>
        <v>-3.4923469780198868</v>
      </c>
      <c r="AX192" s="21">
        <f t="shared" si="19"/>
        <v>-3.4601526355501759</v>
      </c>
      <c r="AY192" s="21">
        <f t="shared" si="19"/>
        <v>-3.4288920370346481</v>
      </c>
      <c r="AZ192" s="21">
        <f t="shared" si="19"/>
        <v>-3.3985540808372243</v>
      </c>
      <c r="BA192" s="21">
        <f t="shared" si="19"/>
        <v>-3.3691280174517471</v>
      </c>
      <c r="BB192" s="21">
        <f t="shared" si="19"/>
        <v>-3.3399567368903087</v>
      </c>
    </row>
    <row r="193" spans="1:54" outlineLevel="2">
      <c r="A193" s="426"/>
      <c r="B193" s="150" t="s">
        <v>494</v>
      </c>
      <c r="C193" s="19"/>
      <c r="D193" s="135" t="s">
        <v>389</v>
      </c>
      <c r="E193" s="21">
        <f t="shared" ref="E193:BB193" si="20">SUMIF($B$143:$B$154,"Environmental",E$143:E$154)*E186</f>
        <v>-42.31090639577954</v>
      </c>
      <c r="F193" s="21">
        <f t="shared" si="20"/>
        <v>-42.216482399234671</v>
      </c>
      <c r="G193" s="21">
        <f t="shared" si="20"/>
        <v>-41.968310991951761</v>
      </c>
      <c r="H193" s="21">
        <f t="shared" si="20"/>
        <v>-41.717331433894294</v>
      </c>
      <c r="I193" s="21">
        <f t="shared" si="20"/>
        <v>-41.603036591913281</v>
      </c>
      <c r="J193" s="21">
        <f t="shared" si="20"/>
        <v>-41.481246063021288</v>
      </c>
      <c r="K193" s="21">
        <f t="shared" si="20"/>
        <v>-40.985764231642165</v>
      </c>
      <c r="L193" s="21">
        <f t="shared" si="20"/>
        <v>-40.621650394788865</v>
      </c>
      <c r="M193" s="21">
        <f t="shared" si="20"/>
        <v>-40.253035861260159</v>
      </c>
      <c r="N193" s="21">
        <f t="shared" si="20"/>
        <v>-39.757006211238902</v>
      </c>
      <c r="O193" s="21">
        <f t="shared" si="20"/>
        <v>-39.384055455198286</v>
      </c>
      <c r="P193" s="21">
        <f t="shared" si="20"/>
        <v>-39.236355640382747</v>
      </c>
      <c r="Q193" s="21">
        <f t="shared" si="20"/>
        <v>-39.084421897104022</v>
      </c>
      <c r="R193" s="21">
        <f t="shared" si="20"/>
        <v>-39.042471603182165</v>
      </c>
      <c r="S193" s="21">
        <f t="shared" si="20"/>
        <v>-38.881129320442568</v>
      </c>
      <c r="T193" s="21">
        <f t="shared" si="20"/>
        <v>-38.716733980950416</v>
      </c>
      <c r="U193" s="21">
        <f t="shared" si="20"/>
        <v>-38.549633911995095</v>
      </c>
      <c r="V193" s="21">
        <f t="shared" si="20"/>
        <v>-38.485894839641801</v>
      </c>
      <c r="W193" s="21">
        <f t="shared" si="20"/>
        <v>-38.312476278264043</v>
      </c>
      <c r="X193" s="21">
        <f t="shared" si="20"/>
        <v>-38.239340470658505</v>
      </c>
      <c r="Y193" s="21">
        <f t="shared" si="20"/>
        <v>-38.061031831632739</v>
      </c>
      <c r="Z193" s="21">
        <f t="shared" si="20"/>
        <v>-37.980058860478266</v>
      </c>
      <c r="AA193" s="21">
        <f t="shared" si="20"/>
        <v>-37.894856795442017</v>
      </c>
      <c r="AB193" s="21">
        <f t="shared" si="20"/>
        <v>-37.805818377066387</v>
      </c>
      <c r="AC193" s="21">
        <f t="shared" si="20"/>
        <v>-37.691985739600398</v>
      </c>
      <c r="AD193" s="21">
        <f t="shared" si="20"/>
        <v>-37.580661599716677</v>
      </c>
      <c r="AE193" s="21">
        <f t="shared" si="20"/>
        <v>-37.475994452579549</v>
      </c>
      <c r="AF193" s="21">
        <f t="shared" si="20"/>
        <v>-37.366258230635196</v>
      </c>
      <c r="AG193" s="21">
        <f t="shared" si="20"/>
        <v>-37.252948342992148</v>
      </c>
      <c r="AH193" s="21">
        <f t="shared" si="20"/>
        <v>-37.137757273077668</v>
      </c>
      <c r="AI193" s="21">
        <f t="shared" si="20"/>
        <v>-37.022838630087868</v>
      </c>
      <c r="AJ193" s="21">
        <f t="shared" si="20"/>
        <v>-37.086421364616065</v>
      </c>
      <c r="AK193" s="21">
        <f t="shared" si="20"/>
        <v>-37.148600734809222</v>
      </c>
      <c r="AL193" s="21">
        <f t="shared" si="20"/>
        <v>-37.210164359362558</v>
      </c>
      <c r="AM193" s="21">
        <f t="shared" si="20"/>
        <v>-37.271559172731884</v>
      </c>
      <c r="AN193" s="21">
        <f t="shared" si="20"/>
        <v>-37.33297968527264</v>
      </c>
      <c r="AO193" s="21">
        <f t="shared" si="20"/>
        <v>-37.394511622196369</v>
      </c>
      <c r="AP193" s="21">
        <f t="shared" si="20"/>
        <v>-37.456424193774886</v>
      </c>
      <c r="AQ193" s="21">
        <f t="shared" si="20"/>
        <v>-37.519024873520976</v>
      </c>
      <c r="AR193" s="21">
        <f t="shared" si="20"/>
        <v>-37.582539765968193</v>
      </c>
      <c r="AS193" s="21">
        <f t="shared" si="20"/>
        <v>-37.647180257396833</v>
      </c>
      <c r="AT193" s="21">
        <f t="shared" si="20"/>
        <v>-37.71317282898913</v>
      </c>
      <c r="AU193" s="21">
        <f t="shared" si="20"/>
        <v>-37.780756106707933</v>
      </c>
      <c r="AV193" s="21">
        <f t="shared" si="20"/>
        <v>-37.850158210350877</v>
      </c>
      <c r="AW193" s="21">
        <f t="shared" si="20"/>
        <v>-37.92159811828359</v>
      </c>
      <c r="AX193" s="21">
        <f t="shared" si="20"/>
        <v>-37.995296305989442</v>
      </c>
      <c r="AY193" s="21">
        <f t="shared" si="20"/>
        <v>-38.071473703627795</v>
      </c>
      <c r="AZ193" s="21">
        <f t="shared" si="20"/>
        <v>-38.150349304142374</v>
      </c>
      <c r="BA193" s="21">
        <f t="shared" si="20"/>
        <v>-38.2321393111663</v>
      </c>
      <c r="BB193" s="21">
        <f t="shared" si="20"/>
        <v>-38.30964699166659</v>
      </c>
    </row>
    <row r="194" spans="1:54" outlineLevel="2">
      <c r="A194" s="426"/>
      <c r="B194" s="150" t="s">
        <v>495</v>
      </c>
      <c r="C194" s="19"/>
      <c r="D194" s="135" t="s">
        <v>389</v>
      </c>
      <c r="E194" s="21">
        <f t="shared" ref="E194:BB194" si="21">SUM(E172:E174)*E186</f>
        <v>-21.188934570983854</v>
      </c>
      <c r="F194" s="21">
        <f t="shared" si="21"/>
        <v>-21.088364085514932</v>
      </c>
      <c r="G194" s="21">
        <f t="shared" si="21"/>
        <v>-20.990082391100643</v>
      </c>
      <c r="H194" s="21">
        <f t="shared" si="21"/>
        <v>-20.894097097908062</v>
      </c>
      <c r="I194" s="21">
        <f t="shared" si="21"/>
        <v>-20.800416497275851</v>
      </c>
      <c r="J194" s="21">
        <f t="shared" si="21"/>
        <v>-20.709049608360068</v>
      </c>
      <c r="K194" s="21">
        <f t="shared" si="21"/>
        <v>-20.577794558408293</v>
      </c>
      <c r="L194" s="21">
        <f t="shared" si="21"/>
        <v>-20.449220788404439</v>
      </c>
      <c r="M194" s="21">
        <f t="shared" si="21"/>
        <v>-20.323324659493224</v>
      </c>
      <c r="N194" s="21">
        <f t="shared" si="21"/>
        <v>-20.200103152539107</v>
      </c>
      <c r="O194" s="21">
        <f t="shared" si="21"/>
        <v>-20.079553975339863</v>
      </c>
      <c r="P194" s="21">
        <f t="shared" si="21"/>
        <v>-20.003068615668074</v>
      </c>
      <c r="Q194" s="21">
        <f t="shared" si="21"/>
        <v>-19.928955920343839</v>
      </c>
      <c r="R194" s="21">
        <f t="shared" si="21"/>
        <v>-19.857231051042113</v>
      </c>
      <c r="S194" s="21">
        <f t="shared" si="21"/>
        <v>-19.783457759213437</v>
      </c>
      <c r="T194" s="21">
        <f t="shared" si="21"/>
        <v>-19.712136351937236</v>
      </c>
      <c r="U194" s="21">
        <f t="shared" si="21"/>
        <v>-19.643283005033719</v>
      </c>
      <c r="V194" s="21">
        <f t="shared" si="21"/>
        <v>-19.576914835697558</v>
      </c>
      <c r="W194" s="21">
        <f t="shared" si="21"/>
        <v>-19.513049854058117</v>
      </c>
      <c r="X194" s="21">
        <f t="shared" si="21"/>
        <v>-19.451707130098619</v>
      </c>
      <c r="Y194" s="21">
        <f t="shared" si="21"/>
        <v>-19.392906644265793</v>
      </c>
      <c r="Z194" s="21">
        <f t="shared" si="21"/>
        <v>-19.336669435248453</v>
      </c>
      <c r="AA194" s="21">
        <f t="shared" si="21"/>
        <v>-19.283017566021829</v>
      </c>
      <c r="AB194" s="21">
        <f t="shared" si="21"/>
        <v>-19.231974194718138</v>
      </c>
      <c r="AC194" s="21">
        <f t="shared" si="21"/>
        <v>-19.171227461470043</v>
      </c>
      <c r="AD194" s="21">
        <f t="shared" si="21"/>
        <v>-19.111647438923466</v>
      </c>
      <c r="AE194" s="21">
        <f t="shared" si="21"/>
        <v>-19.052049497764841</v>
      </c>
      <c r="AF194" s="21">
        <f t="shared" si="21"/>
        <v>-18.991662421112402</v>
      </c>
      <c r="AG194" s="21">
        <f t="shared" si="21"/>
        <v>-18.930138679677789</v>
      </c>
      <c r="AH194" s="21">
        <f t="shared" si="21"/>
        <v>-18.867666329729705</v>
      </c>
      <c r="AI194" s="21">
        <f t="shared" si="21"/>
        <v>-18.805171095093307</v>
      </c>
      <c r="AJ194" s="21">
        <f t="shared" si="21"/>
        <v>-18.833394558517554</v>
      </c>
      <c r="AK194" s="21">
        <f t="shared" si="21"/>
        <v>-18.861216337478044</v>
      </c>
      <c r="AL194" s="21">
        <f t="shared" si="21"/>
        <v>-18.888798134132774</v>
      </c>
      <c r="AM194" s="21">
        <f t="shared" si="21"/>
        <v>-18.916327604473437</v>
      </c>
      <c r="AN194" s="21">
        <f t="shared" si="21"/>
        <v>-18.94394197601267</v>
      </c>
      <c r="AO194" s="21">
        <f t="shared" si="21"/>
        <v>-18.971714408400391</v>
      </c>
      <c r="AP194" s="21">
        <f t="shared" si="21"/>
        <v>-18.999770398140431</v>
      </c>
      <c r="AQ194" s="21">
        <f t="shared" si="21"/>
        <v>-19.028239971485501</v>
      </c>
      <c r="AR194" s="21">
        <f t="shared" si="21"/>
        <v>-19.057242295188317</v>
      </c>
      <c r="AS194" s="21">
        <f t="shared" si="21"/>
        <v>-19.086888443194312</v>
      </c>
      <c r="AT194" s="21">
        <f t="shared" si="21"/>
        <v>-19.117290025284753</v>
      </c>
      <c r="AU194" s="21">
        <f t="shared" si="21"/>
        <v>-19.148562528773834</v>
      </c>
      <c r="AV194" s="21">
        <f t="shared" si="21"/>
        <v>-19.180818574632436</v>
      </c>
      <c r="AW194" s="21">
        <f t="shared" si="21"/>
        <v>-19.214168320938256</v>
      </c>
      <c r="AX194" s="21">
        <f t="shared" si="21"/>
        <v>-19.248721207036628</v>
      </c>
      <c r="AY194" s="21">
        <f t="shared" si="21"/>
        <v>-19.284586408778893</v>
      </c>
      <c r="AZ194" s="21">
        <f t="shared" si="21"/>
        <v>-19.321872445181967</v>
      </c>
      <c r="BA194" s="21">
        <f t="shared" si="21"/>
        <v>-19.360686797662176</v>
      </c>
      <c r="BB194" s="21">
        <f t="shared" si="21"/>
        <v>-19.397380446882657</v>
      </c>
    </row>
    <row r="195" spans="1:54" outlineLevel="2">
      <c r="A195" s="426"/>
      <c r="B195" s="150" t="s">
        <v>496</v>
      </c>
      <c r="C195" s="19"/>
      <c r="D195" s="135" t="s">
        <v>389</v>
      </c>
      <c r="E195" s="21">
        <f>SUM(E176:E178)*E186</f>
        <v>-63.566803697894308</v>
      </c>
      <c r="F195" s="21">
        <f t="shared" ref="F195:BB195" si="22">SUM(F176:F178)*F186</f>
        <v>-63.265092241783783</v>
      </c>
      <c r="G195" s="21">
        <f t="shared" si="22"/>
        <v>-62.970247173301935</v>
      </c>
      <c r="H195" s="21">
        <f t="shared" si="22"/>
        <v>-62.682291293724191</v>
      </c>
      <c r="I195" s="21">
        <f t="shared" si="22"/>
        <v>-62.401249491827549</v>
      </c>
      <c r="J195" s="21">
        <f t="shared" si="22"/>
        <v>-62.127148811435056</v>
      </c>
      <c r="K195" s="21">
        <f t="shared" si="22"/>
        <v>-61.733383675224879</v>
      </c>
      <c r="L195" s="21">
        <f t="shared" si="22"/>
        <v>-61.34766236521331</v>
      </c>
      <c r="M195" s="21">
        <f t="shared" si="22"/>
        <v>-60.969973965682286</v>
      </c>
      <c r="N195" s="21">
        <f t="shared" si="22"/>
        <v>-60.600309445088307</v>
      </c>
      <c r="O195" s="21">
        <f t="shared" si="22"/>
        <v>-60.238661926019596</v>
      </c>
      <c r="P195" s="21">
        <f t="shared" si="22"/>
        <v>-60.009205859041586</v>
      </c>
      <c r="Q195" s="21">
        <f t="shared" si="22"/>
        <v>-59.78686776103153</v>
      </c>
      <c r="R195" s="21">
        <f t="shared" si="22"/>
        <v>-59.571693153126333</v>
      </c>
      <c r="S195" s="21">
        <f t="shared" si="22"/>
        <v>-59.350373266260256</v>
      </c>
      <c r="T195" s="21">
        <f t="shared" si="22"/>
        <v>-59.136409044640246</v>
      </c>
      <c r="U195" s="21">
        <f t="shared" si="22"/>
        <v>-58.929849026069064</v>
      </c>
      <c r="V195" s="21">
        <f t="shared" si="22"/>
        <v>-58.730744496323346</v>
      </c>
      <c r="W195" s="21">
        <f t="shared" si="22"/>
        <v>-58.539149562174352</v>
      </c>
      <c r="X195" s="21">
        <f t="shared" si="22"/>
        <v>-58.355121390295849</v>
      </c>
      <c r="Y195" s="21">
        <f t="shared" si="22"/>
        <v>-58.178719932797392</v>
      </c>
      <c r="Z195" s="21">
        <f t="shared" si="22"/>
        <v>-58.01000829572321</v>
      </c>
      <c r="AA195" s="21">
        <f t="shared" si="22"/>
        <v>-57.849052707912129</v>
      </c>
      <c r="AB195" s="21">
        <f t="shared" si="22"/>
        <v>-57.69592258415441</v>
      </c>
      <c r="AC195" s="21">
        <f t="shared" si="22"/>
        <v>-57.513682384953484</v>
      </c>
      <c r="AD195" s="21">
        <f t="shared" si="22"/>
        <v>-57.334942317914759</v>
      </c>
      <c r="AE195" s="21">
        <f t="shared" si="22"/>
        <v>-57.156148495150099</v>
      </c>
      <c r="AF195" s="21">
        <f t="shared" si="22"/>
        <v>-56.974987266047741</v>
      </c>
      <c r="AG195" s="21">
        <f t="shared" si="22"/>
        <v>-56.790416040980951</v>
      </c>
      <c r="AH195" s="21">
        <f t="shared" si="22"/>
        <v>-56.602998991579732</v>
      </c>
      <c r="AI195" s="21">
        <f t="shared" si="22"/>
        <v>-56.415513287992404</v>
      </c>
      <c r="AJ195" s="21">
        <f t="shared" si="22"/>
        <v>-56.50018367850101</v>
      </c>
      <c r="AK195" s="21">
        <f t="shared" si="22"/>
        <v>-56.583649015547451</v>
      </c>
      <c r="AL195" s="21">
        <f t="shared" si="22"/>
        <v>-56.666394405661606</v>
      </c>
      <c r="AM195" s="21">
        <f t="shared" si="22"/>
        <v>-56.748982816927054</v>
      </c>
      <c r="AN195" s="21">
        <f t="shared" si="22"/>
        <v>-56.831825931743829</v>
      </c>
      <c r="AO195" s="21">
        <f t="shared" si="22"/>
        <v>-56.915143229088706</v>
      </c>
      <c r="AP195" s="21">
        <f t="shared" si="22"/>
        <v>-56.999311198488961</v>
      </c>
      <c r="AQ195" s="21">
        <f t="shared" si="22"/>
        <v>-57.084719918707954</v>
      </c>
      <c r="AR195" s="21">
        <f t="shared" si="22"/>
        <v>-57.171726889999377</v>
      </c>
      <c r="AS195" s="21">
        <f t="shared" si="22"/>
        <v>-57.260665334191209</v>
      </c>
      <c r="AT195" s="21">
        <f t="shared" si="22"/>
        <v>-57.351870080633532</v>
      </c>
      <c r="AU195" s="21">
        <f t="shared" si="22"/>
        <v>-57.445687591270101</v>
      </c>
      <c r="AV195" s="21">
        <f t="shared" si="22"/>
        <v>-57.542455729012744</v>
      </c>
      <c r="AW195" s="21">
        <f t="shared" si="22"/>
        <v>-57.642504968093924</v>
      </c>
      <c r="AX195" s="21">
        <f t="shared" si="22"/>
        <v>-57.746163626549844</v>
      </c>
      <c r="AY195" s="21">
        <f t="shared" si="22"/>
        <v>-57.853759231935342</v>
      </c>
      <c r="AZ195" s="21">
        <f t="shared" si="22"/>
        <v>-57.965617341301133</v>
      </c>
      <c r="BA195" s="21">
        <f t="shared" si="22"/>
        <v>-58.082060398896203</v>
      </c>
      <c r="BB195" s="21">
        <f t="shared" si="22"/>
        <v>-58.192141346708915</v>
      </c>
    </row>
    <row r="196" spans="1:54" outlineLevel="2">
      <c r="A196" s="426"/>
      <c r="B196" s="150" t="s">
        <v>291</v>
      </c>
      <c r="C196" s="19"/>
      <c r="D196" s="135" t="s">
        <v>389</v>
      </c>
      <c r="E196" s="21">
        <f t="shared" ref="E196:BB196" si="23">SUMIF($B$143:$B$154,"Safety",E$143:E$154)*E187</f>
        <v>-5.8734393310600801</v>
      </c>
      <c r="F196" s="21">
        <f t="shared" si="23"/>
        <v>-5.9909614927993218</v>
      </c>
      <c r="G196" s="21">
        <f t="shared" si="23"/>
        <v>-6.1115979553401925</v>
      </c>
      <c r="H196" s="21">
        <f t="shared" si="23"/>
        <v>-6.2354453803681338</v>
      </c>
      <c r="I196" s="21">
        <f t="shared" si="23"/>
        <v>-6.3626036192215922</v>
      </c>
      <c r="J196" s="21">
        <f t="shared" si="23"/>
        <v>-6.4931759753982163</v>
      </c>
      <c r="K196" s="21">
        <f t="shared" si="23"/>
        <v>-6.6231827682835105</v>
      </c>
      <c r="L196" s="21">
        <f t="shared" si="23"/>
        <v>-6.7565648960705955</v>
      </c>
      <c r="M196" s="21">
        <f t="shared" si="23"/>
        <v>-6.8934228288477186</v>
      </c>
      <c r="N196" s="21">
        <f t="shared" si="23"/>
        <v>-7.0338603071925494</v>
      </c>
      <c r="O196" s="21">
        <f t="shared" si="23"/>
        <v>-7.1779842044859503</v>
      </c>
      <c r="P196" s="21">
        <f t="shared" si="23"/>
        <v>-7.3308773258243711</v>
      </c>
      <c r="Q196" s="21">
        <f t="shared" si="23"/>
        <v>-7.4879961229128202</v>
      </c>
      <c r="R196" s="21">
        <f t="shared" si="23"/>
        <v>-7.6494746801121014</v>
      </c>
      <c r="S196" s="21">
        <f t="shared" si="23"/>
        <v>-7.8154515974374945</v>
      </c>
      <c r="T196" s="21">
        <f t="shared" si="23"/>
        <v>-7.9860703282418113</v>
      </c>
      <c r="U196" s="21">
        <f t="shared" si="23"/>
        <v>-8.1614790528676107</v>
      </c>
      <c r="V196" s="21">
        <f t="shared" si="23"/>
        <v>-8.3418310358198138</v>
      </c>
      <c r="W196" s="21">
        <f t="shared" si="23"/>
        <v>-8.5272847683104889</v>
      </c>
      <c r="X196" s="21">
        <f t="shared" si="23"/>
        <v>-8.7180040622174211</v>
      </c>
      <c r="Y196" s="21">
        <f t="shared" si="23"/>
        <v>-8.9141584816533985</v>
      </c>
      <c r="Z196" s="21">
        <f t="shared" si="23"/>
        <v>-9.1159230784056682</v>
      </c>
      <c r="AA196" s="21">
        <f t="shared" si="23"/>
        <v>-9.3234791236791441</v>
      </c>
      <c r="AB196" s="21">
        <f t="shared" si="23"/>
        <v>-9.5370139231189519</v>
      </c>
      <c r="AC196" s="21">
        <f t="shared" si="23"/>
        <v>-9.7567213446655146</v>
      </c>
      <c r="AD196" s="21">
        <f t="shared" si="23"/>
        <v>-9.9828017240283984</v>
      </c>
      <c r="AE196" s="21">
        <f t="shared" si="23"/>
        <v>-10.215462253156108</v>
      </c>
      <c r="AF196" s="21">
        <f t="shared" si="23"/>
        <v>-10.454917306899427</v>
      </c>
      <c r="AG196" s="21">
        <f t="shared" si="23"/>
        <v>-10.701388563885011</v>
      </c>
      <c r="AH196" s="21">
        <f t="shared" si="23"/>
        <v>-10.9551052932897</v>
      </c>
      <c r="AI196" s="21">
        <f t="shared" si="23"/>
        <v>-11.21630462194863</v>
      </c>
      <c r="AJ196" s="21">
        <f t="shared" si="23"/>
        <v>-11.509498149916094</v>
      </c>
      <c r="AK196" s="21">
        <f t="shared" si="23"/>
        <v>-11.811895852262854</v>
      </c>
      <c r="AL196" s="21">
        <f t="shared" si="23"/>
        <v>-12.123816349078956</v>
      </c>
      <c r="AM196" s="21">
        <f t="shared" si="23"/>
        <v>-12.445589770830708</v>
      </c>
      <c r="AN196" s="21">
        <f t="shared" si="23"/>
        <v>-12.777558311251322</v>
      </c>
      <c r="AO196" s="21">
        <f t="shared" si="23"/>
        <v>-13.120076469663585</v>
      </c>
      <c r="AP196" s="21">
        <f t="shared" si="23"/>
        <v>-13.473511736624225</v>
      </c>
      <c r="AQ196" s="21">
        <f t="shared" si="23"/>
        <v>-13.838244925163357</v>
      </c>
      <c r="AR196" s="21">
        <f t="shared" si="23"/>
        <v>-14.214670701735951</v>
      </c>
      <c r="AS196" s="21">
        <f t="shared" si="23"/>
        <v>-14.603198152927073</v>
      </c>
      <c r="AT196" s="21">
        <f t="shared" si="23"/>
        <v>-15.004251276094688</v>
      </c>
      <c r="AU196" s="21">
        <f t="shared" si="23"/>
        <v>-15.418269480381062</v>
      </c>
      <c r="AV196" s="21">
        <f t="shared" si="23"/>
        <v>-15.84570824169235</v>
      </c>
      <c r="AW196" s="21">
        <f t="shared" si="23"/>
        <v>-16.287039658770752</v>
      </c>
      <c r="AX196" s="21">
        <f t="shared" si="23"/>
        <v>-16.74275314325196</v>
      </c>
      <c r="AY196" s="21">
        <f t="shared" si="23"/>
        <v>-17.213355899728644</v>
      </c>
      <c r="AZ196" s="21">
        <f t="shared" si="23"/>
        <v>-17.6993737632828</v>
      </c>
      <c r="BA196" s="21">
        <f t="shared" si="23"/>
        <v>-18.201351824792106</v>
      </c>
      <c r="BB196" s="21">
        <f t="shared" si="23"/>
        <v>-18.71756665943877</v>
      </c>
    </row>
    <row r="197" spans="1:54" outlineLevel="2">
      <c r="A197" s="426"/>
      <c r="B197" s="150" t="s">
        <v>294</v>
      </c>
      <c r="C197" s="19"/>
      <c r="D197" s="135" t="s">
        <v>389</v>
      </c>
      <c r="E197" s="21">
        <f>SUMIF($B$143:$B$154,"Financial",E$143:E$154)*E186</f>
        <v>-50.0372419865</v>
      </c>
      <c r="F197" s="21">
        <f t="shared" ref="F197:BB197" si="24">SUMIF($B$143:$B$154,"Financial",F$143:F$154)*F186</f>
        <v>-49.810273137971016</v>
      </c>
      <c r="G197" s="21">
        <f t="shared" si="24"/>
        <v>-49.587273146164449</v>
      </c>
      <c r="H197" s="21">
        <f t="shared" si="24"/>
        <v>-49.368231592730488</v>
      </c>
      <c r="I197" s="21">
        <f t="shared" si="24"/>
        <v>-49.153138819247459</v>
      </c>
      <c r="J197" s="21">
        <f t="shared" si="24"/>
        <v>-48.941985912972768</v>
      </c>
      <c r="K197" s="21">
        <f t="shared" si="24"/>
        <v>-48.522313800675221</v>
      </c>
      <c r="L197" s="21">
        <f t="shared" si="24"/>
        <v>-48.107777094744357</v>
      </c>
      <c r="M197" s="21">
        <f t="shared" si="24"/>
        <v>-47.698326216108434</v>
      </c>
      <c r="N197" s="21">
        <f t="shared" si="24"/>
        <v>-47.293912138311782</v>
      </c>
      <c r="O197" s="21">
        <f t="shared" si="24"/>
        <v>-46.894486268024799</v>
      </c>
      <c r="P197" s="21">
        <f t="shared" si="24"/>
        <v>-46.710221292826951</v>
      </c>
      <c r="Q197" s="21">
        <f t="shared" si="24"/>
        <v>-46.52977773565447</v>
      </c>
      <c r="R197" s="21">
        <f t="shared" si="24"/>
        <v>-46.353152283993829</v>
      </c>
      <c r="S197" s="21">
        <f t="shared" si="24"/>
        <v>-46.18034244050321</v>
      </c>
      <c r="T197" s="21">
        <f t="shared" si="24"/>
        <v>-46.011346349662666</v>
      </c>
      <c r="U197" s="21">
        <f t="shared" si="24"/>
        <v>-45.846162910621423</v>
      </c>
      <c r="V197" s="21">
        <f t="shared" si="24"/>
        <v>-45.684791685244285</v>
      </c>
      <c r="W197" s="21">
        <f t="shared" si="24"/>
        <v>-45.527232960480966</v>
      </c>
      <c r="X197" s="21">
        <f t="shared" si="24"/>
        <v>-45.373487742303894</v>
      </c>
      <c r="Y197" s="21">
        <f t="shared" si="24"/>
        <v>-45.223557724824254</v>
      </c>
      <c r="Z197" s="21">
        <f t="shared" si="24"/>
        <v>-45.077445339355144</v>
      </c>
      <c r="AA197" s="21">
        <f t="shared" si="24"/>
        <v>-44.935153650178222</v>
      </c>
      <c r="AB197" s="21">
        <f t="shared" si="24"/>
        <v>-44.796686517890166</v>
      </c>
      <c r="AC197" s="21">
        <f t="shared" si="24"/>
        <v>-44.662048465030438</v>
      </c>
      <c r="AD197" s="21">
        <f t="shared" si="24"/>
        <v>-44.531244751216363</v>
      </c>
      <c r="AE197" s="21">
        <f t="shared" si="24"/>
        <v>-44.404281297160637</v>
      </c>
      <c r="AF197" s="21">
        <f t="shared" si="24"/>
        <v>-44.281164801837626</v>
      </c>
      <c r="AG197" s="21">
        <f t="shared" si="24"/>
        <v>-44.161902613992389</v>
      </c>
      <c r="AH197" s="21">
        <f t="shared" si="24"/>
        <v>-44.046502871818149</v>
      </c>
      <c r="AI197" s="21">
        <f t="shared" si="24"/>
        <v>-43.934974352860408</v>
      </c>
      <c r="AJ197" s="21">
        <f t="shared" si="24"/>
        <v>-44.0400806233841</v>
      </c>
      <c r="AK197" s="21">
        <f t="shared" si="24"/>
        <v>-44.149100966422424</v>
      </c>
      <c r="AL197" s="21">
        <f t="shared" si="24"/>
        <v>-44.262101015546534</v>
      </c>
      <c r="AM197" s="21">
        <f t="shared" si="24"/>
        <v>-44.379148168399105</v>
      </c>
      <c r="AN197" s="21">
        <f t="shared" si="24"/>
        <v>-44.50031106373963</v>
      </c>
      <c r="AO197" s="21">
        <f t="shared" si="24"/>
        <v>-44.625660005690122</v>
      </c>
      <c r="AP197" s="21">
        <f t="shared" si="24"/>
        <v>-44.755266946488412</v>
      </c>
      <c r="AQ197" s="21">
        <f t="shared" si="24"/>
        <v>-44.889205297571628</v>
      </c>
      <c r="AR197" s="21">
        <f t="shared" si="24"/>
        <v>-45.027550168911432</v>
      </c>
      <c r="AS197" s="21">
        <f t="shared" si="24"/>
        <v>-45.170378450072</v>
      </c>
      <c r="AT197" s="21">
        <f t="shared" si="24"/>
        <v>-45.317768628840575</v>
      </c>
      <c r="AU197" s="21">
        <f t="shared" si="24"/>
        <v>-45.469800833361532</v>
      </c>
      <c r="AV197" s="21">
        <f t="shared" si="24"/>
        <v>-45.626557205593144</v>
      </c>
      <c r="AW197" s="21">
        <f t="shared" si="24"/>
        <v>-45.788121480565422</v>
      </c>
      <c r="AX197" s="21">
        <f t="shared" si="24"/>
        <v>-45.954579234339832</v>
      </c>
      <c r="AY197" s="21">
        <f t="shared" si="24"/>
        <v>-46.126018051792158</v>
      </c>
      <c r="AZ197" s="21">
        <f t="shared" si="24"/>
        <v>-46.302527409266219</v>
      </c>
      <c r="BA197" s="21">
        <f t="shared" si="24"/>
        <v>-46.484198544676715</v>
      </c>
      <c r="BB197" s="21">
        <f t="shared" si="24"/>
        <v>-46.6666476499841</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-105.31764089788101</v>
      </c>
      <c r="F200" s="21">
        <f t="shared" ref="F200:BB200" si="26">SUM(F190:F193,F196:F198)</f>
        <v>-104.97415414303632</v>
      </c>
      <c r="G200" s="21">
        <f t="shared" si="26"/>
        <v>-104.48733868626675</v>
      </c>
      <c r="H200" s="21">
        <f t="shared" si="26"/>
        <v>-104.00814265685347</v>
      </c>
      <c r="I200" s="21">
        <f t="shared" si="26"/>
        <v>-103.6760736234088</v>
      </c>
      <c r="J200" s="21">
        <f t="shared" si="26"/>
        <v>-103.39901394569712</v>
      </c>
      <c r="K200" s="21">
        <f t="shared" si="26"/>
        <v>-102.85409715949513</v>
      </c>
      <c r="L200" s="21">
        <f t="shared" si="26"/>
        <v>-102.42203120706998</v>
      </c>
      <c r="M200" s="21">
        <f t="shared" si="26"/>
        <v>-101.96897765447534</v>
      </c>
      <c r="N200" s="21">
        <f t="shared" si="26"/>
        <v>-101.37371888722805</v>
      </c>
      <c r="O200" s="21">
        <f t="shared" si="26"/>
        <v>-100.84117561502363</v>
      </c>
      <c r="P200" s="21">
        <f t="shared" si="26"/>
        <v>-100.36703121912274</v>
      </c>
      <c r="Q200" s="21">
        <f t="shared" si="26"/>
        <v>-99.913344016936136</v>
      </c>
      <c r="R200" s="21">
        <f t="shared" si="26"/>
        <v>-99.593557418356326</v>
      </c>
      <c r="S200" s="21">
        <f t="shared" si="26"/>
        <v>-99.177573616949616</v>
      </c>
      <c r="T200" s="21">
        <f t="shared" si="26"/>
        <v>-98.781058719536105</v>
      </c>
      <c r="U200" s="21">
        <f t="shared" si="26"/>
        <v>-98.403735634165884</v>
      </c>
      <c r="V200" s="21">
        <f t="shared" si="26"/>
        <v>-98.151090313353549</v>
      </c>
      <c r="W200" s="21">
        <f t="shared" si="26"/>
        <v>-97.809546416378197</v>
      </c>
      <c r="X200" s="21">
        <f t="shared" si="26"/>
        <v>-97.588572509822797</v>
      </c>
      <c r="Y200" s="21">
        <f t="shared" si="26"/>
        <v>-97.282260124591318</v>
      </c>
      <c r="Z200" s="21">
        <f t="shared" si="26"/>
        <v>-97.092703803337514</v>
      </c>
      <c r="AA200" s="21">
        <f t="shared" si="26"/>
        <v>-96.917962769554464</v>
      </c>
      <c r="AB200" s="21">
        <f t="shared" si="26"/>
        <v>-96.758090149569867</v>
      </c>
      <c r="AC200" s="21">
        <f t="shared" si="26"/>
        <v>-96.591823803502379</v>
      </c>
      <c r="AD200" s="21">
        <f t="shared" si="26"/>
        <v>-96.499024300542573</v>
      </c>
      <c r="AE200" s="21">
        <f t="shared" si="26"/>
        <v>-96.425200776568531</v>
      </c>
      <c r="AF200" s="21">
        <f t="shared" si="26"/>
        <v>-96.358806081838367</v>
      </c>
      <c r="AG200" s="21">
        <f t="shared" si="26"/>
        <v>-96.301523544470186</v>
      </c>
      <c r="AH200" s="21">
        <f t="shared" si="26"/>
        <v>-96.255242971478481</v>
      </c>
      <c r="AI200" s="21">
        <f t="shared" si="26"/>
        <v>-96.222324797931208</v>
      </c>
      <c r="AJ200" s="21">
        <f t="shared" si="26"/>
        <v>-96.637566272804946</v>
      </c>
      <c r="AK200" s="21">
        <f t="shared" si="26"/>
        <v>-97.065651468803637</v>
      </c>
      <c r="AL200" s="21">
        <f t="shared" si="26"/>
        <v>-97.507735715231419</v>
      </c>
      <c r="AM200" s="21">
        <f t="shared" si="26"/>
        <v>-97.964647351789779</v>
      </c>
      <c r="AN200" s="21">
        <f t="shared" si="26"/>
        <v>-98.436976014989995</v>
      </c>
      <c r="AO200" s="21">
        <f t="shared" si="26"/>
        <v>-98.925216943658569</v>
      </c>
      <c r="AP200" s="21">
        <f t="shared" si="26"/>
        <v>-99.430063907111432</v>
      </c>
      <c r="AQ200" s="21">
        <f t="shared" si="26"/>
        <v>-99.952264117188065</v>
      </c>
      <c r="AR200" s="21">
        <f t="shared" si="26"/>
        <v>-100.49249936542007</v>
      </c>
      <c r="AS200" s="21">
        <f t="shared" si="26"/>
        <v>-101.05145331850827</v>
      </c>
      <c r="AT200" s="21">
        <f t="shared" si="26"/>
        <v>-101.62984162801101</v>
      </c>
      <c r="AU200" s="21">
        <f t="shared" si="26"/>
        <v>-102.22840952325548</v>
      </c>
      <c r="AV200" s="21">
        <f t="shared" si="26"/>
        <v>-102.84791018589873</v>
      </c>
      <c r="AW200" s="21">
        <f t="shared" si="26"/>
        <v>-103.48910623563965</v>
      </c>
      <c r="AX200" s="21">
        <f t="shared" si="26"/>
        <v>-104.15278131913141</v>
      </c>
      <c r="AY200" s="21">
        <f t="shared" si="26"/>
        <v>-104.83973969218324</v>
      </c>
      <c r="AZ200" s="21">
        <f t="shared" si="26"/>
        <v>-105.55080455752861</v>
      </c>
      <c r="BA200" s="21">
        <f t="shared" si="26"/>
        <v>-106.28681769808688</v>
      </c>
      <c r="BB200" s="21">
        <f t="shared" si="26"/>
        <v>-107.03381803797977</v>
      </c>
    </row>
    <row r="201" spans="1:54" outlineLevel="2">
      <c r="A201" s="426"/>
      <c r="B201" s="150" t="s">
        <v>499</v>
      </c>
      <c r="C201" s="19"/>
      <c r="D201" s="135" t="s">
        <v>389</v>
      </c>
      <c r="E201" s="21">
        <f>SUM(E190:E192,E194,E196:E198)</f>
        <v>-84.195669073085313</v>
      </c>
      <c r="F201" s="21">
        <f t="shared" ref="F201:BB201" si="27">SUM(F190:F192,F194,F196:F198)</f>
        <v>-83.846035829316577</v>
      </c>
      <c r="G201" s="21">
        <f t="shared" si="27"/>
        <v>-83.509110085415642</v>
      </c>
      <c r="H201" s="21">
        <f t="shared" si="27"/>
        <v>-83.184908320867237</v>
      </c>
      <c r="I201" s="21">
        <f t="shared" si="27"/>
        <v>-82.873453528771378</v>
      </c>
      <c r="J201" s="21">
        <f t="shared" si="27"/>
        <v>-82.626817491035894</v>
      </c>
      <c r="K201" s="21">
        <f t="shared" si="27"/>
        <v>-82.446127486261261</v>
      </c>
      <c r="L201" s="21">
        <f t="shared" si="27"/>
        <v>-82.249601600685551</v>
      </c>
      <c r="M201" s="21">
        <f t="shared" si="27"/>
        <v>-82.039266452708404</v>
      </c>
      <c r="N201" s="21">
        <f t="shared" si="27"/>
        <v>-81.816815828528263</v>
      </c>
      <c r="O201" s="21">
        <f t="shared" si="27"/>
        <v>-81.536674135165214</v>
      </c>
      <c r="P201" s="21">
        <f t="shared" si="27"/>
        <v>-81.133744194408052</v>
      </c>
      <c r="Q201" s="21">
        <f t="shared" si="27"/>
        <v>-80.757878040175967</v>
      </c>
      <c r="R201" s="21">
        <f t="shared" si="27"/>
        <v>-80.408316866216282</v>
      </c>
      <c r="S201" s="21">
        <f t="shared" si="27"/>
        <v>-80.079902055720481</v>
      </c>
      <c r="T201" s="21">
        <f t="shared" si="27"/>
        <v>-79.776461090522929</v>
      </c>
      <c r="U201" s="21">
        <f t="shared" si="27"/>
        <v>-79.497384727204519</v>
      </c>
      <c r="V201" s="21">
        <f t="shared" si="27"/>
        <v>-79.242110309409298</v>
      </c>
      <c r="W201" s="21">
        <f t="shared" si="27"/>
        <v>-79.010119992172264</v>
      </c>
      <c r="X201" s="21">
        <f t="shared" si="27"/>
        <v>-78.800939169262904</v>
      </c>
      <c r="Y201" s="21">
        <f t="shared" si="27"/>
        <v>-78.614134937224378</v>
      </c>
      <c r="Z201" s="21">
        <f t="shared" si="27"/>
        <v>-78.449314378107715</v>
      </c>
      <c r="AA201" s="21">
        <f t="shared" si="27"/>
        <v>-78.306123540134266</v>
      </c>
      <c r="AB201" s="21">
        <f t="shared" si="27"/>
        <v>-78.184245967221614</v>
      </c>
      <c r="AC201" s="21">
        <f t="shared" si="27"/>
        <v>-78.071065525372035</v>
      </c>
      <c r="AD201" s="21">
        <f t="shared" si="27"/>
        <v>-78.030010139749351</v>
      </c>
      <c r="AE201" s="21">
        <f t="shared" si="27"/>
        <v>-78.00125582175383</v>
      </c>
      <c r="AF201" s="21">
        <f t="shared" si="27"/>
        <v>-77.984210272315579</v>
      </c>
      <c r="AG201" s="21">
        <f t="shared" si="27"/>
        <v>-77.978713881155826</v>
      </c>
      <c r="AH201" s="21">
        <f t="shared" si="27"/>
        <v>-77.985152028130528</v>
      </c>
      <c r="AI201" s="21">
        <f t="shared" si="27"/>
        <v>-78.004657262936661</v>
      </c>
      <c r="AJ201" s="21">
        <f t="shared" si="27"/>
        <v>-78.384539466706428</v>
      </c>
      <c r="AK201" s="21">
        <f t="shared" si="27"/>
        <v>-78.77826707147247</v>
      </c>
      <c r="AL201" s="21">
        <f t="shared" si="27"/>
        <v>-79.186369490001624</v>
      </c>
      <c r="AM201" s="21">
        <f t="shared" si="27"/>
        <v>-79.609415783531347</v>
      </c>
      <c r="AN201" s="21">
        <f t="shared" si="27"/>
        <v>-80.047938305730014</v>
      </c>
      <c r="AO201" s="21">
        <f t="shared" si="27"/>
        <v>-80.502419729862595</v>
      </c>
      <c r="AP201" s="21">
        <f t="shared" si="27"/>
        <v>-80.97341011147698</v>
      </c>
      <c r="AQ201" s="21">
        <f t="shared" si="27"/>
        <v>-81.461479215152593</v>
      </c>
      <c r="AR201" s="21">
        <f t="shared" si="27"/>
        <v>-81.967201894640198</v>
      </c>
      <c r="AS201" s="21">
        <f t="shared" si="27"/>
        <v>-82.491161504305751</v>
      </c>
      <c r="AT201" s="21">
        <f t="shared" si="27"/>
        <v>-83.033958824306637</v>
      </c>
      <c r="AU201" s="21">
        <f t="shared" si="27"/>
        <v>-83.596215945321376</v>
      </c>
      <c r="AV201" s="21">
        <f t="shared" si="27"/>
        <v>-84.178570550180282</v>
      </c>
      <c r="AW201" s="21">
        <f t="shared" si="27"/>
        <v>-84.781676438294312</v>
      </c>
      <c r="AX201" s="21">
        <f t="shared" si="27"/>
        <v>-85.406206220178603</v>
      </c>
      <c r="AY201" s="21">
        <f t="shared" si="27"/>
        <v>-86.052852397334334</v>
      </c>
      <c r="AZ201" s="21">
        <f t="shared" si="27"/>
        <v>-86.722327698568208</v>
      </c>
      <c r="BA201" s="21">
        <f t="shared" si="27"/>
        <v>-87.41536518458274</v>
      </c>
      <c r="BB201" s="21">
        <f t="shared" si="27"/>
        <v>-88.121551493195838</v>
      </c>
    </row>
    <row r="202" spans="1:54" outlineLevel="2">
      <c r="A202" s="427"/>
      <c r="B202" s="150" t="s">
        <v>500</v>
      </c>
      <c r="C202" s="19"/>
      <c r="D202" s="135" t="s">
        <v>389</v>
      </c>
      <c r="E202" s="21">
        <f>SUM(E190:E192,E195:E198)</f>
        <v>-126.57353819999577</v>
      </c>
      <c r="F202" s="21">
        <f t="shared" ref="F202:BB202" si="28">SUM(F190:F192,F195:F198)</f>
        <v>-126.02276398558544</v>
      </c>
      <c r="G202" s="21">
        <f t="shared" si="28"/>
        <v>-125.48927486761693</v>
      </c>
      <c r="H202" s="21">
        <f t="shared" si="28"/>
        <v>-124.97310251668335</v>
      </c>
      <c r="I202" s="21">
        <f t="shared" si="28"/>
        <v>-124.47428652332307</v>
      </c>
      <c r="J202" s="21">
        <f t="shared" si="28"/>
        <v>-124.04491669411088</v>
      </c>
      <c r="K202" s="21">
        <f t="shared" si="28"/>
        <v>-123.60171660307785</v>
      </c>
      <c r="L202" s="21">
        <f t="shared" si="28"/>
        <v>-123.14804317749443</v>
      </c>
      <c r="M202" s="21">
        <f t="shared" si="28"/>
        <v>-122.68591575889747</v>
      </c>
      <c r="N202" s="21">
        <f t="shared" si="28"/>
        <v>-122.21702212107746</v>
      </c>
      <c r="O202" s="21">
        <f t="shared" si="28"/>
        <v>-121.69578208584494</v>
      </c>
      <c r="P202" s="21">
        <f t="shared" si="28"/>
        <v>-121.13988143778158</v>
      </c>
      <c r="Q202" s="21">
        <f t="shared" si="28"/>
        <v>-120.61578988086364</v>
      </c>
      <c r="R202" s="21">
        <f t="shared" si="28"/>
        <v>-120.12277896830051</v>
      </c>
      <c r="S202" s="21">
        <f t="shared" si="28"/>
        <v>-119.6468175627673</v>
      </c>
      <c r="T202" s="21">
        <f t="shared" si="28"/>
        <v>-119.20073378322596</v>
      </c>
      <c r="U202" s="21">
        <f t="shared" si="28"/>
        <v>-118.78395074823985</v>
      </c>
      <c r="V202" s="21">
        <f t="shared" si="28"/>
        <v>-118.39593997003507</v>
      </c>
      <c r="W202" s="21">
        <f t="shared" si="28"/>
        <v>-118.03621970028851</v>
      </c>
      <c r="X202" s="21">
        <f t="shared" si="28"/>
        <v>-117.70435342946014</v>
      </c>
      <c r="Y202" s="21">
        <f t="shared" si="28"/>
        <v>-117.39994822575596</v>
      </c>
      <c r="Z202" s="21">
        <f t="shared" si="28"/>
        <v>-117.12265323858247</v>
      </c>
      <c r="AA202" s="21">
        <f t="shared" si="28"/>
        <v>-116.87215868202458</v>
      </c>
      <c r="AB202" s="21">
        <f t="shared" si="28"/>
        <v>-116.6481943566579</v>
      </c>
      <c r="AC202" s="21">
        <f t="shared" si="28"/>
        <v>-116.41352044885546</v>
      </c>
      <c r="AD202" s="21">
        <f t="shared" si="28"/>
        <v>-116.25330501874065</v>
      </c>
      <c r="AE202" s="21">
        <f t="shared" si="28"/>
        <v>-116.10535481913908</v>
      </c>
      <c r="AF202" s="21">
        <f t="shared" si="28"/>
        <v>-115.96753511725092</v>
      </c>
      <c r="AG202" s="21">
        <f t="shared" si="28"/>
        <v>-115.838991242459</v>
      </c>
      <c r="AH202" s="21">
        <f t="shared" si="28"/>
        <v>-115.72048468998055</v>
      </c>
      <c r="AI202" s="21">
        <f t="shared" si="28"/>
        <v>-115.61499945583576</v>
      </c>
      <c r="AJ202" s="21">
        <f t="shared" si="28"/>
        <v>-116.05132858668989</v>
      </c>
      <c r="AK202" s="21">
        <f t="shared" si="28"/>
        <v>-116.50069974954187</v>
      </c>
      <c r="AL202" s="21">
        <f t="shared" si="28"/>
        <v>-116.96396576153046</v>
      </c>
      <c r="AM202" s="21">
        <f t="shared" si="28"/>
        <v>-117.44207099598495</v>
      </c>
      <c r="AN202" s="21">
        <f t="shared" si="28"/>
        <v>-117.93582226146118</v>
      </c>
      <c r="AO202" s="21">
        <f t="shared" si="28"/>
        <v>-118.44584855055091</v>
      </c>
      <c r="AP202" s="21">
        <f t="shared" si="28"/>
        <v>-118.97295091182551</v>
      </c>
      <c r="AQ202" s="21">
        <f t="shared" si="28"/>
        <v>-119.51795916237504</v>
      </c>
      <c r="AR202" s="21">
        <f t="shared" si="28"/>
        <v>-120.08168648945126</v>
      </c>
      <c r="AS202" s="21">
        <f t="shared" si="28"/>
        <v>-120.66493839530264</v>
      </c>
      <c r="AT202" s="21">
        <f t="shared" si="28"/>
        <v>-121.26853887965541</v>
      </c>
      <c r="AU202" s="21">
        <f t="shared" si="28"/>
        <v>-121.89334100781764</v>
      </c>
      <c r="AV202" s="21">
        <f t="shared" si="28"/>
        <v>-122.5402077045606</v>
      </c>
      <c r="AW202" s="21">
        <f t="shared" si="28"/>
        <v>-123.21001308544999</v>
      </c>
      <c r="AX202" s="21">
        <f t="shared" si="28"/>
        <v>-123.90364863969181</v>
      </c>
      <c r="AY202" s="21">
        <f t="shared" si="28"/>
        <v>-124.6220252204908</v>
      </c>
      <c r="AZ202" s="21">
        <f t="shared" si="28"/>
        <v>-125.36607259468738</v>
      </c>
      <c r="BA202" s="21">
        <f t="shared" si="28"/>
        <v>-126.13673878581677</v>
      </c>
      <c r="BB202" s="21">
        <f t="shared" si="28"/>
        <v>-126.9163123930221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-105.31764089788101</v>
      </c>
      <c r="F204" s="21">
        <f>F200+E204</f>
        <v>-210.29179504091732</v>
      </c>
      <c r="G204" s="21">
        <f t="shared" ref="G204:BB206" si="29">G200+F204</f>
        <v>-314.7791337271841</v>
      </c>
      <c r="H204" s="21">
        <f t="shared" si="29"/>
        <v>-418.78727638403757</v>
      </c>
      <c r="I204" s="21">
        <f t="shared" si="29"/>
        <v>-522.46335000744637</v>
      </c>
      <c r="J204" s="21">
        <f t="shared" si="29"/>
        <v>-625.86236395314347</v>
      </c>
      <c r="K204" s="21">
        <f t="shared" si="29"/>
        <v>-728.71646111263863</v>
      </c>
      <c r="L204" s="21">
        <f t="shared" si="29"/>
        <v>-831.13849231970858</v>
      </c>
      <c r="M204" s="21">
        <f t="shared" si="29"/>
        <v>-933.10746997418391</v>
      </c>
      <c r="N204" s="21">
        <f t="shared" si="29"/>
        <v>-1034.481188861412</v>
      </c>
      <c r="O204" s="21">
        <f t="shared" si="29"/>
        <v>-1135.3223644764355</v>
      </c>
      <c r="P204" s="21">
        <f t="shared" si="29"/>
        <v>-1235.6893956955582</v>
      </c>
      <c r="Q204" s="21">
        <f t="shared" si="29"/>
        <v>-1335.6027397124944</v>
      </c>
      <c r="R204" s="21">
        <f t="shared" si="29"/>
        <v>-1435.1962971308508</v>
      </c>
      <c r="S204" s="21">
        <f t="shared" si="29"/>
        <v>-1534.3738707478003</v>
      </c>
      <c r="T204" s="21">
        <f t="shared" si="29"/>
        <v>-1633.1549294673364</v>
      </c>
      <c r="U204" s="21">
        <f t="shared" si="29"/>
        <v>-1731.5586651015024</v>
      </c>
      <c r="V204" s="21">
        <f t="shared" si="29"/>
        <v>-1829.7097554148559</v>
      </c>
      <c r="W204" s="21">
        <f t="shared" si="29"/>
        <v>-1927.5193018312341</v>
      </c>
      <c r="X204" s="21">
        <f t="shared" si="29"/>
        <v>-2025.1078743410569</v>
      </c>
      <c r="Y204" s="21">
        <f t="shared" si="29"/>
        <v>-2122.3901344656483</v>
      </c>
      <c r="Z204" s="21">
        <f t="shared" si="29"/>
        <v>-2219.4828382689857</v>
      </c>
      <c r="AA204" s="21">
        <f t="shared" si="29"/>
        <v>-2316.4008010385401</v>
      </c>
      <c r="AB204" s="21">
        <f t="shared" si="29"/>
        <v>-2413.1588911881099</v>
      </c>
      <c r="AC204" s="21">
        <f t="shared" si="29"/>
        <v>-2509.7507149916123</v>
      </c>
      <c r="AD204" s="21">
        <f t="shared" si="29"/>
        <v>-2606.249739292155</v>
      </c>
      <c r="AE204" s="21">
        <f t="shared" si="29"/>
        <v>-2702.6749400687236</v>
      </c>
      <c r="AF204" s="21">
        <f t="shared" si="29"/>
        <v>-2799.0337461505619</v>
      </c>
      <c r="AG204" s="21">
        <f t="shared" si="29"/>
        <v>-2895.3352696950319</v>
      </c>
      <c r="AH204" s="21">
        <f t="shared" si="29"/>
        <v>-2991.5905126665102</v>
      </c>
      <c r="AI204" s="21">
        <f t="shared" si="29"/>
        <v>-3087.8128374644416</v>
      </c>
      <c r="AJ204" s="21">
        <f t="shared" si="29"/>
        <v>-3184.4504037372467</v>
      </c>
      <c r="AK204" s="21">
        <f t="shared" si="29"/>
        <v>-3281.5160552060502</v>
      </c>
      <c r="AL204" s="21">
        <f t="shared" si="29"/>
        <v>-3379.0237909212815</v>
      </c>
      <c r="AM204" s="21">
        <f t="shared" si="29"/>
        <v>-3476.9884382730711</v>
      </c>
      <c r="AN204" s="21">
        <f t="shared" si="29"/>
        <v>-3575.4254142880609</v>
      </c>
      <c r="AO204" s="21">
        <f t="shared" si="29"/>
        <v>-3674.3506312317195</v>
      </c>
      <c r="AP204" s="21">
        <f t="shared" si="29"/>
        <v>-3773.7806951388311</v>
      </c>
      <c r="AQ204" s="21">
        <f t="shared" si="29"/>
        <v>-3873.7329592560191</v>
      </c>
      <c r="AR204" s="21">
        <f t="shared" si="29"/>
        <v>-3974.225458621439</v>
      </c>
      <c r="AS204" s="21">
        <f t="shared" si="29"/>
        <v>-4075.2769119399472</v>
      </c>
      <c r="AT204" s="21">
        <f t="shared" si="29"/>
        <v>-4176.9067535679578</v>
      </c>
      <c r="AU204" s="21">
        <f t="shared" si="29"/>
        <v>-4279.1351630912131</v>
      </c>
      <c r="AV204" s="21">
        <f t="shared" si="29"/>
        <v>-4381.9830732771115</v>
      </c>
      <c r="AW204" s="21">
        <f t="shared" si="29"/>
        <v>-4485.4721795127516</v>
      </c>
      <c r="AX204" s="21">
        <f t="shared" si="29"/>
        <v>-4589.6249608318831</v>
      </c>
      <c r="AY204" s="21">
        <f t="shared" si="29"/>
        <v>-4694.4647005240668</v>
      </c>
      <c r="AZ204" s="21">
        <f t="shared" si="29"/>
        <v>-4800.0155050815956</v>
      </c>
      <c r="BA204" s="21">
        <f t="shared" si="29"/>
        <v>-4906.3023227796821</v>
      </c>
      <c r="BB204" s="21">
        <f t="shared" si="29"/>
        <v>-5013.3361408176615</v>
      </c>
    </row>
    <row r="205" spans="1:54" outlineLevel="2">
      <c r="A205" s="426"/>
      <c r="B205" s="150" t="s">
        <v>503</v>
      </c>
      <c r="C205" s="19"/>
      <c r="D205" s="135" t="s">
        <v>389</v>
      </c>
      <c r="E205" s="21">
        <f>E201</f>
        <v>-84.195669073085313</v>
      </c>
      <c r="F205" s="21">
        <f t="shared" ref="F205:U206" si="30">F201+E205</f>
        <v>-168.04170490240188</v>
      </c>
      <c r="G205" s="21">
        <f t="shared" si="30"/>
        <v>-251.55081498781752</v>
      </c>
      <c r="H205" s="21">
        <f t="shared" si="30"/>
        <v>-334.73572330868478</v>
      </c>
      <c r="I205" s="21">
        <f t="shared" si="30"/>
        <v>-417.60917683745618</v>
      </c>
      <c r="J205" s="21">
        <f t="shared" si="30"/>
        <v>-500.2359943284921</v>
      </c>
      <c r="K205" s="21">
        <f t="shared" si="30"/>
        <v>-582.68212181475337</v>
      </c>
      <c r="L205" s="21">
        <f t="shared" si="30"/>
        <v>-664.93172341543891</v>
      </c>
      <c r="M205" s="21">
        <f t="shared" si="30"/>
        <v>-746.97098986814729</v>
      </c>
      <c r="N205" s="21">
        <f t="shared" si="30"/>
        <v>-828.7878056966756</v>
      </c>
      <c r="O205" s="21">
        <f t="shared" si="30"/>
        <v>-910.32447983184079</v>
      </c>
      <c r="P205" s="21">
        <f t="shared" si="30"/>
        <v>-991.4582240262489</v>
      </c>
      <c r="Q205" s="21">
        <f t="shared" si="30"/>
        <v>-1072.2161020664248</v>
      </c>
      <c r="R205" s="21">
        <f t="shared" si="30"/>
        <v>-1152.624418932641</v>
      </c>
      <c r="S205" s="21">
        <f t="shared" si="30"/>
        <v>-1232.7043209883614</v>
      </c>
      <c r="T205" s="21">
        <f t="shared" si="30"/>
        <v>-1312.4807820788842</v>
      </c>
      <c r="U205" s="21">
        <f t="shared" si="30"/>
        <v>-1391.9781668060887</v>
      </c>
      <c r="V205" s="21">
        <f t="shared" si="29"/>
        <v>-1471.220277115498</v>
      </c>
      <c r="W205" s="21">
        <f t="shared" si="29"/>
        <v>-1550.2303971076703</v>
      </c>
      <c r="X205" s="21">
        <f t="shared" si="29"/>
        <v>-1629.0313362769332</v>
      </c>
      <c r="Y205" s="21">
        <f t="shared" si="29"/>
        <v>-1707.6454712141576</v>
      </c>
      <c r="Z205" s="21">
        <f t="shared" si="29"/>
        <v>-1786.0947855922655</v>
      </c>
      <c r="AA205" s="21">
        <f t="shared" si="29"/>
        <v>-1864.4009091323996</v>
      </c>
      <c r="AB205" s="21">
        <f t="shared" si="29"/>
        <v>-1942.5851550996213</v>
      </c>
      <c r="AC205" s="21">
        <f t="shared" si="29"/>
        <v>-2020.6562206249932</v>
      </c>
      <c r="AD205" s="21">
        <f t="shared" si="29"/>
        <v>-2098.6862307647425</v>
      </c>
      <c r="AE205" s="21">
        <f t="shared" si="29"/>
        <v>-2176.6874865864966</v>
      </c>
      <c r="AF205" s="21">
        <f t="shared" si="29"/>
        <v>-2254.6716968588121</v>
      </c>
      <c r="AG205" s="21">
        <f t="shared" si="29"/>
        <v>-2332.6504107399678</v>
      </c>
      <c r="AH205" s="21">
        <f t="shared" si="29"/>
        <v>-2410.6355627680982</v>
      </c>
      <c r="AI205" s="21">
        <f t="shared" si="29"/>
        <v>-2488.6402200310349</v>
      </c>
      <c r="AJ205" s="21">
        <f t="shared" si="29"/>
        <v>-2567.0247594977413</v>
      </c>
      <c r="AK205" s="21">
        <f t="shared" si="29"/>
        <v>-2645.8030265692137</v>
      </c>
      <c r="AL205" s="21">
        <f t="shared" si="29"/>
        <v>-2724.9893960592153</v>
      </c>
      <c r="AM205" s="21">
        <f t="shared" si="29"/>
        <v>-2804.5988118427467</v>
      </c>
      <c r="AN205" s="21">
        <f t="shared" si="29"/>
        <v>-2884.6467501484767</v>
      </c>
      <c r="AO205" s="21">
        <f t="shared" si="29"/>
        <v>-2965.1491698783393</v>
      </c>
      <c r="AP205" s="21">
        <f t="shared" si="29"/>
        <v>-3046.1225799898161</v>
      </c>
      <c r="AQ205" s="21">
        <f t="shared" si="29"/>
        <v>-3127.5840592049685</v>
      </c>
      <c r="AR205" s="21">
        <f t="shared" si="29"/>
        <v>-3209.5512610996088</v>
      </c>
      <c r="AS205" s="21">
        <f t="shared" si="29"/>
        <v>-3292.0424226039145</v>
      </c>
      <c r="AT205" s="21">
        <f t="shared" si="29"/>
        <v>-3375.0763814282209</v>
      </c>
      <c r="AU205" s="21">
        <f t="shared" si="29"/>
        <v>-3458.6725973735424</v>
      </c>
      <c r="AV205" s="21">
        <f t="shared" si="29"/>
        <v>-3542.8511679237226</v>
      </c>
      <c r="AW205" s="21">
        <f t="shared" si="29"/>
        <v>-3627.6328443620168</v>
      </c>
      <c r="AX205" s="21">
        <f t="shared" si="29"/>
        <v>-3713.0390505821956</v>
      </c>
      <c r="AY205" s="21">
        <f t="shared" si="29"/>
        <v>-3799.09190297953</v>
      </c>
      <c r="AZ205" s="21">
        <f t="shared" si="29"/>
        <v>-3885.8142306780983</v>
      </c>
      <c r="BA205" s="21">
        <f t="shared" si="29"/>
        <v>-3973.229595862681</v>
      </c>
      <c r="BB205" s="21">
        <f t="shared" si="29"/>
        <v>-4061.3511473558769</v>
      </c>
    </row>
    <row r="206" spans="1:54" outlineLevel="2">
      <c r="A206" s="427"/>
      <c r="B206" s="150" t="s">
        <v>504</v>
      </c>
      <c r="C206" s="19"/>
      <c r="D206" s="135" t="s">
        <v>389</v>
      </c>
      <c r="E206" s="21">
        <f>E202</f>
        <v>-126.57353819999577</v>
      </c>
      <c r="F206" s="21">
        <f t="shared" si="30"/>
        <v>-252.59630218558121</v>
      </c>
      <c r="G206" s="21">
        <f t="shared" si="29"/>
        <v>-378.08557705319811</v>
      </c>
      <c r="H206" s="21">
        <f t="shared" si="29"/>
        <v>-503.05867956988146</v>
      </c>
      <c r="I206" s="21">
        <f t="shared" si="29"/>
        <v>-627.53296609320455</v>
      </c>
      <c r="J206" s="21">
        <f t="shared" si="29"/>
        <v>-751.57788278731539</v>
      </c>
      <c r="K206" s="21">
        <f t="shared" si="29"/>
        <v>-875.17959939039326</v>
      </c>
      <c r="L206" s="21">
        <f t="shared" si="29"/>
        <v>-998.32764256788766</v>
      </c>
      <c r="M206" s="21">
        <f t="shared" si="29"/>
        <v>-1121.0135583267852</v>
      </c>
      <c r="N206" s="21">
        <f t="shared" si="29"/>
        <v>-1243.2305804478626</v>
      </c>
      <c r="O206" s="21">
        <f t="shared" si="29"/>
        <v>-1364.9263625337076</v>
      </c>
      <c r="P206" s="21">
        <f t="shared" si="29"/>
        <v>-1486.0662439714893</v>
      </c>
      <c r="Q206" s="21">
        <f t="shared" si="29"/>
        <v>-1606.682033852353</v>
      </c>
      <c r="R206" s="21">
        <f t="shared" si="29"/>
        <v>-1726.8048128206535</v>
      </c>
      <c r="S206" s="21">
        <f t="shared" si="29"/>
        <v>-1846.4516303834207</v>
      </c>
      <c r="T206" s="21">
        <f t="shared" si="29"/>
        <v>-1965.6523641666467</v>
      </c>
      <c r="U206" s="21">
        <f t="shared" si="29"/>
        <v>-2084.4363149148867</v>
      </c>
      <c r="V206" s="21">
        <f t="shared" si="29"/>
        <v>-2202.8322548849219</v>
      </c>
      <c r="W206" s="21">
        <f t="shared" si="29"/>
        <v>-2320.8684745852106</v>
      </c>
      <c r="X206" s="21">
        <f t="shared" si="29"/>
        <v>-2438.5728280146709</v>
      </c>
      <c r="Y206" s="21">
        <f t="shared" si="29"/>
        <v>-2555.9727762404268</v>
      </c>
      <c r="Z206" s="21">
        <f t="shared" si="29"/>
        <v>-2673.0954294790095</v>
      </c>
      <c r="AA206" s="21">
        <f t="shared" si="29"/>
        <v>-2789.9675881610342</v>
      </c>
      <c r="AB206" s="21">
        <f t="shared" si="29"/>
        <v>-2906.615782517692</v>
      </c>
      <c r="AC206" s="21">
        <f t="shared" si="29"/>
        <v>-3023.0293029665472</v>
      </c>
      <c r="AD206" s="21">
        <f t="shared" si="29"/>
        <v>-3139.282607985288</v>
      </c>
      <c r="AE206" s="21">
        <f t="shared" si="29"/>
        <v>-3255.3879628044269</v>
      </c>
      <c r="AF206" s="21">
        <f t="shared" si="29"/>
        <v>-3371.3554979216779</v>
      </c>
      <c r="AG206" s="21">
        <f t="shared" si="29"/>
        <v>-3487.1944891641369</v>
      </c>
      <c r="AH206" s="21">
        <f t="shared" si="29"/>
        <v>-3602.9149738541173</v>
      </c>
      <c r="AI206" s="21">
        <f t="shared" si="29"/>
        <v>-3718.5299733099532</v>
      </c>
      <c r="AJ206" s="21">
        <f t="shared" si="29"/>
        <v>-3834.5813018966433</v>
      </c>
      <c r="AK206" s="21">
        <f t="shared" si="29"/>
        <v>-3951.0820016461853</v>
      </c>
      <c r="AL206" s="21">
        <f t="shared" si="29"/>
        <v>-4068.0459674077156</v>
      </c>
      <c r="AM206" s="21">
        <f t="shared" si="29"/>
        <v>-4185.4880384037006</v>
      </c>
      <c r="AN206" s="21">
        <f t="shared" si="29"/>
        <v>-4303.4238606651616</v>
      </c>
      <c r="AO206" s="21">
        <f t="shared" si="29"/>
        <v>-4421.8697092157126</v>
      </c>
      <c r="AP206" s="21">
        <f t="shared" si="29"/>
        <v>-4540.8426601275378</v>
      </c>
      <c r="AQ206" s="21">
        <f t="shared" si="29"/>
        <v>-4660.3606192899124</v>
      </c>
      <c r="AR206" s="21">
        <f t="shared" si="29"/>
        <v>-4780.4423057793638</v>
      </c>
      <c r="AS206" s="21">
        <f t="shared" si="29"/>
        <v>-4901.1072441746664</v>
      </c>
      <c r="AT206" s="21">
        <f t="shared" si="29"/>
        <v>-5022.3757830543218</v>
      </c>
      <c r="AU206" s="21">
        <f t="shared" si="29"/>
        <v>-5144.2691240621398</v>
      </c>
      <c r="AV206" s="21">
        <f t="shared" si="29"/>
        <v>-5266.8093317667008</v>
      </c>
      <c r="AW206" s="21">
        <f t="shared" si="29"/>
        <v>-5390.0193448521504</v>
      </c>
      <c r="AX206" s="21">
        <f t="shared" si="29"/>
        <v>-5513.9229934918421</v>
      </c>
      <c r="AY206" s="21">
        <f t="shared" si="29"/>
        <v>-5638.5450187123333</v>
      </c>
      <c r="AZ206" s="21">
        <f t="shared" si="29"/>
        <v>-5763.9110913070208</v>
      </c>
      <c r="BA206" s="21">
        <f t="shared" si="29"/>
        <v>-5890.047830092838</v>
      </c>
      <c r="BB206" s="21">
        <f t="shared" si="29"/>
        <v>-6016.9641424858601</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-5.2042023670163071E-2</v>
      </c>
      <c r="K210" s="21">
        <f>K190-Baseline!K190</f>
        <v>-0.42887674237565676</v>
      </c>
      <c r="L210" s="21">
        <f>L190-Baseline!L190</f>
        <v>-0.77522450617041416</v>
      </c>
      <c r="M210" s="21">
        <f>M190-Baseline!M190</f>
        <v>-1.0931509145536416</v>
      </c>
      <c r="N210" s="21">
        <f>N190-Baseline!N190</f>
        <v>-1.3843820856237596</v>
      </c>
      <c r="O210" s="21">
        <f>O190-Baseline!O190</f>
        <v>-1.6033682896085881</v>
      </c>
      <c r="P210" s="21">
        <f>P190-Baseline!P190</f>
        <v>-1.4167060333462083</v>
      </c>
      <c r="Q210" s="21">
        <f>Q190-Baseline!Q190</f>
        <v>-1.2440734866677878</v>
      </c>
      <c r="R210" s="21">
        <f>R190-Baseline!R190</f>
        <v>-1.0846257153883401</v>
      </c>
      <c r="S210" s="21">
        <f>S190-Baseline!S190</f>
        <v>-0.93756259061246783</v>
      </c>
      <c r="T210" s="21">
        <f>T190-Baseline!T190</f>
        <v>-0.80212659940520448</v>
      </c>
      <c r="U210" s="21">
        <f>U190-Baseline!U190</f>
        <v>-0.67760075653163632</v>
      </c>
      <c r="V210" s="21">
        <f>V190-Baseline!V190</f>
        <v>-0.56330661279012384</v>
      </c>
      <c r="W210" s="21">
        <f>W190-Baseline!W190</f>
        <v>-0.45860235565587432</v>
      </c>
      <c r="X210" s="21">
        <f>X190-Baseline!X190</f>
        <v>-0.3628809981355211</v>
      </c>
      <c r="Y210" s="21">
        <f>Y190-Baseline!Y190</f>
        <v>-0.27556865190957985</v>
      </c>
      <c r="Z210" s="21">
        <f>Z190-Baseline!Z190</f>
        <v>-0.19612288100848133</v>
      </c>
      <c r="AA210" s="21">
        <f>AA190-Baseline!AA190</f>
        <v>-0.12403113242961479</v>
      </c>
      <c r="AB210" s="21">
        <f>AB190-Baseline!AB190</f>
        <v>-5.8809240257796422E-2</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1.2910906111943454E-2</v>
      </c>
      <c r="L212" s="21">
        <f>L77*L186-Baseline!L77*Baseline!L186</f>
        <v>2.5329831162114402E-2</v>
      </c>
      <c r="M212" s="21">
        <f>M77*M186-Baseline!M77*Baseline!M186</f>
        <v>3.7274619918532537E-2</v>
      </c>
      <c r="N212" s="21">
        <f>N77*N186-Baseline!N77*Baseline!N186</f>
        <v>4.8762572496822365E-2</v>
      </c>
      <c r="O212" s="21">
        <f>O77*O186-Baseline!O77*Baseline!O186</f>
        <v>5.9810454199650032E-2</v>
      </c>
      <c r="P212" s="21">
        <f>P77*P186-Baseline!P77*Baseline!P186</f>
        <v>5.8695422653376461E-2</v>
      </c>
      <c r="Q212" s="21">
        <f>Q77*Q186-Baseline!Q77*Baseline!Q186</f>
        <v>5.7607498809119306E-2</v>
      </c>
      <c r="R212" s="21">
        <f>R77*R186-Baseline!R77*Baseline!R186</f>
        <v>5.6546055049116362E-2</v>
      </c>
      <c r="S212" s="21">
        <f>S77*S186-Baseline!S77*Baseline!S186</f>
        <v>5.5510484766219115E-2</v>
      </c>
      <c r="T212" s="21">
        <f>T77*T186-Baseline!T77*Baseline!T186</f>
        <v>5.4500204635782978E-2</v>
      </c>
      <c r="U212" s="21">
        <f>U77*U186-Baseline!U77*Baseline!U186</f>
        <v>5.3514630230256266E-2</v>
      </c>
      <c r="V212" s="21">
        <f>V77*V186-Baseline!V77*Baseline!V186</f>
        <v>5.2553210752839696E-2</v>
      </c>
      <c r="W212" s="21">
        <f>W77*W186-Baseline!W77*Baseline!W186</f>
        <v>5.1615392168185892E-2</v>
      </c>
      <c r="X212" s="21">
        <f>X77*X186-Baseline!X77*Baseline!X186</f>
        <v>5.0700642092658121E-2</v>
      </c>
      <c r="Y212" s="21">
        <f>Y77*Y186-Baseline!Y77*Baseline!Y186</f>
        <v>4.9808443386615053E-2</v>
      </c>
      <c r="Z212" s="21">
        <f>Z77*Z186-Baseline!Z77*Baseline!Z186</f>
        <v>4.8938281514101512E-2</v>
      </c>
      <c r="AA212" s="21">
        <f>AA77*AA186-Baseline!AA77*Baseline!AA186</f>
        <v>4.8089666051365221E-2</v>
      </c>
      <c r="AB212" s="21">
        <f>AB77*AB186-Baseline!AB77*Baseline!AB186</f>
        <v>4.7262117255345792E-2</v>
      </c>
      <c r="AC212" s="21">
        <f>AC77*AC186-Baseline!AC77*Baseline!AC186</f>
        <v>4.6455161645512888E-2</v>
      </c>
      <c r="AD212" s="21">
        <f>AD77*AD186-Baseline!AD77*Baseline!AD186</f>
        <v>4.5668337943904902E-2</v>
      </c>
      <c r="AE212" s="21">
        <f>AE77*AE186-Baseline!AE77*Baseline!AE186</f>
        <v>4.4901198735812109E-2</v>
      </c>
      <c r="AF212" s="21">
        <f>AF77*AF186-Baseline!AF77*Baseline!AF186</f>
        <v>4.4153311689123953E-2</v>
      </c>
      <c r="AG212" s="21">
        <f>AG77*AG186-Baseline!AG77*Baseline!AG186</f>
        <v>4.3424248919800235E-2</v>
      </c>
      <c r="AH212" s="21">
        <f>AH77*AH186-Baseline!AH77*Baseline!AH186</f>
        <v>4.2713594972885183E-2</v>
      </c>
      <c r="AI212" s="21">
        <f>AI77*AI186-Baseline!AI77*Baseline!AI186</f>
        <v>4.2020945165508472E-2</v>
      </c>
      <c r="AJ212" s="21">
        <f>AJ77*AJ186-Baseline!AJ77*Baseline!AJ186</f>
        <v>4.1546617611334824E-2</v>
      </c>
      <c r="AK212" s="21">
        <f>AK77*AK186-Baseline!AK77*Baseline!AK186</f>
        <v>4.108409103670807E-2</v>
      </c>
      <c r="AL212" s="21">
        <f>AL77*AL186-Baseline!AL77*Baseline!AL186</f>
        <v>4.0633191480575981E-2</v>
      </c>
      <c r="AM212" s="21">
        <f>AM77*AM186-Baseline!AM77*Baseline!AM186</f>
        <v>4.0193752737065935E-2</v>
      </c>
      <c r="AN212" s="21">
        <f>AN77*AN186-Baseline!AN77*Baseline!AN186</f>
        <v>3.9765621538668139E-2</v>
      </c>
      <c r="AO212" s="21">
        <f>AO77*AO186-Baseline!AO77*Baseline!AO186</f>
        <v>3.9348634827715667E-2</v>
      </c>
      <c r="AP212" s="21">
        <f>AP77*AP186-Baseline!AP77*Baseline!AP186</f>
        <v>3.8942642175438191E-2</v>
      </c>
      <c r="AQ212" s="21">
        <f>AQ77*AQ186-Baseline!AQ77*Baseline!AQ186</f>
        <v>3.8547494809779259E-2</v>
      </c>
      <c r="AR212" s="21">
        <f>AR77*AR186-Baseline!AR77*Baseline!AR186</f>
        <v>3.8163050748934779E-2</v>
      </c>
      <c r="AS212" s="21">
        <f>AS77*AS186-Baseline!AS77*Baseline!AS186</f>
        <v>3.7789169041646975E-2</v>
      </c>
      <c r="AT212" s="21">
        <f>AT77*AT186-Baseline!AT77*Baseline!AT186</f>
        <v>3.742571071163292E-2</v>
      </c>
      <c r="AU212" s="21">
        <f>AU77*AU186-Baseline!AU77*Baseline!AU186</f>
        <v>3.7072548890736634E-2</v>
      </c>
      <c r="AV212" s="21">
        <f>AV77*AV186-Baseline!AV77*Baseline!AV186</f>
        <v>3.6729549796113314E-2</v>
      </c>
      <c r="AW212" s="21">
        <f>AW77*AW186-Baseline!AW77*Baseline!AW186</f>
        <v>3.6396595787953512E-2</v>
      </c>
      <c r="AX212" s="21">
        <f>AX77*AX186-Baseline!AX77*Baseline!AX186</f>
        <v>3.6073561508612961E-2</v>
      </c>
      <c r="AY212" s="21">
        <f>AY77*AY186-Baseline!AY77*Baseline!AY186</f>
        <v>3.5760333995766391E-2</v>
      </c>
      <c r="AZ212" s="21">
        <f>AZ77*AZ186-Baseline!AZ77*Baseline!AZ186</f>
        <v>3.5456800199334282E-2</v>
      </c>
      <c r="BA212" s="21">
        <f>BA77*BA186-Baseline!BA77*Baseline!BA186</f>
        <v>3.5162850646453414E-2</v>
      </c>
      <c r="BB212" s="21">
        <f>BB77*BB186-Baseline!BB77*Baseline!BB186</f>
        <v>3.4871333287091577E-2</v>
      </c>
    </row>
    <row r="213" spans="1:54" outlineLevel="2">
      <c r="A213" s="476"/>
      <c r="B213" s="150" t="s">
        <v>494</v>
      </c>
      <c r="C213" s="19"/>
      <c r="D213" s="135" t="s">
        <v>389</v>
      </c>
      <c r="E213" s="21">
        <f>E193-Baseline!E193</f>
        <v>0</v>
      </c>
      <c r="F213" s="21">
        <f>F193-Baseline!F193</f>
        <v>0</v>
      </c>
      <c r="G213" s="21">
        <f>G193-Baseline!G193</f>
        <v>0</v>
      </c>
      <c r="H213" s="21">
        <f>H193-Baseline!H193</f>
        <v>0</v>
      </c>
      <c r="I213" s="21">
        <f>I193-Baseline!I193</f>
        <v>0</v>
      </c>
      <c r="J213" s="21">
        <f>J193-Baseline!J193</f>
        <v>0</v>
      </c>
      <c r="K213" s="21">
        <f>K193-Baseline!K193</f>
        <v>0.23288722647324533</v>
      </c>
      <c r="L213" s="21">
        <f>L193-Baseline!L193</f>
        <v>0.46431729625053464</v>
      </c>
      <c r="M213" s="21">
        <f>M193-Baseline!M193</f>
        <v>0.69419035132068529</v>
      </c>
      <c r="N213" s="21">
        <f>N193-Baseline!N193</f>
        <v>0.9195613517415353</v>
      </c>
      <c r="O213" s="21">
        <f>O193-Baseline!O193</f>
        <v>1.1454155702776276</v>
      </c>
      <c r="P213" s="21">
        <f>P193-Baseline!P193</f>
        <v>1.1412493606724681</v>
      </c>
      <c r="Q213" s="21">
        <f>Q193-Baseline!Q193</f>
        <v>1.1369651414056108</v>
      </c>
      <c r="R213" s="21">
        <f>R193-Baseline!R193</f>
        <v>1.1358857755541436</v>
      </c>
      <c r="S213" s="21">
        <f>S193-Baseline!S193</f>
        <v>1.1313383088494291</v>
      </c>
      <c r="T213" s="21">
        <f>T193-Baseline!T193</f>
        <v>1.1267071949688088</v>
      </c>
      <c r="U213" s="21">
        <f>U193-Baseline!U193</f>
        <v>1.1220023974149385</v>
      </c>
      <c r="V213" s="21">
        <f>V193-Baseline!V193</f>
        <v>1.1203116894765657</v>
      </c>
      <c r="W213" s="21">
        <f>W193-Baseline!W193</f>
        <v>1.1154338680413005</v>
      </c>
      <c r="X213" s="21">
        <f>X193-Baseline!X193</f>
        <v>1.1134813735130749</v>
      </c>
      <c r="Y213" s="21">
        <f>Y193-Baseline!Y193</f>
        <v>1.1084721735481793</v>
      </c>
      <c r="Z213" s="21">
        <f>Z193-Baseline!Z193</f>
        <v>1.1063034044572149</v>
      </c>
      <c r="AA213" s="21">
        <f>AA193-Baseline!AA193</f>
        <v>1.1040177542550609</v>
      </c>
      <c r="AB213" s="21">
        <f>AB193-Baseline!AB193</f>
        <v>1.1016267542540064</v>
      </c>
      <c r="AC213" s="21">
        <f>AC193-Baseline!AC193</f>
        <v>1.0985195474480847</v>
      </c>
      <c r="AD213" s="21">
        <f>AD193-Baseline!AD193</f>
        <v>1.0954916097796783</v>
      </c>
      <c r="AE213" s="21">
        <f>AE193-Baseline!AE193</f>
        <v>1.0926639998481917</v>
      </c>
      <c r="AF213" s="21">
        <f>AF193-Baseline!AF193</f>
        <v>1.0896950340377316</v>
      </c>
      <c r="AG213" s="21">
        <f>AG193-Baseline!AG193</f>
        <v>1.086628232049307</v>
      </c>
      <c r="AH213" s="21">
        <f>AH193-Baseline!AH193</f>
        <v>1.0835129352461905</v>
      </c>
      <c r="AI213" s="21">
        <f>AI193-Baseline!AI193</f>
        <v>1.0804119867975075</v>
      </c>
      <c r="AJ213" s="21">
        <f>AJ193-Baseline!AJ193</f>
        <v>1.0825279214359043</v>
      </c>
      <c r="AK213" s="21">
        <f>AK193-Baseline!AK193</f>
        <v>1.084612025825578</v>
      </c>
      <c r="AL213" s="21">
        <f>AL193-Baseline!AL193</f>
        <v>1.0866873100873491</v>
      </c>
      <c r="AM213" s="21">
        <f>AM193-Baseline!AM193</f>
        <v>1.0887669385199388</v>
      </c>
      <c r="AN213" s="21">
        <f>AN193-Baseline!AN193</f>
        <v>1.0908569482335579</v>
      </c>
      <c r="AO213" s="21">
        <f>AO193-Baseline!AO193</f>
        <v>1.0929598097364206</v>
      </c>
      <c r="AP213" s="21">
        <f>AP193-Baseline!AP193</f>
        <v>1.0950835877988752</v>
      </c>
      <c r="AQ213" s="21">
        <f>AQ193-Baseline!AQ193</f>
        <v>1.0972374013008377</v>
      </c>
      <c r="AR213" s="21">
        <f>AR193-Baseline!AR193</f>
        <v>1.0994280720252334</v>
      </c>
      <c r="AS213" s="21">
        <f>AS193-Baseline!AS193</f>
        <v>1.1016619061948703</v>
      </c>
      <c r="AT213" s="21">
        <f>AT193-Baseline!AT193</f>
        <v>1.1039455935708986</v>
      </c>
      <c r="AU213" s="21">
        <f>AU193-Baseline!AU193</f>
        <v>1.1062864264408319</v>
      </c>
      <c r="AV213" s="21">
        <f>AV193-Baseline!AV193</f>
        <v>1.1086910671272321</v>
      </c>
      <c r="AW213" s="21">
        <f>AW193-Baseline!AW193</f>
        <v>1.1111662902968362</v>
      </c>
      <c r="AX213" s="21">
        <f>AX193-Baseline!AX193</f>
        <v>1.113718561622683</v>
      </c>
      <c r="AY213" s="21">
        <f>AY193-Baseline!AY193</f>
        <v>1.1163546342932094</v>
      </c>
      <c r="AZ213" s="21">
        <f>AZ193-Baseline!AZ193</f>
        <v>1.1190810897229113</v>
      </c>
      <c r="BA213" s="21">
        <f>BA193-Baseline!BA193</f>
        <v>1.1219044282792083</v>
      </c>
      <c r="BB213" s="21">
        <f>BB193-Baseline!BB193</f>
        <v>1.1246038787635015</v>
      </c>
    </row>
    <row r="214" spans="1:54" outlineLevel="2">
      <c r="A214" s="476"/>
      <c r="B214" s="150" t="s">
        <v>495</v>
      </c>
      <c r="C214" s="19"/>
      <c r="D214" s="135" t="s">
        <v>389</v>
      </c>
      <c r="E214" s="21">
        <f>E194-Baseline!E194</f>
        <v>0</v>
      </c>
      <c r="F214" s="21">
        <f>F194-Baseline!F194</f>
        <v>0</v>
      </c>
      <c r="G214" s="21">
        <f>G194-Baseline!G194</f>
        <v>0</v>
      </c>
      <c r="H214" s="21">
        <f>H194-Baseline!H194</f>
        <v>0</v>
      </c>
      <c r="I214" s="21">
        <f>I194-Baseline!I194</f>
        <v>0</v>
      </c>
      <c r="J214" s="21">
        <f>J194-Baseline!J194</f>
        <v>0</v>
      </c>
      <c r="K214" s="21">
        <f>K194-Baseline!K194</f>
        <v>4.2211578993484267E-2</v>
      </c>
      <c r="L214" s="21">
        <f>L194-Baseline!L194</f>
        <v>8.4075786650654294E-2</v>
      </c>
      <c r="M214" s="21">
        <f>M194-Baseline!M194</f>
        <v>0.12560751907405532</v>
      </c>
      <c r="N214" s="21">
        <f>N194-Baseline!N194</f>
        <v>0.16682179601809466</v>
      </c>
      <c r="O214" s="21">
        <f>O194-Baseline!O194</f>
        <v>0.20773374634004682</v>
      </c>
      <c r="P214" s="21">
        <f>P194-Baseline!P194</f>
        <v>0.20696549981886037</v>
      </c>
      <c r="Q214" s="21">
        <f>Q194-Baseline!Q194</f>
        <v>0.20622272035699396</v>
      </c>
      <c r="R214" s="21">
        <f>R194-Baseline!R194</f>
        <v>0.20550555850668317</v>
      </c>
      <c r="S214" s="21">
        <f>S194-Baseline!S194</f>
        <v>0.2047681109387689</v>
      </c>
      <c r="T214" s="21">
        <f>T194-Baseline!T194</f>
        <v>0.20405699132830435</v>
      </c>
      <c r="U214" s="21">
        <f>U194-Baseline!U194</f>
        <v>0.20337235472768711</v>
      </c>
      <c r="V214" s="21">
        <f>V194-Baseline!V194</f>
        <v>0.20271443957807023</v>
      </c>
      <c r="W214" s="21">
        <f>W194-Baseline!W194</f>
        <v>0.20208342976341953</v>
      </c>
      <c r="X214" s="21">
        <f>X194-Baseline!X194</f>
        <v>0.20147955102341442</v>
      </c>
      <c r="Y214" s="21">
        <f>Y194-Baseline!Y194</f>
        <v>0.20090304843175844</v>
      </c>
      <c r="Z214" s="21">
        <f>Z194-Baseline!Z194</f>
        <v>0.20035413701847204</v>
      </c>
      <c r="AA214" s="21">
        <f>AA194-Baseline!AA194</f>
        <v>0.19983308953302981</v>
      </c>
      <c r="AB214" s="21">
        <f>AB194-Baseline!AB194</f>
        <v>0.19934018513585627</v>
      </c>
      <c r="AC214" s="21">
        <f>AC194-Baseline!AC194</f>
        <v>0.19874780301093153</v>
      </c>
      <c r="AD214" s="21">
        <f>AD194-Baseline!AD194</f>
        <v>0.1981685985298185</v>
      </c>
      <c r="AE214" s="21">
        <f>AE194-Baseline!AE194</f>
        <v>0.19759030289526436</v>
      </c>
      <c r="AF214" s="21">
        <f>AF194-Baseline!AF194</f>
        <v>0.19700494285856607</v>
      </c>
      <c r="AG214" s="21">
        <f>AG194-Baseline!AG194</f>
        <v>0.19640890545953127</v>
      </c>
      <c r="AH214" s="21">
        <f>AH194-Baseline!AH194</f>
        <v>0.19580413925650575</v>
      </c>
      <c r="AI214" s="21">
        <f>AI194-Baseline!AI194</f>
        <v>0.195200251799033</v>
      </c>
      <c r="AJ214" s="21">
        <f>AJ194-Baseline!AJ194</f>
        <v>0.1955394002423283</v>
      </c>
      <c r="AK214" s="21">
        <f>AK194-Baseline!AK194</f>
        <v>0.19587597784582655</v>
      </c>
      <c r="AL214" s="21">
        <f>AL194-Baseline!AL194</f>
        <v>0.19621166727434414</v>
      </c>
      <c r="AM214" s="21">
        <f>AM194-Baseline!AM194</f>
        <v>0.19654843726387483</v>
      </c>
      <c r="AN214" s="21">
        <f>AN194-Baseline!AN194</f>
        <v>0.1968877760676655</v>
      </c>
      <c r="AO214" s="21">
        <f>AO194-Baseline!AO194</f>
        <v>0.1972304377298606</v>
      </c>
      <c r="AP214" s="21">
        <f>AP194-Baseline!AP194</f>
        <v>0.19757776164687968</v>
      </c>
      <c r="AQ214" s="21">
        <f>AQ194-Baseline!AQ194</f>
        <v>0.19793112273714542</v>
      </c>
      <c r="AR214" s="21">
        <f>AR194-Baseline!AR194</f>
        <v>0.19829179737758906</v>
      </c>
      <c r="AS214" s="21">
        <f>AS194-Baseline!AS194</f>
        <v>0.19866096276026823</v>
      </c>
      <c r="AT214" s="21">
        <f>AT194-Baseline!AT194</f>
        <v>0.19903979141153627</v>
      </c>
      <c r="AU214" s="21">
        <f>AU194-Baseline!AU194</f>
        <v>0.19942953993008672</v>
      </c>
      <c r="AV214" s="21">
        <f>AV194-Baseline!AV194</f>
        <v>0.19983137797279227</v>
      </c>
      <c r="AW214" s="21">
        <f>AW194-Baseline!AW194</f>
        <v>0.20024651679238659</v>
      </c>
      <c r="AX214" s="21">
        <f>AX194-Baseline!AX194</f>
        <v>0.2006760977218498</v>
      </c>
      <c r="AY214" s="21">
        <f>AY194-Baseline!AY194</f>
        <v>0.20112130784513482</v>
      </c>
      <c r="AZ214" s="21">
        <f>AZ194-Baseline!AZ194</f>
        <v>0.20158330703893412</v>
      </c>
      <c r="BA214" s="21">
        <f>BA194-Baseline!BA194</f>
        <v>0.20206324448124491</v>
      </c>
      <c r="BB214" s="21">
        <f>BB194-Baseline!BB194</f>
        <v>0.20252134136609712</v>
      </c>
    </row>
    <row r="215" spans="1:54" outlineLevel="2">
      <c r="A215" s="476"/>
      <c r="B215" s="150" t="s">
        <v>496</v>
      </c>
      <c r="C215" s="19"/>
      <c r="D215" s="135" t="s">
        <v>389</v>
      </c>
      <c r="E215" s="21">
        <f>E195-Baseline!E195</f>
        <v>0</v>
      </c>
      <c r="F215" s="21">
        <f>F195-Baseline!F195</f>
        <v>0</v>
      </c>
      <c r="G215" s="21">
        <f>G195-Baseline!G195</f>
        <v>0</v>
      </c>
      <c r="H215" s="21">
        <f>H195-Baseline!H195</f>
        <v>0</v>
      </c>
      <c r="I215" s="21">
        <f>I195-Baseline!I195</f>
        <v>0</v>
      </c>
      <c r="J215" s="21">
        <f>J195-Baseline!J195</f>
        <v>0</v>
      </c>
      <c r="K215" s="21">
        <f>K195-Baseline!K195</f>
        <v>0.12663473698046346</v>
      </c>
      <c r="L215" s="21">
        <f>L195-Baseline!L195</f>
        <v>0.25222735995195933</v>
      </c>
      <c r="M215" s="21">
        <f>M195-Baseline!M195</f>
        <v>0.37682255714307189</v>
      </c>
      <c r="N215" s="21">
        <f>N195-Baseline!N195</f>
        <v>0.5004653879508183</v>
      </c>
      <c r="O215" s="21">
        <f>O195-Baseline!O195</f>
        <v>0.62320123902013336</v>
      </c>
      <c r="P215" s="21">
        <f>P195-Baseline!P195</f>
        <v>0.62089649958112858</v>
      </c>
      <c r="Q215" s="21">
        <f>Q195-Baseline!Q195</f>
        <v>0.61866816107097833</v>
      </c>
      <c r="R215" s="21">
        <f>R195-Baseline!R195</f>
        <v>0.61651667552006018</v>
      </c>
      <c r="S215" s="21">
        <f>S195-Baseline!S195</f>
        <v>0.61430433269852358</v>
      </c>
      <c r="T215" s="21">
        <f>T195-Baseline!T195</f>
        <v>0.61217097386927577</v>
      </c>
      <c r="U215" s="21">
        <f>U195-Baseline!U195</f>
        <v>0.61011706429661672</v>
      </c>
      <c r="V215" s="21">
        <f>V195-Baseline!V195</f>
        <v>0.60814331862272297</v>
      </c>
      <c r="W215" s="21">
        <f>W195-Baseline!W195</f>
        <v>0.60625028929025859</v>
      </c>
      <c r="X215" s="21">
        <f>X195-Baseline!X195</f>
        <v>0.6044386530702468</v>
      </c>
      <c r="Y215" s="21">
        <f>Y195-Baseline!Y195</f>
        <v>0.60270914529525754</v>
      </c>
      <c r="Z215" s="21">
        <f>Z195-Baseline!Z195</f>
        <v>0.60106241095157742</v>
      </c>
      <c r="AA215" s="21">
        <f>AA195-Baseline!AA195</f>
        <v>0.59949926870113757</v>
      </c>
      <c r="AB215" s="21">
        <f>AB195-Baseline!AB195</f>
        <v>0.59802055540756527</v>
      </c>
      <c r="AC215" s="21">
        <f>AC195-Baseline!AC195</f>
        <v>0.59624340903842921</v>
      </c>
      <c r="AD215" s="21">
        <f>AD195-Baseline!AD195</f>
        <v>0.59450579560130734</v>
      </c>
      <c r="AE215" s="21">
        <f>AE195-Baseline!AE195</f>
        <v>0.59277090870504168</v>
      </c>
      <c r="AF215" s="21">
        <f>AF195-Baseline!AF195</f>
        <v>0.59101482860382504</v>
      </c>
      <c r="AG215" s="21">
        <f>AG195-Baseline!AG195</f>
        <v>0.58922671639880519</v>
      </c>
      <c r="AH215" s="21">
        <f>AH195-Baseline!AH195</f>
        <v>0.58741241779433295</v>
      </c>
      <c r="AI215" s="21">
        <f>AI195-Baseline!AI195</f>
        <v>0.58560075542524714</v>
      </c>
      <c r="AJ215" s="21">
        <f>AJ195-Baseline!AJ195</f>
        <v>0.58661820075759152</v>
      </c>
      <c r="AK215" s="21">
        <f>AK195-Baseline!AK195</f>
        <v>0.5876279335698058</v>
      </c>
      <c r="AL215" s="21">
        <f>AL195-Baseline!AL195</f>
        <v>0.58863500185691464</v>
      </c>
      <c r="AM215" s="21">
        <f>AM195-Baseline!AM195</f>
        <v>0.58964531182805757</v>
      </c>
      <c r="AN215" s="21">
        <f>AN195-Baseline!AN195</f>
        <v>0.59066332824150436</v>
      </c>
      <c r="AO215" s="21">
        <f>AO195-Baseline!AO195</f>
        <v>0.59169131322999391</v>
      </c>
      <c r="AP215" s="21">
        <f>AP195-Baseline!AP195</f>
        <v>0.59273328498293409</v>
      </c>
      <c r="AQ215" s="21">
        <f>AQ195-Baseline!AQ195</f>
        <v>0.59379336825566043</v>
      </c>
      <c r="AR215" s="21">
        <f>AR195-Baseline!AR195</f>
        <v>0.59487539217891339</v>
      </c>
      <c r="AS215" s="21">
        <f>AS195-Baseline!AS195</f>
        <v>0.59598288832877699</v>
      </c>
      <c r="AT215" s="21">
        <f>AT195-Baseline!AT195</f>
        <v>0.59711937428436812</v>
      </c>
      <c r="AU215" s="21">
        <f>AU195-Baseline!AU195</f>
        <v>0.59828861984179582</v>
      </c>
      <c r="AV215" s="21">
        <f>AV195-Baseline!AV195</f>
        <v>0.59949413397167461</v>
      </c>
      <c r="AW215" s="21">
        <f>AW195-Baseline!AW195</f>
        <v>0.60073955043217353</v>
      </c>
      <c r="AX215" s="21">
        <f>AX195-Baseline!AX195</f>
        <v>0.60202829322226137</v>
      </c>
      <c r="AY215" s="21">
        <f>AY195-Baseline!AY195</f>
        <v>0.60336392359379687</v>
      </c>
      <c r="AZ215" s="21">
        <f>AZ195-Baseline!AZ195</f>
        <v>0.60474992117684678</v>
      </c>
      <c r="BA215" s="21">
        <f>BA195-Baseline!BA195</f>
        <v>0.60618973350543115</v>
      </c>
      <c r="BB215" s="21">
        <f>BB195-Baseline!BB195</f>
        <v>0.60756402416158295</v>
      </c>
    </row>
    <row r="216" spans="1:54" outlineLevel="2">
      <c r="A216" s="476"/>
      <c r="B216" s="150" t="s">
        <v>291</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4.0863693438746296E-3</v>
      </c>
      <c r="L216" s="21">
        <f>L196-Baseline!L196</f>
        <v>8.428526353441157E-3</v>
      </c>
      <c r="M216" s="21">
        <f>M196-Baseline!M196</f>
        <v>1.3040026256514459E-2</v>
      </c>
      <c r="N216" s="21">
        <f>N196-Baseline!N196</f>
        <v>1.7934994162335904E-2</v>
      </c>
      <c r="O216" s="21">
        <f>O196-Baseline!O196</f>
        <v>2.312841776108332E-2</v>
      </c>
      <c r="P216" s="21">
        <f>P196-Baseline!P196</f>
        <v>2.3663429621942456E-2</v>
      </c>
      <c r="Q216" s="21">
        <f>Q196-Baseline!Q196</f>
        <v>2.4213793180256182E-2</v>
      </c>
      <c r="R216" s="21">
        <f>R196-Baseline!R196</f>
        <v>2.4780056272633466E-2</v>
      </c>
      <c r="S216" s="21">
        <f>S196-Baseline!S196</f>
        <v>2.5362807627290707E-2</v>
      </c>
      <c r="T216" s="21">
        <f>T196-Baseline!T196</f>
        <v>2.5962475856386114E-2</v>
      </c>
      <c r="U216" s="21">
        <f>U196-Baseline!U196</f>
        <v>2.6579676793119233E-2</v>
      </c>
      <c r="V216" s="21">
        <f>V196-Baseline!V196</f>
        <v>2.7214961899339585E-2</v>
      </c>
      <c r="W216" s="21">
        <f>W196-Baseline!W196</f>
        <v>2.786891333412278E-2</v>
      </c>
      <c r="X216" s="21">
        <f>X196-Baseline!X196</f>
        <v>2.8542186975295536E-2</v>
      </c>
      <c r="Y216" s="21">
        <f>Y196-Baseline!Y196</f>
        <v>2.9235275423680207E-2</v>
      </c>
      <c r="Z216" s="21">
        <f>Z196-Baseline!Z196</f>
        <v>2.9949015665929224E-2</v>
      </c>
      <c r="AA216" s="21">
        <f>AA196-Baseline!AA196</f>
        <v>3.0683982488330486E-2</v>
      </c>
      <c r="AB216" s="21">
        <f>AB196-Baseline!AB196</f>
        <v>3.1440944501692769E-2</v>
      </c>
      <c r="AC216" s="21">
        <f>AC196-Baseline!AC196</f>
        <v>3.2220500827142118E-2</v>
      </c>
      <c r="AD216" s="21">
        <f>AD196-Baseline!AD196</f>
        <v>3.3023475722897544E-2</v>
      </c>
      <c r="AE216" s="21">
        <f>AE196-Baseline!AE196</f>
        <v>3.3850689255965349E-2</v>
      </c>
      <c r="AF216" s="21">
        <f>AF196-Baseline!AF196</f>
        <v>3.4702872712429667E-2</v>
      </c>
      <c r="AG216" s="21">
        <f>AG196-Baseline!AG196</f>
        <v>3.5580875608889784E-2</v>
      </c>
      <c r="AH216" s="21">
        <f>AH196-Baseline!AH196</f>
        <v>3.6485534996790747E-2</v>
      </c>
      <c r="AI216" s="21">
        <f>AI196-Baseline!AI196</f>
        <v>3.7417751015974332E-2</v>
      </c>
      <c r="AJ216" s="21">
        <f>AJ196-Baseline!AJ196</f>
        <v>3.845953008300107E-2</v>
      </c>
      <c r="AK216" s="21">
        <f>AK196-Baseline!AK196</f>
        <v>3.9535114688135309E-2</v>
      </c>
      <c r="AL216" s="21">
        <f>AL196-Baseline!AL196</f>
        <v>4.0645651106354208E-2</v>
      </c>
      <c r="AM216" s="21">
        <f>AM196-Baseline!AM196</f>
        <v>4.1792412473009577E-2</v>
      </c>
      <c r="AN216" s="21">
        <f>AN196-Baseline!AN196</f>
        <v>4.2976603754777187E-2</v>
      </c>
      <c r="AO216" s="21">
        <f>AO196-Baseline!AO196</f>
        <v>4.4199618377197325E-2</v>
      </c>
      <c r="AP216" s="21">
        <f>AP196-Baseline!AP196</f>
        <v>4.5462807123964666E-2</v>
      </c>
      <c r="AQ216" s="21">
        <f>AQ196-Baseline!AQ196</f>
        <v>4.6767584804007001E-2</v>
      </c>
      <c r="AR216" s="21">
        <f>AR196-Baseline!AR196</f>
        <v>4.8115458542467238E-2</v>
      </c>
      <c r="AS216" s="21">
        <f>AS196-Baseline!AS196</f>
        <v>4.9507914914753925E-2</v>
      </c>
      <c r="AT216" s="21">
        <f>AT196-Baseline!AT196</f>
        <v>5.0946519510244315E-2</v>
      </c>
      <c r="AU216" s="21">
        <f>AU196-Baseline!AU196</f>
        <v>5.243294398301046E-2</v>
      </c>
      <c r="AV216" s="21">
        <f>AV196-Baseline!AV196</f>
        <v>5.3968887787288367E-2</v>
      </c>
      <c r="AW216" s="21">
        <f>AW196-Baseline!AW196</f>
        <v>5.5556140063462323E-2</v>
      </c>
      <c r="AX216" s="21">
        <f>AX196-Baseline!AX196</f>
        <v>5.7196470736627703E-2</v>
      </c>
      <c r="AY216" s="21">
        <f>AY196-Baseline!AY196</f>
        <v>5.8891822595349197E-2</v>
      </c>
      <c r="AZ216" s="21">
        <f>AZ196-Baseline!AZ196</f>
        <v>6.0644168226801298E-2</v>
      </c>
      <c r="BA216" s="21">
        <f>BA196-Baseline!BA196</f>
        <v>6.2455503682624425E-2</v>
      </c>
      <c r="BB216" s="21">
        <f>BB196-Baseline!BB196</f>
        <v>6.432080362720427E-2</v>
      </c>
    </row>
    <row r="217" spans="1:54" outlineLevel="2">
      <c r="A217" s="476"/>
      <c r="B217" s="150" t="s">
        <v>294</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0.21245087034653665</v>
      </c>
      <c r="L217" s="21">
        <f>L197-Baseline!L197</f>
        <v>0.42369056412021422</v>
      </c>
      <c r="M217" s="21">
        <f>M197-Baseline!M197</f>
        <v>0.63376192915907126</v>
      </c>
      <c r="N217" s="21">
        <f>N197-Baseline!N197</f>
        <v>0.84270802182952309</v>
      </c>
      <c r="O217" s="21">
        <f>O197-Baseline!O197</f>
        <v>1.050572169585287</v>
      </c>
      <c r="P217" s="21">
        <f>P197-Baseline!P197</f>
        <v>1.0471771590216505</v>
      </c>
      <c r="Q217" s="21">
        <f>Q197-Baseline!Q197</f>
        <v>1.0438586577065649</v>
      </c>
      <c r="R217" s="21">
        <f>R197-Baseline!R197</f>
        <v>1.0406169049225866</v>
      </c>
      <c r="S217" s="21">
        <f>S197-Baseline!S197</f>
        <v>1.037452029801031</v>
      </c>
      <c r="T217" s="21">
        <f>T197-Baseline!T197</f>
        <v>1.0343642440016652</v>
      </c>
      <c r="U217" s="21">
        <f>U197-Baseline!U197</f>
        <v>1.0313537353835329</v>
      </c>
      <c r="V217" s="21">
        <f>V197-Baseline!V197</f>
        <v>1.028420744096465</v>
      </c>
      <c r="W217" s="21">
        <f>W197-Baseline!W197</f>
        <v>1.0255654949699817</v>
      </c>
      <c r="X217" s="21">
        <f>X197-Baseline!X197</f>
        <v>1.0227882236158266</v>
      </c>
      <c r="Y217" s="21">
        <f>Y197-Baseline!Y197</f>
        <v>1.0200891964509964</v>
      </c>
      <c r="Z217" s="21">
        <f>Z197-Baseline!Z197</f>
        <v>1.0174686516606855</v>
      </c>
      <c r="AA217" s="21">
        <f>AA197-Baseline!AA197</f>
        <v>1.014926935599604</v>
      </c>
      <c r="AB217" s="21">
        <f>AB197-Baseline!AB197</f>
        <v>1.0124643017231421</v>
      </c>
      <c r="AC217" s="21">
        <f>AC197-Baseline!AC197</f>
        <v>1.0100810590128972</v>
      </c>
      <c r="AD217" s="21">
        <f>AD197-Baseline!AD197</f>
        <v>1.0077775280918004</v>
      </c>
      <c r="AE217" s="21">
        <f>AE197-Baseline!AE197</f>
        <v>1.0055540715500655</v>
      </c>
      <c r="AF217" s="21">
        <f>AF197-Baseline!AF197</f>
        <v>1.0034110008066932</v>
      </c>
      <c r="AG217" s="21">
        <f>AG197-Baseline!AG197</f>
        <v>1.0013487249527699</v>
      </c>
      <c r="AH217" s="21">
        <f>AH197-Baseline!AH197</f>
        <v>0.99936757036507373</v>
      </c>
      <c r="AI217" s="21">
        <f>AI197-Baseline!AI197</f>
        <v>0.99746797473191862</v>
      </c>
      <c r="AJ217" s="21">
        <f>AJ197-Baseline!AJ197</f>
        <v>1.0004835788992139</v>
      </c>
      <c r="AK217" s="21">
        <f>AK197-Baseline!AK197</f>
        <v>1.0035880669441823</v>
      </c>
      <c r="AL217" s="21">
        <f>AL197-Baseline!AL197</f>
        <v>1.0067832301519957</v>
      </c>
      <c r="AM217" s="21">
        <f>AM197-Baseline!AM197</f>
        <v>1.0100705649467017</v>
      </c>
      <c r="AN217" s="21">
        <f>AN197-Baseline!AN197</f>
        <v>1.0134518517003741</v>
      </c>
      <c r="AO217" s="21">
        <f>AO197-Baseline!AO197</f>
        <v>1.016928874847089</v>
      </c>
      <c r="AP217" s="21">
        <f>AP197-Baseline!AP197</f>
        <v>1.0205033182987222</v>
      </c>
      <c r="AQ217" s="21">
        <f>AQ197-Baseline!AQ197</f>
        <v>1.0241770984756755</v>
      </c>
      <c r="AR217" s="21">
        <f>AR197-Baseline!AR197</f>
        <v>1.0279520850756754</v>
      </c>
      <c r="AS217" s="21">
        <f>AS197-Baseline!AS197</f>
        <v>1.0318300813536538</v>
      </c>
      <c r="AT217" s="21">
        <f>AT197-Baseline!AT197</f>
        <v>1.0358130000310979</v>
      </c>
      <c r="AU217" s="21">
        <f>AU197-Baseline!AU197</f>
        <v>1.0399029634822199</v>
      </c>
      <c r="AV217" s="21">
        <f>AV197-Baseline!AV197</f>
        <v>1.0441018060951777</v>
      </c>
      <c r="AW217" s="21">
        <f>AW197-Baseline!AW197</f>
        <v>1.0484117122296155</v>
      </c>
      <c r="AX217" s="21">
        <f>AX197-Baseline!AX197</f>
        <v>1.0528348146164035</v>
      </c>
      <c r="AY217" s="21">
        <f>AY197-Baseline!AY197</f>
        <v>1.0573731861936935</v>
      </c>
      <c r="AZ217" s="21">
        <f>AZ197-Baseline!AZ197</f>
        <v>1.0620289757879959</v>
      </c>
      <c r="BA217" s="21">
        <f>BA197-Baseline!BA197</f>
        <v>1.0668045682575809</v>
      </c>
      <c r="BB217" s="21">
        <f>BB197-Baseline!BB197</f>
        <v>1.0716013558434199</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0</v>
      </c>
      <c r="F220" s="21">
        <f>F200-Baseline!F200</f>
        <v>0</v>
      </c>
      <c r="G220" s="21">
        <f>G200-Baseline!G200</f>
        <v>0</v>
      </c>
      <c r="H220" s="21">
        <f>H200-Baseline!H200</f>
        <v>0</v>
      </c>
      <c r="I220" s="21">
        <f>I200-Baseline!I200</f>
        <v>0</v>
      </c>
      <c r="J220" s="21">
        <f>J200-Baseline!J200</f>
        <v>-5.2042023670153981E-2</v>
      </c>
      <c r="K220" s="21">
        <f>K200-Baseline!K200</f>
        <v>3.3458629899953962E-2</v>
      </c>
      <c r="L220" s="21">
        <f>L200-Baseline!L200</f>
        <v>0.14654171171588359</v>
      </c>
      <c r="M220" s="21">
        <f>M200-Baseline!M200</f>
        <v>0.285116012101156</v>
      </c>
      <c r="N220" s="21">
        <f>N200-Baseline!N200</f>
        <v>0.44458485460646102</v>
      </c>
      <c r="O220" s="21">
        <f>O200-Baseline!O200</f>
        <v>0.67555832221505341</v>
      </c>
      <c r="P220" s="21">
        <f>P200-Baseline!P200</f>
        <v>0.85407933862322238</v>
      </c>
      <c r="Q220" s="21">
        <f>Q200-Baseline!Q200</f>
        <v>1.0185716044337738</v>
      </c>
      <c r="R220" s="21">
        <f>R200-Baseline!R200</f>
        <v>1.1732030764101467</v>
      </c>
      <c r="S220" s="21">
        <f>S200-Baseline!S200</f>
        <v>1.3121010404315001</v>
      </c>
      <c r="T220" s="21">
        <f>T200-Baseline!T200</f>
        <v>1.4394075200574434</v>
      </c>
      <c r="U220" s="21">
        <f>U200-Baseline!U200</f>
        <v>1.5558496832902193</v>
      </c>
      <c r="V220" s="21">
        <f>V200-Baseline!V200</f>
        <v>1.6651939934350821</v>
      </c>
      <c r="W220" s="21">
        <f>W200-Baseline!W200</f>
        <v>1.7618813128577244</v>
      </c>
      <c r="X220" s="21">
        <f>X200-Baseline!X200</f>
        <v>1.8526314280613292</v>
      </c>
      <c r="Y220" s="21">
        <f>Y200-Baseline!Y200</f>
        <v>1.9320364368998924</v>
      </c>
      <c r="Z220" s="21">
        <f>Z200-Baseline!Z200</f>
        <v>2.0065364722894685</v>
      </c>
      <c r="AA220" s="21">
        <f>AA200-Baseline!AA200</f>
        <v>2.0736872059647453</v>
      </c>
      <c r="AB220" s="21">
        <f>AB200-Baseline!AB200</f>
        <v>2.1339848774763936</v>
      </c>
      <c r="AC220" s="21">
        <f>AC200-Baseline!AC200</f>
        <v>2.187276268933644</v>
      </c>
      <c r="AD220" s="21">
        <f>AD200-Baseline!AD200</f>
        <v>2.1819609515382865</v>
      </c>
      <c r="AE220" s="21">
        <f>AE200-Baseline!AE200</f>
        <v>2.1769699593900356</v>
      </c>
      <c r="AF220" s="21">
        <f>AF200-Baseline!AF200</f>
        <v>2.1719622192459838</v>
      </c>
      <c r="AG220" s="21">
        <f>AG200-Baseline!AG200</f>
        <v>2.1669820815307759</v>
      </c>
      <c r="AH220" s="21">
        <f>AH200-Baseline!AH200</f>
        <v>2.1620796355809375</v>
      </c>
      <c r="AI220" s="21">
        <f>AI200-Baseline!AI200</f>
        <v>2.1573186577109027</v>
      </c>
      <c r="AJ220" s="21">
        <f>AJ200-Baseline!AJ200</f>
        <v>2.1630176480294523</v>
      </c>
      <c r="AK220" s="21">
        <f>AK200-Baseline!AK200</f>
        <v>2.1688192984945971</v>
      </c>
      <c r="AL220" s="21">
        <f>AL200-Baseline!AL200</f>
        <v>2.1747493828262776</v>
      </c>
      <c r="AM220" s="21">
        <f>AM200-Baseline!AM200</f>
        <v>2.1808236686767231</v>
      </c>
      <c r="AN220" s="21">
        <f>AN200-Baseline!AN200</f>
        <v>2.1870510252273618</v>
      </c>
      <c r="AO220" s="21">
        <f>AO200-Baseline!AO200</f>
        <v>2.1934369377884195</v>
      </c>
      <c r="AP220" s="21">
        <f>AP200-Baseline!AP200</f>
        <v>2.1999923553970149</v>
      </c>
      <c r="AQ220" s="21">
        <f>AQ200-Baseline!AQ200</f>
        <v>2.2067295793902986</v>
      </c>
      <c r="AR220" s="21">
        <f>AR200-Baseline!AR200</f>
        <v>2.2136586663923055</v>
      </c>
      <c r="AS220" s="21">
        <f>AS200-Baseline!AS200</f>
        <v>2.2207890715049246</v>
      </c>
      <c r="AT220" s="21">
        <f>AT200-Baseline!AT200</f>
        <v>2.2281308238238751</v>
      </c>
      <c r="AU220" s="21">
        <f>AU200-Baseline!AU200</f>
        <v>2.2356948827967926</v>
      </c>
      <c r="AV220" s="21">
        <f>AV200-Baseline!AV200</f>
        <v>2.2434913108058225</v>
      </c>
      <c r="AW220" s="21">
        <f>AW200-Baseline!AW200</f>
        <v>2.2515307383778662</v>
      </c>
      <c r="AX220" s="21">
        <f>AX200-Baseline!AX200</f>
        <v>2.2598234084843227</v>
      </c>
      <c r="AY220" s="21">
        <f>AY200-Baseline!AY200</f>
        <v>2.2683799770780269</v>
      </c>
      <c r="AZ220" s="21">
        <f>AZ200-Baseline!AZ200</f>
        <v>2.2772110339370499</v>
      </c>
      <c r="BA220" s="21">
        <f>BA200-Baseline!BA200</f>
        <v>2.2863273508658608</v>
      </c>
      <c r="BB220" s="21">
        <f>BB200-Baseline!BB200</f>
        <v>2.2953973715212186</v>
      </c>
    </row>
    <row r="221" spans="1:54" outlineLevel="2">
      <c r="A221" s="476"/>
      <c r="B221" s="150" t="s">
        <v>499</v>
      </c>
      <c r="C221" s="19"/>
      <c r="D221" s="135" t="s">
        <v>389</v>
      </c>
      <c r="E221" s="21">
        <f>E201-Baseline!E201</f>
        <v>0</v>
      </c>
      <c r="F221" s="21">
        <f>F201-Baseline!F201</f>
        <v>0</v>
      </c>
      <c r="G221" s="21">
        <f>G201-Baseline!G201</f>
        <v>0</v>
      </c>
      <c r="H221" s="21">
        <f>H201-Baseline!H201</f>
        <v>0</v>
      </c>
      <c r="I221" s="21">
        <f>I201-Baseline!I201</f>
        <v>0</v>
      </c>
      <c r="J221" s="21">
        <f>J201-Baseline!J201</f>
        <v>-5.2042023670153981E-2</v>
      </c>
      <c r="K221" s="21">
        <f>K201-Baseline!K201</f>
        <v>-0.15721701757981066</v>
      </c>
      <c r="L221" s="21">
        <f>L201-Baseline!L201</f>
        <v>-0.23369979788398609</v>
      </c>
      <c r="M221" s="21">
        <f>M201-Baseline!M201</f>
        <v>-0.28346682014546332</v>
      </c>
      <c r="N221" s="21">
        <f>N201-Baseline!N201</f>
        <v>-0.30815470111699028</v>
      </c>
      <c r="O221" s="21">
        <f>O201-Baseline!O201</f>
        <v>-0.26212350172252741</v>
      </c>
      <c r="P221" s="21">
        <f>P201-Baseline!P201</f>
        <v>-8.0204522230374664E-2</v>
      </c>
      <c r="Q221" s="21">
        <f>Q201-Baseline!Q201</f>
        <v>8.7829183385139231E-2</v>
      </c>
      <c r="R221" s="21">
        <f>R201-Baseline!R201</f>
        <v>0.24282285936267556</v>
      </c>
      <c r="S221" s="21">
        <f>S201-Baseline!S201</f>
        <v>0.38553084252083636</v>
      </c>
      <c r="T221" s="21">
        <f>T201-Baseline!T201</f>
        <v>0.51675731641694256</v>
      </c>
      <c r="U221" s="21">
        <f>U201-Baseline!U201</f>
        <v>0.63721964060295022</v>
      </c>
      <c r="V221" s="21">
        <f>V201-Baseline!V201</f>
        <v>0.74759674353659022</v>
      </c>
      <c r="W221" s="21">
        <f>W201-Baseline!W201</f>
        <v>0.84853087457983634</v>
      </c>
      <c r="X221" s="21">
        <f>X201-Baseline!X201</f>
        <v>0.9406296055716723</v>
      </c>
      <c r="Y221" s="21">
        <f>Y201-Baseline!Y201</f>
        <v>1.0244673117834679</v>
      </c>
      <c r="Z221" s="21">
        <f>Z201-Baseline!Z201</f>
        <v>1.1005872048507115</v>
      </c>
      <c r="AA221" s="21">
        <f>AA201-Baseline!AA201</f>
        <v>1.1695025412427213</v>
      </c>
      <c r="AB221" s="21">
        <f>AB201-Baseline!AB201</f>
        <v>1.2316983083582471</v>
      </c>
      <c r="AC221" s="21">
        <f>AC201-Baseline!AC201</f>
        <v>1.2875045244964838</v>
      </c>
      <c r="AD221" s="21">
        <f>AD201-Baseline!AD201</f>
        <v>1.2846379402884338</v>
      </c>
      <c r="AE221" s="21">
        <f>AE201-Baseline!AE201</f>
        <v>1.2818962624371011</v>
      </c>
      <c r="AF221" s="21">
        <f>AF201-Baseline!AF201</f>
        <v>1.2792721280668076</v>
      </c>
      <c r="AG221" s="21">
        <f>AG201-Baseline!AG201</f>
        <v>1.2767627549409895</v>
      </c>
      <c r="AH221" s="21">
        <f>AH201-Baseline!AH201</f>
        <v>1.2743708395912563</v>
      </c>
      <c r="AI221" s="21">
        <f>AI201-Baseline!AI201</f>
        <v>1.2721069227124246</v>
      </c>
      <c r="AJ221" s="21">
        <f>AJ201-Baseline!AJ201</f>
        <v>1.2760291268358799</v>
      </c>
      <c r="AK221" s="21">
        <f>AK201-Baseline!AK201</f>
        <v>1.2800832505148492</v>
      </c>
      <c r="AL221" s="21">
        <f>AL201-Baseline!AL201</f>
        <v>1.2842737400132762</v>
      </c>
      <c r="AM221" s="21">
        <f>AM201-Baseline!AM201</f>
        <v>1.2886051674206556</v>
      </c>
      <c r="AN221" s="21">
        <f>AN201-Baseline!AN201</f>
        <v>1.2930818530614943</v>
      </c>
      <c r="AO221" s="21">
        <f>AO201-Baseline!AO201</f>
        <v>1.2977075657818489</v>
      </c>
      <c r="AP221" s="21">
        <f>AP201-Baseline!AP201</f>
        <v>1.3024865292450016</v>
      </c>
      <c r="AQ221" s="21">
        <f>AQ201-Baseline!AQ201</f>
        <v>1.3074233008265992</v>
      </c>
      <c r="AR221" s="21">
        <f>AR201-Baseline!AR201</f>
        <v>1.3125223917446647</v>
      </c>
      <c r="AS221" s="21">
        <f>AS201-Baseline!AS201</f>
        <v>1.3177881280703048</v>
      </c>
      <c r="AT221" s="21">
        <f>AT201-Baseline!AT201</f>
        <v>1.3232250216645127</v>
      </c>
      <c r="AU221" s="21">
        <f>AU201-Baseline!AU201</f>
        <v>1.3288379962860546</v>
      </c>
      <c r="AV221" s="21">
        <f>AV201-Baseline!AV201</f>
        <v>1.3346316216513827</v>
      </c>
      <c r="AW221" s="21">
        <f>AW201-Baseline!AW201</f>
        <v>1.3406109648734343</v>
      </c>
      <c r="AX221" s="21">
        <f>AX201-Baseline!AX201</f>
        <v>1.346780944583486</v>
      </c>
      <c r="AY221" s="21">
        <f>AY201-Baseline!AY201</f>
        <v>1.3531466506299523</v>
      </c>
      <c r="AZ221" s="21">
        <f>AZ201-Baseline!AZ201</f>
        <v>1.3597132512530692</v>
      </c>
      <c r="BA221" s="21">
        <f>BA201-Baseline!BA201</f>
        <v>1.3664861670679045</v>
      </c>
      <c r="BB221" s="21">
        <f>BB201-Baseline!BB201</f>
        <v>1.3733148341238035</v>
      </c>
    </row>
    <row r="222" spans="1:54" outlineLevel="2">
      <c r="A222" s="477"/>
      <c r="B222" s="150" t="s">
        <v>500</v>
      </c>
      <c r="C222" s="19"/>
      <c r="D222" s="135" t="s">
        <v>389</v>
      </c>
      <c r="E222" s="21">
        <f>E202-Baseline!E202</f>
        <v>0</v>
      </c>
      <c r="F222" s="21">
        <f>F202-Baseline!F202</f>
        <v>0</v>
      </c>
      <c r="G222" s="21">
        <f>G202-Baseline!G202</f>
        <v>0</v>
      </c>
      <c r="H222" s="21">
        <f>H202-Baseline!H202</f>
        <v>0</v>
      </c>
      <c r="I222" s="21">
        <f>I202-Baseline!I202</f>
        <v>0</v>
      </c>
      <c r="J222" s="21">
        <f>J202-Baseline!J202</f>
        <v>-5.2042023670153981E-2</v>
      </c>
      <c r="K222" s="21">
        <f>K202-Baseline!K202</f>
        <v>-7.279385959284923E-2</v>
      </c>
      <c r="L222" s="21">
        <f>L202-Baseline!L202</f>
        <v>-6.5548224582684611E-2</v>
      </c>
      <c r="M222" s="21">
        <f>M202-Baseline!M202</f>
        <v>-3.2251782076443192E-2</v>
      </c>
      <c r="N222" s="21">
        <f>N202-Baseline!N202</f>
        <v>2.5488890815736909E-2</v>
      </c>
      <c r="O222" s="21">
        <f>O202-Baseline!O202</f>
        <v>0.15334399095756623</v>
      </c>
      <c r="P222" s="21">
        <f>P202-Baseline!P202</f>
        <v>0.33372647753186868</v>
      </c>
      <c r="Q222" s="21">
        <f>Q202-Baseline!Q202</f>
        <v>0.50027462409912005</v>
      </c>
      <c r="R222" s="21">
        <f>R202-Baseline!R202</f>
        <v>0.65383397637606322</v>
      </c>
      <c r="S222" s="21">
        <f>S202-Baseline!S202</f>
        <v>0.79506706428061591</v>
      </c>
      <c r="T222" s="21">
        <f>T202-Baseline!T202</f>
        <v>0.92487129895789622</v>
      </c>
      <c r="U222" s="21">
        <f>U202-Baseline!U202</f>
        <v>1.0439643501719047</v>
      </c>
      <c r="V222" s="21">
        <f>V202-Baseline!V202</f>
        <v>1.1530256225812536</v>
      </c>
      <c r="W222" s="21">
        <f>W202-Baseline!W202</f>
        <v>1.2526977341066754</v>
      </c>
      <c r="X222" s="21">
        <f>X202-Baseline!X202</f>
        <v>1.3435887076185082</v>
      </c>
      <c r="Y222" s="21">
        <f>Y202-Baseline!Y202</f>
        <v>1.4262734086469777</v>
      </c>
      <c r="Z222" s="21">
        <f>Z202-Baseline!Z202</f>
        <v>1.5012954787838027</v>
      </c>
      <c r="AA222" s="21">
        <f>AA202-Baseline!AA202</f>
        <v>1.5691687204108149</v>
      </c>
      <c r="AB222" s="21">
        <f>AB202-Baseline!AB202</f>
        <v>1.6303786786299526</v>
      </c>
      <c r="AC222" s="21">
        <f>AC202-Baseline!AC202</f>
        <v>1.6850001305239886</v>
      </c>
      <c r="AD222" s="21">
        <f>AD202-Baseline!AD202</f>
        <v>1.6809751373599084</v>
      </c>
      <c r="AE222" s="21">
        <f>AE202-Baseline!AE202</f>
        <v>1.6770768682468855</v>
      </c>
      <c r="AF222" s="21">
        <f>AF202-Baseline!AF202</f>
        <v>1.6732820138120701</v>
      </c>
      <c r="AG222" s="21">
        <f>AG202-Baseline!AG202</f>
        <v>1.6695805658802527</v>
      </c>
      <c r="AH222" s="21">
        <f>AH202-Baseline!AH202</f>
        <v>1.6659791181290728</v>
      </c>
      <c r="AI222" s="21">
        <f>AI202-Baseline!AI202</f>
        <v>1.6625074263386352</v>
      </c>
      <c r="AJ222" s="21">
        <f>AJ202-Baseline!AJ202</f>
        <v>1.6671079273511396</v>
      </c>
      <c r="AK222" s="21">
        <f>AK202-Baseline!AK202</f>
        <v>1.6718352062388249</v>
      </c>
      <c r="AL222" s="21">
        <f>AL202-Baseline!AL202</f>
        <v>1.6766970745958361</v>
      </c>
      <c r="AM222" s="21">
        <f>AM202-Baseline!AM202</f>
        <v>1.6817020419848348</v>
      </c>
      <c r="AN222" s="21">
        <f>AN202-Baseline!AN202</f>
        <v>1.6868574052353011</v>
      </c>
      <c r="AO222" s="21">
        <f>AO202-Baseline!AO202</f>
        <v>1.6921684412819928</v>
      </c>
      <c r="AP222" s="21">
        <f>AP202-Baseline!AP202</f>
        <v>1.6976420525810738</v>
      </c>
      <c r="AQ222" s="21">
        <f>AQ202-Baseline!AQ202</f>
        <v>1.7032855463451426</v>
      </c>
      <c r="AR222" s="21">
        <f>AR202-Baseline!AR202</f>
        <v>1.7091059865459926</v>
      </c>
      <c r="AS222" s="21">
        <f>AS202-Baseline!AS202</f>
        <v>1.7151100536388384</v>
      </c>
      <c r="AT222" s="21">
        <f>AT202-Baseline!AT202</f>
        <v>1.7213046045373517</v>
      </c>
      <c r="AU222" s="21">
        <f>AU202-Baseline!AU202</f>
        <v>1.7276970761977708</v>
      </c>
      <c r="AV222" s="21">
        <f>AV202-Baseline!AV202</f>
        <v>1.734294377650258</v>
      </c>
      <c r="AW222" s="21">
        <f>AW202-Baseline!AW202</f>
        <v>1.7411039985132106</v>
      </c>
      <c r="AX222" s="21">
        <f>AX202-Baseline!AX202</f>
        <v>1.7481331400839082</v>
      </c>
      <c r="AY222" s="21">
        <f>AY202-Baseline!AY202</f>
        <v>1.7553892663786144</v>
      </c>
      <c r="AZ222" s="21">
        <f>AZ202-Baseline!AZ202</f>
        <v>1.7628798653909712</v>
      </c>
      <c r="BA222" s="21">
        <f>BA202-Baseline!BA202</f>
        <v>1.7706126560920836</v>
      </c>
      <c r="BB222" s="21">
        <f>BB202-Baseline!BB202</f>
        <v>1.7783575169192858</v>
      </c>
    </row>
    <row r="223" spans="1:54" outlineLevel="2">
      <c r="B223" s="19"/>
      <c r="C223" s="19"/>
      <c r="D223" s="19"/>
      <c r="E223" s="15"/>
    </row>
    <row r="224" spans="1:54" outlineLevel="2">
      <c r="A224" s="475" t="s">
        <v>501</v>
      </c>
      <c r="B224" s="150" t="s">
        <v>498</v>
      </c>
      <c r="C224" s="19"/>
      <c r="D224" s="135" t="s">
        <v>389</v>
      </c>
      <c r="E224" s="21">
        <f>E204-Baseline!E204</f>
        <v>0</v>
      </c>
      <c r="F224" s="21">
        <f>F204-Baseline!F204</f>
        <v>0</v>
      </c>
      <c r="G224" s="21">
        <f>G204-Baseline!G204</f>
        <v>0</v>
      </c>
      <c r="H224" s="21">
        <f>H204-Baseline!H204</f>
        <v>0</v>
      </c>
      <c r="I224" s="21">
        <f>I204-Baseline!I204</f>
        <v>0</v>
      </c>
      <c r="J224" s="21">
        <f>J204-Baseline!J204</f>
        <v>-5.2042023670196613E-2</v>
      </c>
      <c r="K224" s="21">
        <f>K204-Baseline!K204</f>
        <v>-1.8583393770313705E-2</v>
      </c>
      <c r="L224" s="21">
        <f>L204-Baseline!L204</f>
        <v>0.12795831794562673</v>
      </c>
      <c r="M224" s="21">
        <f>M204-Baseline!M204</f>
        <v>0.41307433004681116</v>
      </c>
      <c r="N224" s="21">
        <f>N204-Baseline!N204</f>
        <v>0.85765918465335744</v>
      </c>
      <c r="O224" s="21">
        <f>O204-Baseline!O204</f>
        <v>1.5332175068685956</v>
      </c>
      <c r="P224" s="21">
        <f>P204-Baseline!P204</f>
        <v>2.3872968454918464</v>
      </c>
      <c r="Q224" s="21">
        <f>Q204-Baseline!Q204</f>
        <v>3.4058684499254923</v>
      </c>
      <c r="R224" s="21">
        <f>R204-Baseline!R204</f>
        <v>4.5790715263356105</v>
      </c>
      <c r="S224" s="21">
        <f>S204-Baseline!S204</f>
        <v>5.8911725667671817</v>
      </c>
      <c r="T224" s="21">
        <f>T204-Baseline!T204</f>
        <v>7.3305800868247388</v>
      </c>
      <c r="U224" s="21">
        <f>U204-Baseline!U204</f>
        <v>8.8864297701147734</v>
      </c>
      <c r="V224" s="21">
        <f>V204-Baseline!V204</f>
        <v>10.551623763549969</v>
      </c>
      <c r="W224" s="21">
        <f>W204-Baseline!W204</f>
        <v>12.313505076407637</v>
      </c>
      <c r="X224" s="21">
        <f>X204-Baseline!X204</f>
        <v>14.166136504469023</v>
      </c>
      <c r="Y224" s="21">
        <f>Y204-Baseline!Y204</f>
        <v>16.09817294136883</v>
      </c>
      <c r="Z224" s="21">
        <f>Z204-Baseline!Z204</f>
        <v>18.104709413658384</v>
      </c>
      <c r="AA224" s="21">
        <f>AA204-Baseline!AA204</f>
        <v>20.178396619623072</v>
      </c>
      <c r="AB224" s="21">
        <f>AB204-Baseline!AB204</f>
        <v>22.312381497099523</v>
      </c>
      <c r="AC224" s="21">
        <f>AC204-Baseline!AC204</f>
        <v>24.499657766033124</v>
      </c>
      <c r="AD224" s="21">
        <f>AD204-Baseline!AD204</f>
        <v>26.681618717571382</v>
      </c>
      <c r="AE224" s="21">
        <f>AE204-Baseline!AE204</f>
        <v>28.858588676961517</v>
      </c>
      <c r="AF224" s="21">
        <f>AF204-Baseline!AF204</f>
        <v>31.030550896207387</v>
      </c>
      <c r="AG224" s="21">
        <f>AG204-Baseline!AG204</f>
        <v>33.197532977738319</v>
      </c>
      <c r="AH224" s="21">
        <f>AH204-Baseline!AH204</f>
        <v>35.359612613319314</v>
      </c>
      <c r="AI224" s="21">
        <f>AI204-Baseline!AI204</f>
        <v>37.516931271029989</v>
      </c>
      <c r="AJ224" s="21">
        <f>AJ204-Baseline!AJ204</f>
        <v>39.67994891905937</v>
      </c>
      <c r="AK224" s="21">
        <f>AK204-Baseline!AK204</f>
        <v>41.848768217554152</v>
      </c>
      <c r="AL224" s="21">
        <f>AL204-Baseline!AL204</f>
        <v>44.023517600380728</v>
      </c>
      <c r="AM224" s="21">
        <f>AM204-Baseline!AM204</f>
        <v>46.20434126905775</v>
      </c>
      <c r="AN224" s="21">
        <f>AN204-Baseline!AN204</f>
        <v>48.391392294285197</v>
      </c>
      <c r="AO224" s="21">
        <f>AO204-Baseline!AO204</f>
        <v>50.584829232073389</v>
      </c>
      <c r="AP224" s="21">
        <f>AP204-Baseline!AP204</f>
        <v>52.784821587470105</v>
      </c>
      <c r="AQ224" s="21">
        <f>AQ204-Baseline!AQ204</f>
        <v>54.991551166860518</v>
      </c>
      <c r="AR224" s="21">
        <f>AR204-Baseline!AR204</f>
        <v>57.205209833252866</v>
      </c>
      <c r="AS224" s="21">
        <f>AS204-Baseline!AS204</f>
        <v>59.425998904757762</v>
      </c>
      <c r="AT224" s="21">
        <f>AT204-Baseline!AT204</f>
        <v>61.65412972858212</v>
      </c>
      <c r="AU224" s="21">
        <f>AU204-Baseline!AU204</f>
        <v>63.889824611379481</v>
      </c>
      <c r="AV224" s="21">
        <f>AV204-Baseline!AV204</f>
        <v>66.13331592218583</v>
      </c>
      <c r="AW224" s="21">
        <f>AW204-Baseline!AW204</f>
        <v>68.384846660563198</v>
      </c>
      <c r="AX224" s="21">
        <f>AX204-Baseline!AX204</f>
        <v>70.644670069047606</v>
      </c>
      <c r="AY224" s="21">
        <f>AY204-Baseline!AY204</f>
        <v>72.913050046125136</v>
      </c>
      <c r="AZ224" s="21">
        <f>AZ204-Baseline!AZ204</f>
        <v>75.190261080061646</v>
      </c>
      <c r="BA224" s="21">
        <f>BA204-Baseline!BA204</f>
        <v>77.476588430928132</v>
      </c>
      <c r="BB224" s="21">
        <f>BB204-Baseline!BB204</f>
        <v>79.771985802449308</v>
      </c>
    </row>
    <row r="225" spans="1:54" outlineLevel="2">
      <c r="A225" s="476"/>
      <c r="B225" s="150" t="s">
        <v>499</v>
      </c>
      <c r="C225" s="19"/>
      <c r="D225" s="135" t="s">
        <v>389</v>
      </c>
      <c r="E225" s="21">
        <f>E205-Baseline!E205</f>
        <v>0</v>
      </c>
      <c r="F225" s="21">
        <f>F205-Baseline!F205</f>
        <v>0</v>
      </c>
      <c r="G225" s="21">
        <f>G205-Baseline!G205</f>
        <v>0</v>
      </c>
      <c r="H225" s="21">
        <f>H205-Baseline!H205</f>
        <v>0</v>
      </c>
      <c r="I225" s="21">
        <f>I205-Baseline!I205</f>
        <v>0</v>
      </c>
      <c r="J225" s="21">
        <f>J205-Baseline!J205</f>
        <v>-5.2042023670196613E-2</v>
      </c>
      <c r="K225" s="21">
        <f>K205-Baseline!K205</f>
        <v>-0.20925904124999306</v>
      </c>
      <c r="L225" s="21">
        <f>L205-Baseline!L205</f>
        <v>-0.44295883913400758</v>
      </c>
      <c r="M225" s="21">
        <f>M205-Baseline!M205</f>
        <v>-0.72642565927947089</v>
      </c>
      <c r="N225" s="21">
        <f>N205-Baseline!N205</f>
        <v>-1.0345803603964896</v>
      </c>
      <c r="O225" s="21">
        <f>O205-Baseline!O205</f>
        <v>-1.2967038621189886</v>
      </c>
      <c r="P225" s="21">
        <f>P205-Baseline!P205</f>
        <v>-1.3769083843494627</v>
      </c>
      <c r="Q225" s="21">
        <f>Q205-Baseline!Q205</f>
        <v>-1.2890792009643519</v>
      </c>
      <c r="R225" s="21">
        <f>R205-Baseline!R205</f>
        <v>-1.04625634160152</v>
      </c>
      <c r="S225" s="21">
        <f>S205-Baseline!S205</f>
        <v>-0.66072549908062683</v>
      </c>
      <c r="T225" s="21">
        <f>T205-Baseline!T205</f>
        <v>-0.14396818266368427</v>
      </c>
      <c r="U225" s="21">
        <f>U205-Baseline!U205</f>
        <v>0.49325145793932279</v>
      </c>
      <c r="V225" s="21">
        <f>V205-Baseline!V205</f>
        <v>1.2408482014759556</v>
      </c>
      <c r="W225" s="21">
        <f>W205-Baseline!W205</f>
        <v>2.089379076055593</v>
      </c>
      <c r="X225" s="21">
        <f>X205-Baseline!X205</f>
        <v>3.0300086816273506</v>
      </c>
      <c r="Y225" s="21">
        <f>Y205-Baseline!Y205</f>
        <v>4.0544759934107333</v>
      </c>
      <c r="Z225" s="21">
        <f>Z205-Baseline!Z205</f>
        <v>5.1550631982613595</v>
      </c>
      <c r="AA225" s="21">
        <f>AA205-Baseline!AA205</f>
        <v>6.3245657395041235</v>
      </c>
      <c r="AB225" s="21">
        <f>AB205-Baseline!AB205</f>
        <v>7.5562640478624417</v>
      </c>
      <c r="AC225" s="21">
        <f>AC205-Baseline!AC205</f>
        <v>8.8437685723590675</v>
      </c>
      <c r="AD225" s="21">
        <f>AD205-Baseline!AD205</f>
        <v>10.128406512647416</v>
      </c>
      <c r="AE225" s="21">
        <f>AE205-Baseline!AE205</f>
        <v>11.410302775084347</v>
      </c>
      <c r="AF225" s="21">
        <f>AF205-Baseline!AF205</f>
        <v>12.689574903151424</v>
      </c>
      <c r="AG225" s="21">
        <f>AG205-Baseline!AG205</f>
        <v>13.966337658092471</v>
      </c>
      <c r="AH225" s="21">
        <f>AH205-Baseline!AH205</f>
        <v>15.240708497683954</v>
      </c>
      <c r="AI225" s="21">
        <f>AI205-Baseline!AI205</f>
        <v>16.512815420396237</v>
      </c>
      <c r="AJ225" s="21">
        <f>AJ205-Baseline!AJ205</f>
        <v>17.788844547232202</v>
      </c>
      <c r="AK225" s="21">
        <f>AK205-Baseline!AK205</f>
        <v>19.068927797747165</v>
      </c>
      <c r="AL225" s="21">
        <f>AL205-Baseline!AL205</f>
        <v>20.353201537760469</v>
      </c>
      <c r="AM225" s="21">
        <f>AM205-Baseline!AM205</f>
        <v>21.641806705180898</v>
      </c>
      <c r="AN225" s="21">
        <f>AN205-Baseline!AN205</f>
        <v>22.934888558242619</v>
      </c>
      <c r="AO225" s="21">
        <f>AO205-Baseline!AO205</f>
        <v>24.23259612402444</v>
      </c>
      <c r="AP225" s="21">
        <f>AP205-Baseline!AP205</f>
        <v>25.535082653269455</v>
      </c>
      <c r="AQ225" s="21">
        <f>AQ205-Baseline!AQ205</f>
        <v>26.842505954096396</v>
      </c>
      <c r="AR225" s="21">
        <f>AR205-Baseline!AR205</f>
        <v>28.155028345840947</v>
      </c>
      <c r="AS225" s="21">
        <f>AS205-Baseline!AS205</f>
        <v>29.47281647391128</v>
      </c>
      <c r="AT225" s="21">
        <f>AT205-Baseline!AT205</f>
        <v>30.796041495575992</v>
      </c>
      <c r="AU225" s="21">
        <f>AU205-Baseline!AU205</f>
        <v>32.124879491861975</v>
      </c>
      <c r="AV225" s="21">
        <f>AV205-Baseline!AV205</f>
        <v>33.459511113513599</v>
      </c>
      <c r="AW225" s="21">
        <f>AW205-Baseline!AW205</f>
        <v>34.800122078387176</v>
      </c>
      <c r="AX225" s="21">
        <f>AX205-Baseline!AX205</f>
        <v>36.146903022970491</v>
      </c>
      <c r="AY225" s="21">
        <f>AY205-Baseline!AY205</f>
        <v>37.500049673600188</v>
      </c>
      <c r="AZ225" s="21">
        <f>AZ205-Baseline!AZ205</f>
        <v>38.859762924853385</v>
      </c>
      <c r="BA225" s="21">
        <f>BA205-Baseline!BA205</f>
        <v>40.226249091921545</v>
      </c>
      <c r="BB225" s="21">
        <f>BB205-Baseline!BB205</f>
        <v>41.599563926044993</v>
      </c>
    </row>
    <row r="226" spans="1:54" outlineLevel="2">
      <c r="A226" s="477"/>
      <c r="B226" s="150" t="s">
        <v>500</v>
      </c>
      <c r="C226" s="19"/>
      <c r="D226" s="135" t="s">
        <v>389</v>
      </c>
      <c r="E226" s="21">
        <f>E206-Baseline!E206</f>
        <v>0</v>
      </c>
      <c r="F226" s="21">
        <f>F206-Baseline!F206</f>
        <v>0</v>
      </c>
      <c r="G226" s="21">
        <f>G206-Baseline!G206</f>
        <v>0</v>
      </c>
      <c r="H226" s="21">
        <f>H206-Baseline!H206</f>
        <v>0</v>
      </c>
      <c r="I226" s="21">
        <f>I206-Baseline!I206</f>
        <v>0</v>
      </c>
      <c r="J226" s="21">
        <f>J206-Baseline!J206</f>
        <v>-5.2042023670082926E-2</v>
      </c>
      <c r="K226" s="21">
        <f>K206-Baseline!K206</f>
        <v>-0.12483588326301742</v>
      </c>
      <c r="L226" s="21">
        <f>L206-Baseline!L206</f>
        <v>-0.19038410784571624</v>
      </c>
      <c r="M226" s="21">
        <f>M206-Baseline!M206</f>
        <v>-0.22263588992223049</v>
      </c>
      <c r="N226" s="21">
        <f>N206-Baseline!N206</f>
        <v>-0.19714699910650779</v>
      </c>
      <c r="O226" s="21">
        <f>O206-Baseline!O206</f>
        <v>-4.3803008148870504E-2</v>
      </c>
      <c r="P226" s="21">
        <f>P206-Baseline!P206</f>
        <v>0.28992346938298397</v>
      </c>
      <c r="Q226" s="21">
        <f>Q206-Baseline!Q206</f>
        <v>0.79019809348210401</v>
      </c>
      <c r="R226" s="21">
        <f>R206-Baseline!R206</f>
        <v>1.4440320698581672</v>
      </c>
      <c r="S226" s="21">
        <f>S206-Baseline!S206</f>
        <v>2.2390991341389963</v>
      </c>
      <c r="T226" s="21">
        <f>T206-Baseline!T206</f>
        <v>3.1639704330968925</v>
      </c>
      <c r="U226" s="21">
        <f>U206-Baseline!U206</f>
        <v>4.2079347832686835</v>
      </c>
      <c r="V226" s="21">
        <f>V206-Baseline!V206</f>
        <v>5.3609604058497098</v>
      </c>
      <c r="W226" s="21">
        <f>W206-Baseline!W206</f>
        <v>6.6136581399559873</v>
      </c>
      <c r="X226" s="21">
        <f>X206-Baseline!X206</f>
        <v>7.9572468475744245</v>
      </c>
      <c r="Y226" s="21">
        <f>Y206-Baseline!Y206</f>
        <v>9.3835202562213453</v>
      </c>
      <c r="Z226" s="21">
        <f>Z206-Baseline!Z206</f>
        <v>10.88481573500485</v>
      </c>
      <c r="AA226" s="21">
        <f>AA206-Baseline!AA206</f>
        <v>12.453984455415593</v>
      </c>
      <c r="AB226" s="21">
        <f>AB206-Baseline!AB206</f>
        <v>14.084363134045816</v>
      </c>
      <c r="AC226" s="21">
        <f>AC206-Baseline!AC206</f>
        <v>15.769363264570075</v>
      </c>
      <c r="AD226" s="21">
        <f>AD206-Baseline!AD206</f>
        <v>17.450338401929912</v>
      </c>
      <c r="AE226" s="21">
        <f>AE206-Baseline!AE206</f>
        <v>19.127415270177153</v>
      </c>
      <c r="AF226" s="21">
        <f>AF206-Baseline!AF206</f>
        <v>20.800697283989393</v>
      </c>
      <c r="AG226" s="21">
        <f>AG206-Baseline!AG206</f>
        <v>22.47027784986949</v>
      </c>
      <c r="AH226" s="21">
        <f>AH206-Baseline!AH206</f>
        <v>24.136256967998634</v>
      </c>
      <c r="AI226" s="21">
        <f>AI206-Baseline!AI206</f>
        <v>25.798764394337013</v>
      </c>
      <c r="AJ226" s="21">
        <f>AJ206-Baseline!AJ206</f>
        <v>27.465872321688039</v>
      </c>
      <c r="AK226" s="21">
        <f>AK206-Baseline!AK206</f>
        <v>29.137707527926523</v>
      </c>
      <c r="AL226" s="21">
        <f>AL206-Baseline!AL206</f>
        <v>30.8144046025227</v>
      </c>
      <c r="AM226" s="21">
        <f>AM206-Baseline!AM206</f>
        <v>32.496106644507563</v>
      </c>
      <c r="AN226" s="21">
        <f>AN206-Baseline!AN206</f>
        <v>34.182964049742623</v>
      </c>
      <c r="AO226" s="21">
        <f>AO206-Baseline!AO206</f>
        <v>35.875132491024488</v>
      </c>
      <c r="AP226" s="21">
        <f>AP206-Baseline!AP206</f>
        <v>37.572774543606101</v>
      </c>
      <c r="AQ226" s="21">
        <f>AQ206-Baseline!AQ206</f>
        <v>39.276060089951898</v>
      </c>
      <c r="AR226" s="21">
        <f>AR206-Baseline!AR206</f>
        <v>40.98516607649799</v>
      </c>
      <c r="AS226" s="21">
        <f>AS206-Baseline!AS206</f>
        <v>42.700276130136444</v>
      </c>
      <c r="AT226" s="21">
        <f>AT206-Baseline!AT206</f>
        <v>44.421580734673626</v>
      </c>
      <c r="AU226" s="21">
        <f>AU206-Baseline!AU206</f>
        <v>46.149277810871354</v>
      </c>
      <c r="AV226" s="21">
        <f>AV206-Baseline!AV206</f>
        <v>47.883572188521612</v>
      </c>
      <c r="AW226" s="21">
        <f>AW206-Baseline!AW206</f>
        <v>49.62467618703522</v>
      </c>
      <c r="AX226" s="21">
        <f>AX206-Baseline!AX206</f>
        <v>51.372809327119285</v>
      </c>
      <c r="AY226" s="21">
        <f>AY206-Baseline!AY206</f>
        <v>53.128198593497473</v>
      </c>
      <c r="AZ226" s="21">
        <f>AZ206-Baseline!AZ206</f>
        <v>54.891078458887932</v>
      </c>
      <c r="BA226" s="21">
        <f>BA206-Baseline!BA206</f>
        <v>56.661691114979476</v>
      </c>
      <c r="BB226" s="21">
        <f>BB206-Baseline!BB206</f>
        <v>58.440048631899117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DEF3EA43-DF59-4274-8622-C2DCC21CBB8E}">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B143:B154 B158:B169</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9"/>
  <sheetViews>
    <sheetView workbookViewId="0">
      <selection activeCell="M9" sqref="M8:Q9"/>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5" spans="1:19" ht="14" thickBot="1"/>
    <row r="6" spans="1:19" ht="23.25" customHeight="1" thickBot="1">
      <c r="F6" s="4" t="s">
        <v>576</v>
      </c>
      <c r="H6" s="478" t="s">
        <v>568</v>
      </c>
      <c r="I6" s="478"/>
      <c r="J6" s="478"/>
      <c r="K6" s="478"/>
      <c r="L6" s="478"/>
      <c r="M6" s="478" t="s">
        <v>577</v>
      </c>
      <c r="N6" s="478"/>
      <c r="O6" s="478"/>
      <c r="P6" s="478"/>
      <c r="Q6" s="478"/>
    </row>
    <row r="7" spans="1:19" ht="14.5">
      <c r="G7" s="316">
        <v>2026</v>
      </c>
      <c r="H7" s="316">
        <v>2027</v>
      </c>
      <c r="I7" s="317">
        <v>2028</v>
      </c>
      <c r="J7" s="317">
        <v>2029</v>
      </c>
      <c r="K7" s="317">
        <v>2030</v>
      </c>
      <c r="L7" s="319">
        <v>2031</v>
      </c>
      <c r="M7" s="316">
        <v>2027</v>
      </c>
      <c r="N7" s="317">
        <v>2028</v>
      </c>
      <c r="O7" s="317">
        <v>2029</v>
      </c>
      <c r="P7" s="317">
        <v>2030</v>
      </c>
      <c r="Q7" s="319">
        <v>2031</v>
      </c>
    </row>
    <row r="8" spans="1:19">
      <c r="B8" s="318" t="s">
        <v>569</v>
      </c>
      <c r="C8" s="318" t="s">
        <v>570</v>
      </c>
      <c r="D8" s="318" t="s">
        <v>571</v>
      </c>
      <c r="E8" s="318" t="s">
        <v>572</v>
      </c>
      <c r="F8" s="318" t="s">
        <v>389</v>
      </c>
      <c r="G8" s="318">
        <v>2.5099379484058626</v>
      </c>
      <c r="H8" s="318">
        <v>2.7018766667800058</v>
      </c>
      <c r="I8" s="318">
        <v>2.8183646587983544</v>
      </c>
      <c r="J8" s="318">
        <v>2.9429446435490232</v>
      </c>
      <c r="K8" s="318">
        <v>3.0707482609702996</v>
      </c>
      <c r="L8" s="318">
        <v>3.1957099154525128</v>
      </c>
      <c r="M8" s="330">
        <f>SUM(H8)/SUM(H10)</f>
        <v>0.38598238096857229</v>
      </c>
      <c r="N8" s="330">
        <f>SUM(I8)/SUM(I10)</f>
        <v>0.40262352268547924</v>
      </c>
      <c r="O8" s="330">
        <f>SUM(J8)/SUM(J10)</f>
        <v>0.42042066336414624</v>
      </c>
      <c r="P8" s="330">
        <f>SUM(K8)/SUM(K10)</f>
        <v>0.43867832299575715</v>
      </c>
      <c r="Q8" s="330">
        <f>SUM(L8)/SUM(L10)</f>
        <v>0.45652998792178762</v>
      </c>
    </row>
    <row r="9" spans="1:19">
      <c r="B9" s="318" t="s">
        <v>307</v>
      </c>
      <c r="C9" s="318" t="s">
        <v>570</v>
      </c>
      <c r="D9" s="318" t="s">
        <v>571</v>
      </c>
      <c r="E9" s="318" t="s">
        <v>572</v>
      </c>
      <c r="F9" s="318" t="s">
        <v>389</v>
      </c>
      <c r="G9" s="318">
        <v>0</v>
      </c>
      <c r="H9" s="318">
        <v>0</v>
      </c>
      <c r="I9" s="318">
        <v>0</v>
      </c>
      <c r="J9" s="318">
        <v>0</v>
      </c>
      <c r="K9" s="318">
        <v>0</v>
      </c>
      <c r="L9" s="318">
        <v>0</v>
      </c>
      <c r="M9" s="318">
        <v>0</v>
      </c>
      <c r="N9" s="318">
        <v>0</v>
      </c>
      <c r="O9" s="318">
        <v>0</v>
      </c>
      <c r="P9" s="318">
        <v>0</v>
      </c>
      <c r="Q9" s="318">
        <v>0</v>
      </c>
    </row>
    <row r="10" spans="1:19">
      <c r="B10" s="318" t="s">
        <v>569</v>
      </c>
      <c r="C10" s="318" t="s">
        <v>570</v>
      </c>
      <c r="D10" s="318" t="s">
        <v>573</v>
      </c>
      <c r="E10" s="318"/>
      <c r="F10" s="318" t="s">
        <v>574</v>
      </c>
      <c r="G10" s="320">
        <v>6.9999999999999991</v>
      </c>
      <c r="H10" s="320">
        <v>6.9999999999999991</v>
      </c>
      <c r="I10" s="320">
        <v>6.9999999999999991</v>
      </c>
      <c r="J10" s="320">
        <v>6.9999999999999991</v>
      </c>
      <c r="K10" s="320">
        <v>6.9999999999999991</v>
      </c>
      <c r="L10" s="320">
        <v>6.9999999999999991</v>
      </c>
    </row>
    <row r="11" spans="1:19">
      <c r="B11" s="318" t="s">
        <v>307</v>
      </c>
      <c r="C11" s="318" t="s">
        <v>570</v>
      </c>
      <c r="D11" s="318" t="s">
        <v>573</v>
      </c>
      <c r="E11" s="318"/>
      <c r="F11" s="318" t="s">
        <v>574</v>
      </c>
      <c r="G11" s="320">
        <v>0</v>
      </c>
      <c r="H11" s="320">
        <v>0</v>
      </c>
      <c r="I11" s="320">
        <v>0</v>
      </c>
      <c r="J11" s="320">
        <v>0</v>
      </c>
      <c r="K11" s="320">
        <v>0</v>
      </c>
      <c r="L11" s="320">
        <v>0</v>
      </c>
    </row>
    <row r="12" spans="1:19" ht="14" thickBot="1"/>
    <row r="13" spans="1:19" ht="16" thickBot="1">
      <c r="F13" s="4" t="s">
        <v>581</v>
      </c>
      <c r="H13" s="478" t="s">
        <v>568</v>
      </c>
      <c r="I13" s="478"/>
      <c r="J13" s="478"/>
      <c r="K13" s="478"/>
      <c r="L13" s="478"/>
      <c r="M13" s="478" t="s">
        <v>582</v>
      </c>
      <c r="N13" s="478"/>
      <c r="O13" s="478"/>
      <c r="P13" s="478"/>
      <c r="Q13" s="478"/>
    </row>
    <row r="14" spans="1:19" ht="14.5">
      <c r="G14" s="316">
        <v>2026</v>
      </c>
      <c r="H14" s="316">
        <v>2027</v>
      </c>
      <c r="I14" s="317">
        <v>2028</v>
      </c>
      <c r="J14" s="317">
        <v>2029</v>
      </c>
      <c r="K14" s="317">
        <v>2030</v>
      </c>
      <c r="L14" s="319">
        <v>2031</v>
      </c>
      <c r="M14" s="316">
        <v>2032</v>
      </c>
      <c r="N14" s="317">
        <v>2033</v>
      </c>
      <c r="O14" s="317">
        <v>2034</v>
      </c>
      <c r="P14" s="317">
        <v>2035</v>
      </c>
      <c r="Q14" s="319">
        <v>2036</v>
      </c>
    </row>
    <row r="15" spans="1:19">
      <c r="B15" s="318" t="s">
        <v>569</v>
      </c>
      <c r="C15" s="318" t="s">
        <v>570</v>
      </c>
      <c r="D15" s="318" t="s">
        <v>571</v>
      </c>
      <c r="E15" s="318" t="s">
        <v>572</v>
      </c>
      <c r="F15" s="318" t="s">
        <v>389</v>
      </c>
      <c r="G15" s="325">
        <v>2.5099379484058626</v>
      </c>
      <c r="H15" s="326">
        <v>2.7018766667800058</v>
      </c>
      <c r="I15" s="326">
        <v>2.8183646587983544</v>
      </c>
      <c r="J15" s="326">
        <v>2.9429446435490232</v>
      </c>
      <c r="K15" s="326">
        <v>3.0707482609702996</v>
      </c>
      <c r="L15" s="326">
        <v>3.1957099154525128</v>
      </c>
      <c r="M15" s="323">
        <f>L15+L15*M20</f>
        <v>3.2771701584380777</v>
      </c>
      <c r="N15" s="323">
        <f>M15+M15*N20</f>
        <v>3.3242671726421422</v>
      </c>
      <c r="O15" s="323">
        <f>N15+N15*O20</f>
        <v>3.3732479592343547</v>
      </c>
      <c r="P15" s="323">
        <f>O15+O15*P20</f>
        <v>3.4220781099695032</v>
      </c>
      <c r="Q15" s="323">
        <f>P15+P15*Q20</f>
        <v>3.4684976909149015</v>
      </c>
    </row>
    <row r="16" spans="1:19">
      <c r="B16" s="318" t="s">
        <v>307</v>
      </c>
      <c r="C16" s="318" t="s">
        <v>570</v>
      </c>
      <c r="D16" s="318" t="s">
        <v>571</v>
      </c>
      <c r="E16" s="318" t="s">
        <v>572</v>
      </c>
      <c r="F16" s="318" t="s">
        <v>389</v>
      </c>
      <c r="G16" s="325">
        <v>0</v>
      </c>
      <c r="H16" s="326">
        <v>0</v>
      </c>
      <c r="I16" s="326">
        <v>0</v>
      </c>
      <c r="J16" s="326">
        <v>0</v>
      </c>
      <c r="K16" s="326">
        <v>0</v>
      </c>
      <c r="L16" s="326">
        <v>0</v>
      </c>
      <c r="M16" s="323">
        <f>L16+L16*M20</f>
        <v>0</v>
      </c>
      <c r="N16" s="323">
        <f>M16+M16*N20</f>
        <v>0</v>
      </c>
      <c r="O16" s="323">
        <f>N16+N16*O20</f>
        <v>0</v>
      </c>
      <c r="P16" s="323">
        <f>O16+O16*P20</f>
        <v>0</v>
      </c>
      <c r="Q16" s="323">
        <f>P16+P16*Q20</f>
        <v>0</v>
      </c>
    </row>
    <row r="17" spans="1:19">
      <c r="B17" s="318" t="s">
        <v>569</v>
      </c>
      <c r="C17" s="318" t="s">
        <v>570</v>
      </c>
      <c r="D17" s="318" t="s">
        <v>573</v>
      </c>
      <c r="E17" s="318"/>
      <c r="F17" s="318" t="s">
        <v>574</v>
      </c>
      <c r="G17" s="324">
        <v>6.9999999999999991</v>
      </c>
      <c r="H17" s="326">
        <v>6.9999999999999991</v>
      </c>
      <c r="I17" s="326">
        <v>6.9999999999999991</v>
      </c>
      <c r="J17" s="326">
        <v>6.9999999999999991</v>
      </c>
      <c r="K17" s="326">
        <v>6.9999999999999991</v>
      </c>
      <c r="L17" s="326">
        <v>6.9999999999999991</v>
      </c>
      <c r="M17" s="324">
        <v>6.9999999999999991</v>
      </c>
      <c r="N17" s="324">
        <v>6.9999999999999991</v>
      </c>
      <c r="O17" s="324">
        <v>6.9999999999999991</v>
      </c>
      <c r="P17" s="324">
        <v>6.9999999999999991</v>
      </c>
      <c r="Q17" s="324">
        <v>6.9999999999999991</v>
      </c>
    </row>
    <row r="18" spans="1:19">
      <c r="B18" s="318" t="s">
        <v>307</v>
      </c>
      <c r="C18" s="318" t="s">
        <v>570</v>
      </c>
      <c r="D18" s="318" t="s">
        <v>573</v>
      </c>
      <c r="E18" s="318"/>
      <c r="F18" s="318" t="s">
        <v>574</v>
      </c>
      <c r="G18" s="324">
        <v>0</v>
      </c>
      <c r="H18" s="326">
        <v>0</v>
      </c>
      <c r="I18" s="326">
        <v>0</v>
      </c>
      <c r="J18" s="326">
        <v>0</v>
      </c>
      <c r="K18" s="326">
        <v>0</v>
      </c>
      <c r="L18" s="326">
        <v>0</v>
      </c>
      <c r="M18" s="324">
        <v>0</v>
      </c>
      <c r="N18" s="324">
        <v>0</v>
      </c>
      <c r="O18" s="324">
        <v>0</v>
      </c>
      <c r="P18" s="324">
        <v>0</v>
      </c>
      <c r="Q18" s="324">
        <v>0</v>
      </c>
    </row>
    <row r="19" spans="1:19">
      <c r="A19" s="4"/>
      <c r="H19">
        <f>SUM(H15:H16)-SUM(G15:G16)</f>
        <v>0.19193871837414322</v>
      </c>
      <c r="I19">
        <f>SUM(I15:I16)-SUM(H15:H16)</f>
        <v>0.11648799201834859</v>
      </c>
      <c r="J19">
        <f>SUM(J15:J16)-SUM(I15:I16)</f>
        <v>0.12457998475066878</v>
      </c>
      <c r="K19">
        <f>SUM(K15:K16)-SUM(J15:J16)</f>
        <v>0.12780361742127644</v>
      </c>
      <c r="L19">
        <f>SUM(L15:L16)-SUM(K15:K16)</f>
        <v>0.12496165448221319</v>
      </c>
      <c r="M19">
        <f t="shared" ref="M19:Q20" si="0">H19/3</f>
        <v>6.397957279138107E-2</v>
      </c>
      <c r="N19">
        <f t="shared" si="0"/>
        <v>3.8829330672782859E-2</v>
      </c>
      <c r="O19">
        <f t="shared" si="0"/>
        <v>4.1526661583556258E-2</v>
      </c>
      <c r="P19">
        <f t="shared" si="0"/>
        <v>4.2601205807092146E-2</v>
      </c>
      <c r="Q19">
        <f t="shared" si="0"/>
        <v>4.1653884827404397E-2</v>
      </c>
    </row>
    <row r="20" spans="1:19">
      <c r="A20" s="4"/>
      <c r="H20">
        <f>H19/(SUM(G15:G16))</f>
        <v>7.647149942334204E-2</v>
      </c>
      <c r="I20">
        <f>I19/(SUM(H15:H16))</f>
        <v>4.3113734039227837E-2</v>
      </c>
      <c r="J20">
        <f>J19/(SUM(I15:I16))</f>
        <v>4.4202933201619499E-2</v>
      </c>
      <c r="K20">
        <f>K19/(SUM(J15:J16))</f>
        <v>4.3427122457577925E-2</v>
      </c>
      <c r="L20">
        <f>L19/(SUM(K15:K16))</f>
        <v>4.0694203452134377E-2</v>
      </c>
      <c r="M20">
        <f t="shared" si="0"/>
        <v>2.5490499807780679E-2</v>
      </c>
      <c r="N20">
        <f t="shared" si="0"/>
        <v>1.4371244679742613E-2</v>
      </c>
      <c r="O20">
        <f t="shared" si="0"/>
        <v>1.4734311067206499E-2</v>
      </c>
      <c r="P20">
        <f t="shared" si="0"/>
        <v>1.4475707485859308E-2</v>
      </c>
      <c r="Q20">
        <f t="shared" si="0"/>
        <v>1.3564734484044792E-2</v>
      </c>
    </row>
    <row r="22" spans="1:19">
      <c r="A22" s="4" t="s">
        <v>509</v>
      </c>
    </row>
    <row r="24" spans="1:19">
      <c r="A24" s="4" t="s">
        <v>510</v>
      </c>
    </row>
    <row r="25" spans="1:19">
      <c r="A25" s="473" t="s">
        <v>511</v>
      </c>
      <c r="B25" s="473"/>
      <c r="C25" s="473"/>
      <c r="D25" s="473"/>
      <c r="E25" s="473"/>
      <c r="F25" s="473"/>
      <c r="G25" s="473"/>
      <c r="H25" s="473"/>
      <c r="I25" s="473"/>
      <c r="J25" s="473"/>
      <c r="K25" s="473"/>
      <c r="L25" s="473"/>
      <c r="M25" s="473"/>
      <c r="N25" s="473"/>
      <c r="O25" s="473"/>
      <c r="P25" s="473"/>
      <c r="Q25" s="473"/>
      <c r="R25" s="473"/>
      <c r="S25" s="473"/>
    </row>
    <row r="26" spans="1:19" ht="25.5" customHeight="1">
      <c r="A26" s="473"/>
      <c r="B26" s="473"/>
      <c r="C26" s="473"/>
      <c r="D26" s="473"/>
      <c r="E26" s="473"/>
      <c r="F26" s="473"/>
      <c r="G26" s="473"/>
      <c r="H26" s="473"/>
      <c r="I26" s="473"/>
      <c r="J26" s="473"/>
      <c r="K26" s="473"/>
      <c r="L26" s="473"/>
      <c r="M26" s="473"/>
      <c r="N26" s="473"/>
      <c r="O26" s="473"/>
      <c r="P26" s="473"/>
      <c r="Q26" s="473"/>
      <c r="R26" s="473"/>
      <c r="S26" s="473"/>
    </row>
    <row r="28" spans="1:19">
      <c r="A28" s="158" t="s">
        <v>492</v>
      </c>
      <c r="B28" s="474" t="s">
        <v>512</v>
      </c>
      <c r="C28" s="474"/>
      <c r="D28" s="474"/>
      <c r="E28" s="474"/>
      <c r="F28" s="474"/>
      <c r="G28" s="474"/>
      <c r="H28" s="474"/>
      <c r="I28" s="474"/>
      <c r="J28" s="474"/>
      <c r="K28" s="474"/>
      <c r="L28" s="474"/>
      <c r="M28" s="474"/>
      <c r="N28" s="474"/>
      <c r="O28" s="474"/>
      <c r="P28" s="474"/>
      <c r="Q28" s="474"/>
      <c r="R28" s="474"/>
      <c r="S28" s="474"/>
    </row>
    <row r="29" spans="1:19">
      <c r="A29" s="158" t="s">
        <v>493</v>
      </c>
      <c r="B29" s="474" t="s">
        <v>513</v>
      </c>
      <c r="C29" s="474"/>
      <c r="D29" s="474"/>
      <c r="E29" s="474"/>
      <c r="F29" s="474"/>
      <c r="G29" s="474"/>
      <c r="H29" s="474"/>
      <c r="I29" s="474"/>
      <c r="J29" s="474"/>
      <c r="K29" s="474"/>
      <c r="L29" s="474"/>
      <c r="M29" s="474"/>
      <c r="N29" s="474"/>
      <c r="O29" s="474"/>
      <c r="P29" s="474"/>
      <c r="Q29" s="474"/>
      <c r="R29" s="474"/>
      <c r="S29" s="474"/>
    </row>
    <row r="30" spans="1:19">
      <c r="A30" s="159" t="s">
        <v>395</v>
      </c>
      <c r="B30" s="474" t="s">
        <v>514</v>
      </c>
      <c r="C30" s="474"/>
      <c r="D30" s="474"/>
      <c r="E30" s="474"/>
      <c r="F30" s="474"/>
      <c r="G30" s="474"/>
      <c r="H30" s="474"/>
      <c r="I30" s="474"/>
      <c r="J30" s="474"/>
      <c r="K30" s="474"/>
      <c r="L30" s="474"/>
      <c r="M30" s="474"/>
      <c r="N30" s="474"/>
      <c r="O30" s="474"/>
      <c r="P30" s="474"/>
      <c r="Q30" s="474"/>
      <c r="R30" s="474"/>
      <c r="S30" s="474"/>
    </row>
    <row r="31" spans="1:19">
      <c r="A31" s="159" t="s">
        <v>471</v>
      </c>
      <c r="B31" s="474" t="s">
        <v>514</v>
      </c>
      <c r="C31" s="474"/>
      <c r="D31" s="474"/>
      <c r="E31" s="474"/>
      <c r="F31" s="474"/>
      <c r="G31" s="474"/>
      <c r="H31" s="474"/>
      <c r="I31" s="474"/>
      <c r="J31" s="474"/>
      <c r="K31" s="474"/>
      <c r="L31" s="474"/>
      <c r="M31" s="474"/>
      <c r="N31" s="474"/>
      <c r="O31" s="474"/>
      <c r="P31" s="474"/>
      <c r="Q31" s="474"/>
      <c r="R31" s="474"/>
      <c r="S31" s="474"/>
    </row>
    <row r="32" spans="1:19">
      <c r="A32" s="159" t="s">
        <v>472</v>
      </c>
      <c r="B32" s="474" t="s">
        <v>514</v>
      </c>
      <c r="C32" s="474"/>
      <c r="D32" s="474"/>
      <c r="E32" s="474"/>
      <c r="F32" s="474"/>
      <c r="G32" s="474"/>
      <c r="H32" s="474"/>
      <c r="I32" s="474"/>
      <c r="J32" s="474"/>
      <c r="K32" s="474"/>
      <c r="L32" s="474"/>
      <c r="M32" s="474"/>
      <c r="N32" s="474"/>
      <c r="O32" s="474"/>
      <c r="P32" s="474"/>
      <c r="Q32" s="474"/>
      <c r="R32" s="474"/>
      <c r="S32" s="474"/>
    </row>
    <row r="36" spans="1:1">
      <c r="A36" s="4" t="s">
        <v>515</v>
      </c>
    </row>
    <row r="37" spans="1:1">
      <c r="A37" t="s">
        <v>516</v>
      </c>
    </row>
    <row r="39" spans="1:1">
      <c r="A39" s="4" t="s">
        <v>517</v>
      </c>
    </row>
  </sheetData>
  <mergeCells count="11">
    <mergeCell ref="B31:S31"/>
    <mergeCell ref="B32:S32"/>
    <mergeCell ref="B29:S29"/>
    <mergeCell ref="B30:S30"/>
    <mergeCell ref="A2:S4"/>
    <mergeCell ref="B28:S28"/>
    <mergeCell ref="H6:L6"/>
    <mergeCell ref="M6:Q6"/>
    <mergeCell ref="H13:L13"/>
    <mergeCell ref="M13:Q13"/>
    <mergeCell ref="A25:S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78" zoomScale="85" zoomScaleNormal="85" workbookViewId="0">
      <selection activeCell="F8" sqref="F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321"/>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583</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294</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t="s">
        <v>478</v>
      </c>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c r="AA163" s="238"/>
      <c r="AB163" s="238"/>
      <c r="AC163" s="238"/>
      <c r="AD163" s="238"/>
      <c r="AE163" s="238"/>
      <c r="AF163" s="238"/>
      <c r="AG163" s="238"/>
      <c r="AH163" s="238"/>
      <c r="AI163" s="238"/>
      <c r="AJ163" s="238"/>
      <c r="AK163" s="238"/>
      <c r="AL163" s="238"/>
      <c r="AM163" s="238"/>
      <c r="AN163" s="238"/>
      <c r="AO163" s="238"/>
      <c r="AP163" s="238"/>
      <c r="AQ163" s="238"/>
      <c r="AR163" s="238"/>
      <c r="AS163" s="238"/>
      <c r="AT163" s="238"/>
      <c r="AU163" s="238"/>
      <c r="AV163" s="238"/>
      <c r="AW163" s="238"/>
      <c r="AX163" s="238"/>
      <c r="AY163" s="238"/>
      <c r="AZ163" s="238"/>
      <c r="BA163" s="238"/>
      <c r="BB163" s="238"/>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105.31764089788101</v>
      </c>
      <c r="F220" s="21">
        <f>F200-Baseline!F200</f>
        <v>104.97415414303632</v>
      </c>
      <c r="G220" s="21">
        <f>G200-Baseline!G200</f>
        <v>104.48733868626675</v>
      </c>
      <c r="H220" s="21">
        <f>H200-Baseline!H200</f>
        <v>104.00814265685347</v>
      </c>
      <c r="I220" s="21">
        <f>I200-Baseline!I200</f>
        <v>103.6760736234088</v>
      </c>
      <c r="J220" s="21">
        <f>J200-Baseline!J200</f>
        <v>103.34697192202697</v>
      </c>
      <c r="K220" s="21">
        <f>K200-Baseline!K200</f>
        <v>102.88755578939508</v>
      </c>
      <c r="L220" s="21">
        <f>L200-Baseline!L200</f>
        <v>102.56857291878586</v>
      </c>
      <c r="M220" s="21">
        <f>M200-Baseline!M200</f>
        <v>102.25409366657649</v>
      </c>
      <c r="N220" s="21">
        <f>N200-Baseline!N200</f>
        <v>101.81830374183451</v>
      </c>
      <c r="O220" s="21">
        <f>O200-Baseline!O200</f>
        <v>101.51673393723868</v>
      </c>
      <c r="P220" s="21">
        <f>P200-Baseline!P200</f>
        <v>101.22111055774596</v>
      </c>
      <c r="Q220" s="21">
        <f>Q200-Baseline!Q200</f>
        <v>100.93191562136991</v>
      </c>
      <c r="R220" s="21">
        <f>R200-Baseline!R200</f>
        <v>100.76676049476647</v>
      </c>
      <c r="S220" s="21">
        <f>S200-Baseline!S200</f>
        <v>100.48967465738112</v>
      </c>
      <c r="T220" s="21">
        <f>T200-Baseline!T200</f>
        <v>100.22046623959355</v>
      </c>
      <c r="U220" s="21">
        <f>U200-Baseline!U200</f>
        <v>99.959585317456103</v>
      </c>
      <c r="V220" s="21">
        <f>V200-Baseline!V200</f>
        <v>99.816284306788631</v>
      </c>
      <c r="W220" s="21">
        <f>W200-Baseline!W200</f>
        <v>99.571427729235921</v>
      </c>
      <c r="X220" s="21">
        <f>X200-Baseline!X200</f>
        <v>99.441203937884126</v>
      </c>
      <c r="Y220" s="21">
        <f>Y200-Baseline!Y200</f>
        <v>99.21429656149121</v>
      </c>
      <c r="Z220" s="21">
        <f>Z200-Baseline!Z200</f>
        <v>99.099240275626983</v>
      </c>
      <c r="AA220" s="21">
        <f>AA200-Baseline!AA200</f>
        <v>98.991649975519209</v>
      </c>
      <c r="AB220" s="21">
        <f>AB200-Baseline!AB200</f>
        <v>98.892075027046261</v>
      </c>
      <c r="AC220" s="21">
        <f>AC200-Baseline!AC200</f>
        <v>98.779100072436023</v>
      </c>
      <c r="AD220" s="21">
        <f>AD200-Baseline!AD200</f>
        <v>98.680985252080859</v>
      </c>
      <c r="AE220" s="21">
        <f>AE200-Baseline!AE200</f>
        <v>98.602170735958566</v>
      </c>
      <c r="AF220" s="21">
        <f>AF200-Baseline!AF200</f>
        <v>98.53076830108435</v>
      </c>
      <c r="AG220" s="21">
        <f>AG200-Baseline!AG200</f>
        <v>98.468505626000962</v>
      </c>
      <c r="AH220" s="21">
        <f>AH200-Baseline!AH200</f>
        <v>98.417322607059418</v>
      </c>
      <c r="AI220" s="21">
        <f>AI200-Baseline!AI200</f>
        <v>98.37964345564211</v>
      </c>
      <c r="AJ220" s="21">
        <f>AJ200-Baseline!AJ200</f>
        <v>98.800583920834399</v>
      </c>
      <c r="AK220" s="21">
        <f>AK200-Baseline!AK200</f>
        <v>99.234470767298234</v>
      </c>
      <c r="AL220" s="21">
        <f>AL200-Baseline!AL200</f>
        <v>99.682485098057697</v>
      </c>
      <c r="AM220" s="21">
        <f>AM200-Baseline!AM200</f>
        <v>100.1454710204665</v>
      </c>
      <c r="AN220" s="21">
        <f>AN200-Baseline!AN200</f>
        <v>100.62402704021736</v>
      </c>
      <c r="AO220" s="21">
        <f>AO200-Baseline!AO200</f>
        <v>101.11865388144699</v>
      </c>
      <c r="AP220" s="21">
        <f>AP200-Baseline!AP200</f>
        <v>101.63005626250845</v>
      </c>
      <c r="AQ220" s="21">
        <f>AQ200-Baseline!AQ200</f>
        <v>102.15899369657836</v>
      </c>
      <c r="AR220" s="21">
        <f>AR200-Baseline!AR200</f>
        <v>102.70615803181238</v>
      </c>
      <c r="AS220" s="21">
        <f>AS200-Baseline!AS200</f>
        <v>103.27224239001319</v>
      </c>
      <c r="AT220" s="21">
        <f>AT200-Baseline!AT200</f>
        <v>103.85797245183488</v>
      </c>
      <c r="AU220" s="21">
        <f>AU200-Baseline!AU200</f>
        <v>104.46410440605227</v>
      </c>
      <c r="AV220" s="21">
        <f>AV200-Baseline!AV200</f>
        <v>105.09140149670455</v>
      </c>
      <c r="AW220" s="21">
        <f>AW200-Baseline!AW200</f>
        <v>105.74063697401752</v>
      </c>
      <c r="AX220" s="21">
        <f>AX200-Baseline!AX200</f>
        <v>106.41260472761573</v>
      </c>
      <c r="AY220" s="21">
        <f>AY200-Baseline!AY200</f>
        <v>107.10811966926127</v>
      </c>
      <c r="AZ220" s="21">
        <f>AZ200-Baseline!AZ200</f>
        <v>107.82801559146566</v>
      </c>
      <c r="BA220" s="21">
        <f>BA200-Baseline!BA200</f>
        <v>108.57314504895274</v>
      </c>
      <c r="BB220" s="21">
        <f>BB200-Baseline!BB200</f>
        <v>109.32921540950099</v>
      </c>
    </row>
    <row r="221" spans="1:54" outlineLevel="2">
      <c r="A221" s="476"/>
      <c r="B221" s="150" t="s">
        <v>499</v>
      </c>
      <c r="C221" s="19"/>
      <c r="D221" s="135" t="s">
        <v>389</v>
      </c>
      <c r="E221" s="21">
        <f>E201-Baseline!E201</f>
        <v>84.195669073085313</v>
      </c>
      <c r="F221" s="21">
        <f>F201-Baseline!F201</f>
        <v>83.846035829316577</v>
      </c>
      <c r="G221" s="21">
        <f>G201-Baseline!G201</f>
        <v>83.509110085415642</v>
      </c>
      <c r="H221" s="21">
        <f>H201-Baseline!H201</f>
        <v>83.184908320867237</v>
      </c>
      <c r="I221" s="21">
        <f>I201-Baseline!I201</f>
        <v>82.873453528771378</v>
      </c>
      <c r="J221" s="21">
        <f>J201-Baseline!J201</f>
        <v>82.57477546736574</v>
      </c>
      <c r="K221" s="21">
        <f>K201-Baseline!K201</f>
        <v>82.288910468681451</v>
      </c>
      <c r="L221" s="21">
        <f>L201-Baseline!L201</f>
        <v>82.015901802801565</v>
      </c>
      <c r="M221" s="21">
        <f>M201-Baseline!M201</f>
        <v>81.75579963256294</v>
      </c>
      <c r="N221" s="21">
        <f>N201-Baseline!N201</f>
        <v>81.508661127411273</v>
      </c>
      <c r="O221" s="21">
        <f>O201-Baseline!O201</f>
        <v>81.274550633442686</v>
      </c>
      <c r="P221" s="21">
        <f>P201-Baseline!P201</f>
        <v>81.053539672177678</v>
      </c>
      <c r="Q221" s="21">
        <f>Q201-Baseline!Q201</f>
        <v>80.845707223561107</v>
      </c>
      <c r="R221" s="21">
        <f>R201-Baseline!R201</f>
        <v>80.651139725578957</v>
      </c>
      <c r="S221" s="21">
        <f>S201-Baseline!S201</f>
        <v>80.465432898241318</v>
      </c>
      <c r="T221" s="21">
        <f>T201-Baseline!T201</f>
        <v>80.293218406939872</v>
      </c>
      <c r="U221" s="21">
        <f>U201-Baseline!U201</f>
        <v>80.134604367807469</v>
      </c>
      <c r="V221" s="21">
        <f>V201-Baseline!V201</f>
        <v>79.989707052945889</v>
      </c>
      <c r="W221" s="21">
        <f>W201-Baseline!W201</f>
        <v>79.8586508667521</v>
      </c>
      <c r="X221" s="21">
        <f>X201-Baseline!X201</f>
        <v>79.741568774834576</v>
      </c>
      <c r="Y221" s="21">
        <f>Y201-Baseline!Y201</f>
        <v>79.638602249007846</v>
      </c>
      <c r="Z221" s="21">
        <f>Z201-Baseline!Z201</f>
        <v>79.549901582958427</v>
      </c>
      <c r="AA221" s="21">
        <f>AA201-Baseline!AA201</f>
        <v>79.475626081376987</v>
      </c>
      <c r="AB221" s="21">
        <f>AB201-Baseline!AB201</f>
        <v>79.415944275579861</v>
      </c>
      <c r="AC221" s="21">
        <f>AC201-Baseline!AC201</f>
        <v>79.358570049868518</v>
      </c>
      <c r="AD221" s="21">
        <f>AD201-Baseline!AD201</f>
        <v>79.314648080037784</v>
      </c>
      <c r="AE221" s="21">
        <f>AE201-Baseline!AE201</f>
        <v>79.283152084190931</v>
      </c>
      <c r="AF221" s="21">
        <f>AF201-Baseline!AF201</f>
        <v>79.263482400382387</v>
      </c>
      <c r="AG221" s="21">
        <f>AG201-Baseline!AG201</f>
        <v>79.255476636096816</v>
      </c>
      <c r="AH221" s="21">
        <f>AH201-Baseline!AH201</f>
        <v>79.259522867721785</v>
      </c>
      <c r="AI221" s="21">
        <f>AI201-Baseline!AI201</f>
        <v>79.276764185649085</v>
      </c>
      <c r="AJ221" s="21">
        <f>AJ201-Baseline!AJ201</f>
        <v>79.660568593542308</v>
      </c>
      <c r="AK221" s="21">
        <f>AK201-Baseline!AK201</f>
        <v>80.058350321987319</v>
      </c>
      <c r="AL221" s="21">
        <f>AL201-Baseline!AL201</f>
        <v>80.4706432300149</v>
      </c>
      <c r="AM221" s="21">
        <f>AM201-Baseline!AM201</f>
        <v>80.898020950952002</v>
      </c>
      <c r="AN221" s="21">
        <f>AN201-Baseline!AN201</f>
        <v>81.341020158791508</v>
      </c>
      <c r="AO221" s="21">
        <f>AO201-Baseline!AO201</f>
        <v>81.800127295644444</v>
      </c>
      <c r="AP221" s="21">
        <f>AP201-Baseline!AP201</f>
        <v>82.275896640721982</v>
      </c>
      <c r="AQ221" s="21">
        <f>AQ201-Baseline!AQ201</f>
        <v>82.768902515979192</v>
      </c>
      <c r="AR221" s="21">
        <f>AR201-Baseline!AR201</f>
        <v>83.279724286384862</v>
      </c>
      <c r="AS221" s="21">
        <f>AS201-Baseline!AS201</f>
        <v>83.808949632376056</v>
      </c>
      <c r="AT221" s="21">
        <f>AT201-Baseline!AT201</f>
        <v>84.35718384597115</v>
      </c>
      <c r="AU221" s="21">
        <f>AU201-Baseline!AU201</f>
        <v>84.92505394160743</v>
      </c>
      <c r="AV221" s="21">
        <f>AV201-Baseline!AV201</f>
        <v>85.513202171831665</v>
      </c>
      <c r="AW221" s="21">
        <f>AW201-Baseline!AW201</f>
        <v>86.122287403167746</v>
      </c>
      <c r="AX221" s="21">
        <f>AX201-Baseline!AX201</f>
        <v>86.752987164762089</v>
      </c>
      <c r="AY221" s="21">
        <f>AY201-Baseline!AY201</f>
        <v>87.405999047964286</v>
      </c>
      <c r="AZ221" s="21">
        <f>AZ201-Baseline!AZ201</f>
        <v>88.082040949821277</v>
      </c>
      <c r="BA221" s="21">
        <f>BA201-Baseline!BA201</f>
        <v>88.781851351650644</v>
      </c>
      <c r="BB221" s="21">
        <f>BB201-Baseline!BB201</f>
        <v>89.494866327319642</v>
      </c>
    </row>
    <row r="222" spans="1:54" outlineLevel="2">
      <c r="A222" s="477"/>
      <c r="B222" s="150" t="s">
        <v>500</v>
      </c>
      <c r="C222" s="19"/>
      <c r="D222" s="135" t="s">
        <v>389</v>
      </c>
      <c r="E222" s="21">
        <f>E202-Baseline!E202</f>
        <v>126.57353819999577</v>
      </c>
      <c r="F222" s="21">
        <f>F202-Baseline!F202</f>
        <v>126.02276398558544</v>
      </c>
      <c r="G222" s="21">
        <f>G202-Baseline!G202</f>
        <v>125.48927486761693</v>
      </c>
      <c r="H222" s="21">
        <f>H202-Baseline!H202</f>
        <v>124.97310251668335</v>
      </c>
      <c r="I222" s="21">
        <f>I202-Baseline!I202</f>
        <v>124.47428652332307</v>
      </c>
      <c r="J222" s="21">
        <f>J202-Baseline!J202</f>
        <v>123.99287467044073</v>
      </c>
      <c r="K222" s="21">
        <f>K202-Baseline!K202</f>
        <v>123.528922743485</v>
      </c>
      <c r="L222" s="21">
        <f>L202-Baseline!L202</f>
        <v>123.08249495291174</v>
      </c>
      <c r="M222" s="21">
        <f>M202-Baseline!M202</f>
        <v>122.65366397682102</v>
      </c>
      <c r="N222" s="21">
        <f>N202-Baseline!N202</f>
        <v>122.2425110118932</v>
      </c>
      <c r="O222" s="21">
        <f>O202-Baseline!O202</f>
        <v>121.84912607680251</v>
      </c>
      <c r="P222" s="21">
        <f>P202-Baseline!P202</f>
        <v>121.47360791531345</v>
      </c>
      <c r="Q222" s="21">
        <f>Q202-Baseline!Q202</f>
        <v>121.11606450496276</v>
      </c>
      <c r="R222" s="21">
        <f>R202-Baseline!R202</f>
        <v>120.77661294467657</v>
      </c>
      <c r="S222" s="21">
        <f>S202-Baseline!S202</f>
        <v>120.44188462704791</v>
      </c>
      <c r="T222" s="21">
        <f>T202-Baseline!T202</f>
        <v>120.12560508218385</v>
      </c>
      <c r="U222" s="21">
        <f>U202-Baseline!U202</f>
        <v>119.82791509841175</v>
      </c>
      <c r="V222" s="21">
        <f>V202-Baseline!V202</f>
        <v>119.54896559261633</v>
      </c>
      <c r="W222" s="21">
        <f>W202-Baseline!W202</f>
        <v>119.28891743439519</v>
      </c>
      <c r="X222" s="21">
        <f>X202-Baseline!X202</f>
        <v>119.04794213707865</v>
      </c>
      <c r="Y222" s="21">
        <f>Y202-Baseline!Y202</f>
        <v>118.82622163440294</v>
      </c>
      <c r="Z222" s="21">
        <f>Z202-Baseline!Z202</f>
        <v>118.62394871736628</v>
      </c>
      <c r="AA222" s="21">
        <f>AA202-Baseline!AA202</f>
        <v>118.44132740243539</v>
      </c>
      <c r="AB222" s="21">
        <f>AB202-Baseline!AB202</f>
        <v>118.27857303528785</v>
      </c>
      <c r="AC222" s="21">
        <f>AC202-Baseline!AC202</f>
        <v>118.09852057937945</v>
      </c>
      <c r="AD222" s="21">
        <f>AD202-Baseline!AD202</f>
        <v>117.93428015610056</v>
      </c>
      <c r="AE222" s="21">
        <f>AE202-Baseline!AE202</f>
        <v>117.78243168738597</v>
      </c>
      <c r="AF222" s="21">
        <f>AF202-Baseline!AF202</f>
        <v>117.64081713106299</v>
      </c>
      <c r="AG222" s="21">
        <f>AG202-Baseline!AG202</f>
        <v>117.50857180833925</v>
      </c>
      <c r="AH222" s="21">
        <f>AH202-Baseline!AH202</f>
        <v>117.38646380810962</v>
      </c>
      <c r="AI222" s="21">
        <f>AI202-Baseline!AI202</f>
        <v>117.27750688217439</v>
      </c>
      <c r="AJ222" s="21">
        <f>AJ202-Baseline!AJ202</f>
        <v>117.71843651404103</v>
      </c>
      <c r="AK222" s="21">
        <f>AK202-Baseline!AK202</f>
        <v>118.17253495578069</v>
      </c>
      <c r="AL222" s="21">
        <f>AL202-Baseline!AL202</f>
        <v>118.6406628361263</v>
      </c>
      <c r="AM222" s="21">
        <f>AM202-Baseline!AM202</f>
        <v>119.12377303796978</v>
      </c>
      <c r="AN222" s="21">
        <f>AN202-Baseline!AN202</f>
        <v>119.62267966669648</v>
      </c>
      <c r="AO222" s="21">
        <f>AO202-Baseline!AO202</f>
        <v>120.1380169918329</v>
      </c>
      <c r="AP222" s="21">
        <f>AP202-Baseline!AP202</f>
        <v>120.67059296440658</v>
      </c>
      <c r="AQ222" s="21">
        <f>AQ202-Baseline!AQ202</f>
        <v>121.22124470872018</v>
      </c>
      <c r="AR222" s="21">
        <f>AR202-Baseline!AR202</f>
        <v>121.79079247599725</v>
      </c>
      <c r="AS222" s="21">
        <f>AS202-Baseline!AS202</f>
        <v>122.38004844894148</v>
      </c>
      <c r="AT222" s="21">
        <f>AT202-Baseline!AT202</f>
        <v>122.98984348419276</v>
      </c>
      <c r="AU222" s="21">
        <f>AU202-Baseline!AU202</f>
        <v>123.62103808401541</v>
      </c>
      <c r="AV222" s="21">
        <f>AV202-Baseline!AV202</f>
        <v>124.27450208221086</v>
      </c>
      <c r="AW222" s="21">
        <f>AW202-Baseline!AW202</f>
        <v>124.9511170839632</v>
      </c>
      <c r="AX222" s="21">
        <f>AX202-Baseline!AX202</f>
        <v>125.65178177977572</v>
      </c>
      <c r="AY222" s="21">
        <f>AY202-Baseline!AY202</f>
        <v>126.37741448686941</v>
      </c>
      <c r="AZ222" s="21">
        <f>AZ202-Baseline!AZ202</f>
        <v>127.12895246007835</v>
      </c>
      <c r="BA222" s="21">
        <f>BA202-Baseline!BA202</f>
        <v>127.90735144190886</v>
      </c>
      <c r="BB222" s="21">
        <f>BB202-Baseline!BB202</f>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EADE3037-2C21-4DE7-8AE3-F52735CFC6B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B143:B154 B158:B169</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activeCell="M17" sqref="M17"/>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sheetData>
  <mergeCells count="7">
    <mergeCell ref="A2:S4"/>
    <mergeCell ref="B25:S25"/>
    <mergeCell ref="B26:S26"/>
    <mergeCell ref="B27:S27"/>
    <mergeCell ref="A20:S21"/>
    <mergeCell ref="B23:S23"/>
    <mergeCell ref="B24:S2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86"/>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89"/>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105.31764089788101</v>
      </c>
      <c r="F220" s="21">
        <f>F200-Baseline!F200</f>
        <v>104.97415414303632</v>
      </c>
      <c r="G220" s="21">
        <f>G200-Baseline!G200</f>
        <v>104.48733868626675</v>
      </c>
      <c r="H220" s="21">
        <f>H200-Baseline!H200</f>
        <v>104.00814265685347</v>
      </c>
      <c r="I220" s="21">
        <f>I200-Baseline!I200</f>
        <v>103.6760736234088</v>
      </c>
      <c r="J220" s="21">
        <f>J200-Baseline!J200</f>
        <v>103.34697192202697</v>
      </c>
      <c r="K220" s="21">
        <f>K200-Baseline!K200</f>
        <v>102.88755578939508</v>
      </c>
      <c r="L220" s="21">
        <f>L200-Baseline!L200</f>
        <v>102.56857291878586</v>
      </c>
      <c r="M220" s="21">
        <f>M200-Baseline!M200</f>
        <v>102.25409366657649</v>
      </c>
      <c r="N220" s="21">
        <f>N200-Baseline!N200</f>
        <v>101.81830374183451</v>
      </c>
      <c r="O220" s="21">
        <f>O200-Baseline!O200</f>
        <v>101.51673393723868</v>
      </c>
      <c r="P220" s="21">
        <f>P200-Baseline!P200</f>
        <v>101.22111055774596</v>
      </c>
      <c r="Q220" s="21">
        <f>Q200-Baseline!Q200</f>
        <v>100.93191562136991</v>
      </c>
      <c r="R220" s="21">
        <f>R200-Baseline!R200</f>
        <v>100.76676049476647</v>
      </c>
      <c r="S220" s="21">
        <f>S200-Baseline!S200</f>
        <v>100.48967465738112</v>
      </c>
      <c r="T220" s="21">
        <f>T200-Baseline!T200</f>
        <v>100.22046623959355</v>
      </c>
      <c r="U220" s="21">
        <f>U200-Baseline!U200</f>
        <v>99.959585317456103</v>
      </c>
      <c r="V220" s="21">
        <f>V200-Baseline!V200</f>
        <v>99.816284306788631</v>
      </c>
      <c r="W220" s="21">
        <f>W200-Baseline!W200</f>
        <v>99.571427729235921</v>
      </c>
      <c r="X220" s="21">
        <f>X200-Baseline!X200</f>
        <v>99.441203937884126</v>
      </c>
      <c r="Y220" s="21">
        <f>Y200-Baseline!Y200</f>
        <v>99.21429656149121</v>
      </c>
      <c r="Z220" s="21">
        <f>Z200-Baseline!Z200</f>
        <v>99.099240275626983</v>
      </c>
      <c r="AA220" s="21">
        <f>AA200-Baseline!AA200</f>
        <v>98.991649975519209</v>
      </c>
      <c r="AB220" s="21">
        <f>AB200-Baseline!AB200</f>
        <v>98.892075027046261</v>
      </c>
      <c r="AC220" s="21">
        <f>AC200-Baseline!AC200</f>
        <v>98.779100072436023</v>
      </c>
      <c r="AD220" s="21">
        <f>AD200-Baseline!AD200</f>
        <v>98.680985252080859</v>
      </c>
      <c r="AE220" s="21">
        <f>AE200-Baseline!AE200</f>
        <v>98.602170735958566</v>
      </c>
      <c r="AF220" s="21">
        <f>AF200-Baseline!AF200</f>
        <v>98.53076830108435</v>
      </c>
      <c r="AG220" s="21">
        <f>AG200-Baseline!AG200</f>
        <v>98.468505626000962</v>
      </c>
      <c r="AH220" s="21">
        <f>AH200-Baseline!AH200</f>
        <v>98.417322607059418</v>
      </c>
      <c r="AI220" s="21">
        <f>AI200-Baseline!AI200</f>
        <v>98.37964345564211</v>
      </c>
      <c r="AJ220" s="21">
        <f>AJ200-Baseline!AJ200</f>
        <v>98.800583920834399</v>
      </c>
      <c r="AK220" s="21">
        <f>AK200-Baseline!AK200</f>
        <v>99.234470767298234</v>
      </c>
      <c r="AL220" s="21">
        <f>AL200-Baseline!AL200</f>
        <v>99.682485098057697</v>
      </c>
      <c r="AM220" s="21">
        <f>AM200-Baseline!AM200</f>
        <v>100.1454710204665</v>
      </c>
      <c r="AN220" s="21">
        <f>AN200-Baseline!AN200</f>
        <v>100.62402704021736</v>
      </c>
      <c r="AO220" s="21">
        <f>AO200-Baseline!AO200</f>
        <v>101.11865388144699</v>
      </c>
      <c r="AP220" s="21">
        <f>AP200-Baseline!AP200</f>
        <v>101.63005626250845</v>
      </c>
      <c r="AQ220" s="21">
        <f>AQ200-Baseline!AQ200</f>
        <v>102.15899369657836</v>
      </c>
      <c r="AR220" s="21">
        <f>AR200-Baseline!AR200</f>
        <v>102.70615803181238</v>
      </c>
      <c r="AS220" s="21">
        <f>AS200-Baseline!AS200</f>
        <v>103.27224239001319</v>
      </c>
      <c r="AT220" s="21">
        <f>AT200-Baseline!AT200</f>
        <v>103.85797245183488</v>
      </c>
      <c r="AU220" s="21">
        <f>AU200-Baseline!AU200</f>
        <v>104.46410440605227</v>
      </c>
      <c r="AV220" s="21">
        <f>AV200-Baseline!AV200</f>
        <v>105.09140149670455</v>
      </c>
      <c r="AW220" s="21">
        <f>AW200-Baseline!AW200</f>
        <v>105.74063697401752</v>
      </c>
      <c r="AX220" s="21">
        <f>AX200-Baseline!AX200</f>
        <v>106.41260472761573</v>
      </c>
      <c r="AY220" s="21">
        <f>AY200-Baseline!AY200</f>
        <v>107.10811966926127</v>
      </c>
      <c r="AZ220" s="21">
        <f>AZ200-Baseline!AZ200</f>
        <v>107.82801559146566</v>
      </c>
      <c r="BA220" s="21">
        <f>BA200-Baseline!BA200</f>
        <v>108.57314504895274</v>
      </c>
      <c r="BB220" s="21">
        <f>BB200-Baseline!BB200</f>
        <v>109.32921540950099</v>
      </c>
    </row>
    <row r="221" spans="1:54" outlineLevel="2">
      <c r="A221" s="476"/>
      <c r="B221" s="150" t="s">
        <v>499</v>
      </c>
      <c r="C221" s="19"/>
      <c r="D221" s="135" t="s">
        <v>389</v>
      </c>
      <c r="E221" s="21">
        <f>E201-Baseline!E201</f>
        <v>84.195669073085313</v>
      </c>
      <c r="F221" s="21">
        <f>F201-Baseline!F201</f>
        <v>83.846035829316577</v>
      </c>
      <c r="G221" s="21">
        <f>G201-Baseline!G201</f>
        <v>83.509110085415642</v>
      </c>
      <c r="H221" s="21">
        <f>H201-Baseline!H201</f>
        <v>83.184908320867237</v>
      </c>
      <c r="I221" s="21">
        <f>I201-Baseline!I201</f>
        <v>82.873453528771378</v>
      </c>
      <c r="J221" s="21">
        <f>J201-Baseline!J201</f>
        <v>82.57477546736574</v>
      </c>
      <c r="K221" s="21">
        <f>K201-Baseline!K201</f>
        <v>82.288910468681451</v>
      </c>
      <c r="L221" s="21">
        <f>L201-Baseline!L201</f>
        <v>82.015901802801565</v>
      </c>
      <c r="M221" s="21">
        <f>M201-Baseline!M201</f>
        <v>81.75579963256294</v>
      </c>
      <c r="N221" s="21">
        <f>N201-Baseline!N201</f>
        <v>81.508661127411273</v>
      </c>
      <c r="O221" s="21">
        <f>O201-Baseline!O201</f>
        <v>81.274550633442686</v>
      </c>
      <c r="P221" s="21">
        <f>P201-Baseline!P201</f>
        <v>81.053539672177678</v>
      </c>
      <c r="Q221" s="21">
        <f>Q201-Baseline!Q201</f>
        <v>80.845707223561107</v>
      </c>
      <c r="R221" s="21">
        <f>R201-Baseline!R201</f>
        <v>80.651139725578957</v>
      </c>
      <c r="S221" s="21">
        <f>S201-Baseline!S201</f>
        <v>80.465432898241318</v>
      </c>
      <c r="T221" s="21">
        <f>T201-Baseline!T201</f>
        <v>80.293218406939872</v>
      </c>
      <c r="U221" s="21">
        <f>U201-Baseline!U201</f>
        <v>80.134604367807469</v>
      </c>
      <c r="V221" s="21">
        <f>V201-Baseline!V201</f>
        <v>79.989707052945889</v>
      </c>
      <c r="W221" s="21">
        <f>W201-Baseline!W201</f>
        <v>79.8586508667521</v>
      </c>
      <c r="X221" s="21">
        <f>X201-Baseline!X201</f>
        <v>79.741568774834576</v>
      </c>
      <c r="Y221" s="21">
        <f>Y201-Baseline!Y201</f>
        <v>79.638602249007846</v>
      </c>
      <c r="Z221" s="21">
        <f>Z201-Baseline!Z201</f>
        <v>79.549901582958427</v>
      </c>
      <c r="AA221" s="21">
        <f>AA201-Baseline!AA201</f>
        <v>79.475626081376987</v>
      </c>
      <c r="AB221" s="21">
        <f>AB201-Baseline!AB201</f>
        <v>79.415944275579861</v>
      </c>
      <c r="AC221" s="21">
        <f>AC201-Baseline!AC201</f>
        <v>79.358570049868518</v>
      </c>
      <c r="AD221" s="21">
        <f>AD201-Baseline!AD201</f>
        <v>79.314648080037784</v>
      </c>
      <c r="AE221" s="21">
        <f>AE201-Baseline!AE201</f>
        <v>79.283152084190931</v>
      </c>
      <c r="AF221" s="21">
        <f>AF201-Baseline!AF201</f>
        <v>79.263482400382387</v>
      </c>
      <c r="AG221" s="21">
        <f>AG201-Baseline!AG201</f>
        <v>79.255476636096816</v>
      </c>
      <c r="AH221" s="21">
        <f>AH201-Baseline!AH201</f>
        <v>79.259522867721785</v>
      </c>
      <c r="AI221" s="21">
        <f>AI201-Baseline!AI201</f>
        <v>79.276764185649085</v>
      </c>
      <c r="AJ221" s="21">
        <f>AJ201-Baseline!AJ201</f>
        <v>79.660568593542308</v>
      </c>
      <c r="AK221" s="21">
        <f>AK201-Baseline!AK201</f>
        <v>80.058350321987319</v>
      </c>
      <c r="AL221" s="21">
        <f>AL201-Baseline!AL201</f>
        <v>80.4706432300149</v>
      </c>
      <c r="AM221" s="21">
        <f>AM201-Baseline!AM201</f>
        <v>80.898020950952002</v>
      </c>
      <c r="AN221" s="21">
        <f>AN201-Baseline!AN201</f>
        <v>81.341020158791508</v>
      </c>
      <c r="AO221" s="21">
        <f>AO201-Baseline!AO201</f>
        <v>81.800127295644444</v>
      </c>
      <c r="AP221" s="21">
        <f>AP201-Baseline!AP201</f>
        <v>82.275896640721982</v>
      </c>
      <c r="AQ221" s="21">
        <f>AQ201-Baseline!AQ201</f>
        <v>82.768902515979192</v>
      </c>
      <c r="AR221" s="21">
        <f>AR201-Baseline!AR201</f>
        <v>83.279724286384862</v>
      </c>
      <c r="AS221" s="21">
        <f>AS201-Baseline!AS201</f>
        <v>83.808949632376056</v>
      </c>
      <c r="AT221" s="21">
        <f>AT201-Baseline!AT201</f>
        <v>84.35718384597115</v>
      </c>
      <c r="AU221" s="21">
        <f>AU201-Baseline!AU201</f>
        <v>84.92505394160743</v>
      </c>
      <c r="AV221" s="21">
        <f>AV201-Baseline!AV201</f>
        <v>85.513202171831665</v>
      </c>
      <c r="AW221" s="21">
        <f>AW201-Baseline!AW201</f>
        <v>86.122287403167746</v>
      </c>
      <c r="AX221" s="21">
        <f>AX201-Baseline!AX201</f>
        <v>86.752987164762089</v>
      </c>
      <c r="AY221" s="21">
        <f>AY201-Baseline!AY201</f>
        <v>87.405999047964286</v>
      </c>
      <c r="AZ221" s="21">
        <f>AZ201-Baseline!AZ201</f>
        <v>88.082040949821277</v>
      </c>
      <c r="BA221" s="21">
        <f>BA201-Baseline!BA201</f>
        <v>88.781851351650644</v>
      </c>
      <c r="BB221" s="21">
        <f>BB201-Baseline!BB201</f>
        <v>89.494866327319642</v>
      </c>
    </row>
    <row r="222" spans="1:54" outlineLevel="2">
      <c r="A222" s="477"/>
      <c r="B222" s="150" t="s">
        <v>500</v>
      </c>
      <c r="C222" s="19"/>
      <c r="D222" s="135" t="s">
        <v>389</v>
      </c>
      <c r="E222" s="21">
        <f>E202-Baseline!E202</f>
        <v>126.57353819999577</v>
      </c>
      <c r="F222" s="21">
        <f>F202-Baseline!F202</f>
        <v>126.02276398558544</v>
      </c>
      <c r="G222" s="21">
        <f>G202-Baseline!G202</f>
        <v>125.48927486761693</v>
      </c>
      <c r="H222" s="21">
        <f>H202-Baseline!H202</f>
        <v>124.97310251668335</v>
      </c>
      <c r="I222" s="21">
        <f>I202-Baseline!I202</f>
        <v>124.47428652332307</v>
      </c>
      <c r="J222" s="21">
        <f>J202-Baseline!J202</f>
        <v>123.99287467044073</v>
      </c>
      <c r="K222" s="21">
        <f>K202-Baseline!K202</f>
        <v>123.528922743485</v>
      </c>
      <c r="L222" s="21">
        <f>L202-Baseline!L202</f>
        <v>123.08249495291174</v>
      </c>
      <c r="M222" s="21">
        <f>M202-Baseline!M202</f>
        <v>122.65366397682102</v>
      </c>
      <c r="N222" s="21">
        <f>N202-Baseline!N202</f>
        <v>122.2425110118932</v>
      </c>
      <c r="O222" s="21">
        <f>O202-Baseline!O202</f>
        <v>121.84912607680251</v>
      </c>
      <c r="P222" s="21">
        <f>P202-Baseline!P202</f>
        <v>121.47360791531345</v>
      </c>
      <c r="Q222" s="21">
        <f>Q202-Baseline!Q202</f>
        <v>121.11606450496276</v>
      </c>
      <c r="R222" s="21">
        <f>R202-Baseline!R202</f>
        <v>120.77661294467657</v>
      </c>
      <c r="S222" s="21">
        <f>S202-Baseline!S202</f>
        <v>120.44188462704791</v>
      </c>
      <c r="T222" s="21">
        <f>T202-Baseline!T202</f>
        <v>120.12560508218385</v>
      </c>
      <c r="U222" s="21">
        <f>U202-Baseline!U202</f>
        <v>119.82791509841175</v>
      </c>
      <c r="V222" s="21">
        <f>V202-Baseline!V202</f>
        <v>119.54896559261633</v>
      </c>
      <c r="W222" s="21">
        <f>W202-Baseline!W202</f>
        <v>119.28891743439519</v>
      </c>
      <c r="X222" s="21">
        <f>X202-Baseline!X202</f>
        <v>119.04794213707865</v>
      </c>
      <c r="Y222" s="21">
        <f>Y202-Baseline!Y202</f>
        <v>118.82622163440294</v>
      </c>
      <c r="Z222" s="21">
        <f>Z202-Baseline!Z202</f>
        <v>118.62394871736628</v>
      </c>
      <c r="AA222" s="21">
        <f>AA202-Baseline!AA202</f>
        <v>118.44132740243539</v>
      </c>
      <c r="AB222" s="21">
        <f>AB202-Baseline!AB202</f>
        <v>118.27857303528785</v>
      </c>
      <c r="AC222" s="21">
        <f>AC202-Baseline!AC202</f>
        <v>118.09852057937945</v>
      </c>
      <c r="AD222" s="21">
        <f>AD202-Baseline!AD202</f>
        <v>117.93428015610056</v>
      </c>
      <c r="AE222" s="21">
        <f>AE202-Baseline!AE202</f>
        <v>117.78243168738597</v>
      </c>
      <c r="AF222" s="21">
        <f>AF202-Baseline!AF202</f>
        <v>117.64081713106299</v>
      </c>
      <c r="AG222" s="21">
        <f>AG202-Baseline!AG202</f>
        <v>117.50857180833925</v>
      </c>
      <c r="AH222" s="21">
        <f>AH202-Baseline!AH202</f>
        <v>117.38646380810962</v>
      </c>
      <c r="AI222" s="21">
        <f>AI202-Baseline!AI202</f>
        <v>117.27750688217439</v>
      </c>
      <c r="AJ222" s="21">
        <f>AJ202-Baseline!AJ202</f>
        <v>117.71843651404103</v>
      </c>
      <c r="AK222" s="21">
        <f>AK202-Baseline!AK202</f>
        <v>118.17253495578069</v>
      </c>
      <c r="AL222" s="21">
        <f>AL202-Baseline!AL202</f>
        <v>118.6406628361263</v>
      </c>
      <c r="AM222" s="21">
        <f>AM202-Baseline!AM202</f>
        <v>119.12377303796978</v>
      </c>
      <c r="AN222" s="21">
        <f>AN202-Baseline!AN202</f>
        <v>119.62267966669648</v>
      </c>
      <c r="AO222" s="21">
        <f>AO202-Baseline!AO202</f>
        <v>120.1380169918329</v>
      </c>
      <c r="AP222" s="21">
        <f>AP202-Baseline!AP202</f>
        <v>120.67059296440658</v>
      </c>
      <c r="AQ222" s="21">
        <f>AQ202-Baseline!AQ202</f>
        <v>121.22124470872018</v>
      </c>
      <c r="AR222" s="21">
        <f>AR202-Baseline!AR202</f>
        <v>121.79079247599725</v>
      </c>
      <c r="AS222" s="21">
        <f>AS202-Baseline!AS202</f>
        <v>122.38004844894148</v>
      </c>
      <c r="AT222" s="21">
        <f>AT202-Baseline!AT202</f>
        <v>122.98984348419276</v>
      </c>
      <c r="AU222" s="21">
        <f>AU202-Baseline!AU202</f>
        <v>123.62103808401541</v>
      </c>
      <c r="AV222" s="21">
        <f>AV202-Baseline!AV202</f>
        <v>124.27450208221086</v>
      </c>
      <c r="AW222" s="21">
        <f>AW202-Baseline!AW202</f>
        <v>124.9511170839632</v>
      </c>
      <c r="AX222" s="21">
        <f>AX202-Baseline!AX202</f>
        <v>125.65178177977572</v>
      </c>
      <c r="AY222" s="21">
        <f>AY202-Baseline!AY202</f>
        <v>126.37741448686941</v>
      </c>
      <c r="AZ222" s="21">
        <f>AZ202-Baseline!AZ202</f>
        <v>127.12895246007835</v>
      </c>
      <c r="BA222" s="21">
        <f>BA202-Baseline!BA202</f>
        <v>127.90735144190886</v>
      </c>
      <c r="BB222" s="21">
        <f>BB202-Baseline!BB202</f>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4"/>
  <sheetViews>
    <sheetView workbookViewId="0">
      <selection sqref="A1:XFD1048576"/>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row r="33" customFormat="1"/>
    <row r="34" customFormat="1"/>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86"/>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89"/>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105.31764089788101</v>
      </c>
      <c r="F220" s="21">
        <f>F200-Baseline!F200</f>
        <v>104.97415414303632</v>
      </c>
      <c r="G220" s="21">
        <f>G200-Baseline!G200</f>
        <v>104.48733868626675</v>
      </c>
      <c r="H220" s="21">
        <f>H200-Baseline!H200</f>
        <v>104.00814265685347</v>
      </c>
      <c r="I220" s="21">
        <f>I200-Baseline!I200</f>
        <v>103.6760736234088</v>
      </c>
      <c r="J220" s="21">
        <f>J200-Baseline!J200</f>
        <v>103.34697192202697</v>
      </c>
      <c r="K220" s="21">
        <f>K200-Baseline!K200</f>
        <v>102.88755578939508</v>
      </c>
      <c r="L220" s="21">
        <f>L200-Baseline!L200</f>
        <v>102.56857291878586</v>
      </c>
      <c r="M220" s="21">
        <f>M200-Baseline!M200</f>
        <v>102.25409366657649</v>
      </c>
      <c r="N220" s="21">
        <f>N200-Baseline!N200</f>
        <v>101.81830374183451</v>
      </c>
      <c r="O220" s="21">
        <f>O200-Baseline!O200</f>
        <v>101.51673393723868</v>
      </c>
      <c r="P220" s="21">
        <f>P200-Baseline!P200</f>
        <v>101.22111055774596</v>
      </c>
      <c r="Q220" s="21">
        <f>Q200-Baseline!Q200</f>
        <v>100.93191562136991</v>
      </c>
      <c r="R220" s="21">
        <f>R200-Baseline!R200</f>
        <v>100.76676049476647</v>
      </c>
      <c r="S220" s="21">
        <f>S200-Baseline!S200</f>
        <v>100.48967465738112</v>
      </c>
      <c r="T220" s="21">
        <f>T200-Baseline!T200</f>
        <v>100.22046623959355</v>
      </c>
      <c r="U220" s="21">
        <f>U200-Baseline!U200</f>
        <v>99.959585317456103</v>
      </c>
      <c r="V220" s="21">
        <f>V200-Baseline!V200</f>
        <v>99.816284306788631</v>
      </c>
      <c r="W220" s="21">
        <f>W200-Baseline!W200</f>
        <v>99.571427729235921</v>
      </c>
      <c r="X220" s="21">
        <f>X200-Baseline!X200</f>
        <v>99.441203937884126</v>
      </c>
      <c r="Y220" s="21">
        <f>Y200-Baseline!Y200</f>
        <v>99.21429656149121</v>
      </c>
      <c r="Z220" s="21">
        <f>Z200-Baseline!Z200</f>
        <v>99.099240275626983</v>
      </c>
      <c r="AA220" s="21">
        <f>AA200-Baseline!AA200</f>
        <v>98.991649975519209</v>
      </c>
      <c r="AB220" s="21">
        <f>AB200-Baseline!AB200</f>
        <v>98.892075027046261</v>
      </c>
      <c r="AC220" s="21">
        <f>AC200-Baseline!AC200</f>
        <v>98.779100072436023</v>
      </c>
      <c r="AD220" s="21">
        <f>AD200-Baseline!AD200</f>
        <v>98.680985252080859</v>
      </c>
      <c r="AE220" s="21">
        <f>AE200-Baseline!AE200</f>
        <v>98.602170735958566</v>
      </c>
      <c r="AF220" s="21">
        <f>AF200-Baseline!AF200</f>
        <v>98.53076830108435</v>
      </c>
      <c r="AG220" s="21">
        <f>AG200-Baseline!AG200</f>
        <v>98.468505626000962</v>
      </c>
      <c r="AH220" s="21">
        <f>AH200-Baseline!AH200</f>
        <v>98.417322607059418</v>
      </c>
      <c r="AI220" s="21">
        <f>AI200-Baseline!AI200</f>
        <v>98.37964345564211</v>
      </c>
      <c r="AJ220" s="21">
        <f>AJ200-Baseline!AJ200</f>
        <v>98.800583920834399</v>
      </c>
      <c r="AK220" s="21">
        <f>AK200-Baseline!AK200</f>
        <v>99.234470767298234</v>
      </c>
      <c r="AL220" s="21">
        <f>AL200-Baseline!AL200</f>
        <v>99.682485098057697</v>
      </c>
      <c r="AM220" s="21">
        <f>AM200-Baseline!AM200</f>
        <v>100.1454710204665</v>
      </c>
      <c r="AN220" s="21">
        <f>AN200-Baseline!AN200</f>
        <v>100.62402704021736</v>
      </c>
      <c r="AO220" s="21">
        <f>AO200-Baseline!AO200</f>
        <v>101.11865388144699</v>
      </c>
      <c r="AP220" s="21">
        <f>AP200-Baseline!AP200</f>
        <v>101.63005626250845</v>
      </c>
      <c r="AQ220" s="21">
        <f>AQ200-Baseline!AQ200</f>
        <v>102.15899369657836</v>
      </c>
      <c r="AR220" s="21">
        <f>AR200-Baseline!AR200</f>
        <v>102.70615803181238</v>
      </c>
      <c r="AS220" s="21">
        <f>AS200-Baseline!AS200</f>
        <v>103.27224239001319</v>
      </c>
      <c r="AT220" s="21">
        <f>AT200-Baseline!AT200</f>
        <v>103.85797245183488</v>
      </c>
      <c r="AU220" s="21">
        <f>AU200-Baseline!AU200</f>
        <v>104.46410440605227</v>
      </c>
      <c r="AV220" s="21">
        <f>AV200-Baseline!AV200</f>
        <v>105.09140149670455</v>
      </c>
      <c r="AW220" s="21">
        <f>AW200-Baseline!AW200</f>
        <v>105.74063697401752</v>
      </c>
      <c r="AX220" s="21">
        <f>AX200-Baseline!AX200</f>
        <v>106.41260472761573</v>
      </c>
      <c r="AY220" s="21">
        <f>AY200-Baseline!AY200</f>
        <v>107.10811966926127</v>
      </c>
      <c r="AZ220" s="21">
        <f>AZ200-Baseline!AZ200</f>
        <v>107.82801559146566</v>
      </c>
      <c r="BA220" s="21">
        <f>BA200-Baseline!BA200</f>
        <v>108.57314504895274</v>
      </c>
      <c r="BB220" s="21">
        <f>BB200-Baseline!BB200</f>
        <v>109.32921540950099</v>
      </c>
    </row>
    <row r="221" spans="1:54" outlineLevel="2">
      <c r="A221" s="476"/>
      <c r="B221" s="150" t="s">
        <v>499</v>
      </c>
      <c r="C221" s="19"/>
      <c r="D221" s="135" t="s">
        <v>389</v>
      </c>
      <c r="E221" s="21">
        <f>E201-Baseline!E201</f>
        <v>84.195669073085313</v>
      </c>
      <c r="F221" s="21">
        <f>F201-Baseline!F201</f>
        <v>83.846035829316577</v>
      </c>
      <c r="G221" s="21">
        <f>G201-Baseline!G201</f>
        <v>83.509110085415642</v>
      </c>
      <c r="H221" s="21">
        <f>H201-Baseline!H201</f>
        <v>83.184908320867237</v>
      </c>
      <c r="I221" s="21">
        <f>I201-Baseline!I201</f>
        <v>82.873453528771378</v>
      </c>
      <c r="J221" s="21">
        <f>J201-Baseline!J201</f>
        <v>82.57477546736574</v>
      </c>
      <c r="K221" s="21">
        <f>K201-Baseline!K201</f>
        <v>82.288910468681451</v>
      </c>
      <c r="L221" s="21">
        <f>L201-Baseline!L201</f>
        <v>82.015901802801565</v>
      </c>
      <c r="M221" s="21">
        <f>M201-Baseline!M201</f>
        <v>81.75579963256294</v>
      </c>
      <c r="N221" s="21">
        <f>N201-Baseline!N201</f>
        <v>81.508661127411273</v>
      </c>
      <c r="O221" s="21">
        <f>O201-Baseline!O201</f>
        <v>81.274550633442686</v>
      </c>
      <c r="P221" s="21">
        <f>P201-Baseline!P201</f>
        <v>81.053539672177678</v>
      </c>
      <c r="Q221" s="21">
        <f>Q201-Baseline!Q201</f>
        <v>80.845707223561107</v>
      </c>
      <c r="R221" s="21">
        <f>R201-Baseline!R201</f>
        <v>80.651139725578957</v>
      </c>
      <c r="S221" s="21">
        <f>S201-Baseline!S201</f>
        <v>80.465432898241318</v>
      </c>
      <c r="T221" s="21">
        <f>T201-Baseline!T201</f>
        <v>80.293218406939872</v>
      </c>
      <c r="U221" s="21">
        <f>U201-Baseline!U201</f>
        <v>80.134604367807469</v>
      </c>
      <c r="V221" s="21">
        <f>V201-Baseline!V201</f>
        <v>79.989707052945889</v>
      </c>
      <c r="W221" s="21">
        <f>W201-Baseline!W201</f>
        <v>79.8586508667521</v>
      </c>
      <c r="X221" s="21">
        <f>X201-Baseline!X201</f>
        <v>79.741568774834576</v>
      </c>
      <c r="Y221" s="21">
        <f>Y201-Baseline!Y201</f>
        <v>79.638602249007846</v>
      </c>
      <c r="Z221" s="21">
        <f>Z201-Baseline!Z201</f>
        <v>79.549901582958427</v>
      </c>
      <c r="AA221" s="21">
        <f>AA201-Baseline!AA201</f>
        <v>79.475626081376987</v>
      </c>
      <c r="AB221" s="21">
        <f>AB201-Baseline!AB201</f>
        <v>79.415944275579861</v>
      </c>
      <c r="AC221" s="21">
        <f>AC201-Baseline!AC201</f>
        <v>79.358570049868518</v>
      </c>
      <c r="AD221" s="21">
        <f>AD201-Baseline!AD201</f>
        <v>79.314648080037784</v>
      </c>
      <c r="AE221" s="21">
        <f>AE201-Baseline!AE201</f>
        <v>79.283152084190931</v>
      </c>
      <c r="AF221" s="21">
        <f>AF201-Baseline!AF201</f>
        <v>79.263482400382387</v>
      </c>
      <c r="AG221" s="21">
        <f>AG201-Baseline!AG201</f>
        <v>79.255476636096816</v>
      </c>
      <c r="AH221" s="21">
        <f>AH201-Baseline!AH201</f>
        <v>79.259522867721785</v>
      </c>
      <c r="AI221" s="21">
        <f>AI201-Baseline!AI201</f>
        <v>79.276764185649085</v>
      </c>
      <c r="AJ221" s="21">
        <f>AJ201-Baseline!AJ201</f>
        <v>79.660568593542308</v>
      </c>
      <c r="AK221" s="21">
        <f>AK201-Baseline!AK201</f>
        <v>80.058350321987319</v>
      </c>
      <c r="AL221" s="21">
        <f>AL201-Baseline!AL201</f>
        <v>80.4706432300149</v>
      </c>
      <c r="AM221" s="21">
        <f>AM201-Baseline!AM201</f>
        <v>80.898020950952002</v>
      </c>
      <c r="AN221" s="21">
        <f>AN201-Baseline!AN201</f>
        <v>81.341020158791508</v>
      </c>
      <c r="AO221" s="21">
        <f>AO201-Baseline!AO201</f>
        <v>81.800127295644444</v>
      </c>
      <c r="AP221" s="21">
        <f>AP201-Baseline!AP201</f>
        <v>82.275896640721982</v>
      </c>
      <c r="AQ221" s="21">
        <f>AQ201-Baseline!AQ201</f>
        <v>82.768902515979192</v>
      </c>
      <c r="AR221" s="21">
        <f>AR201-Baseline!AR201</f>
        <v>83.279724286384862</v>
      </c>
      <c r="AS221" s="21">
        <f>AS201-Baseline!AS201</f>
        <v>83.808949632376056</v>
      </c>
      <c r="AT221" s="21">
        <f>AT201-Baseline!AT201</f>
        <v>84.35718384597115</v>
      </c>
      <c r="AU221" s="21">
        <f>AU201-Baseline!AU201</f>
        <v>84.92505394160743</v>
      </c>
      <c r="AV221" s="21">
        <f>AV201-Baseline!AV201</f>
        <v>85.513202171831665</v>
      </c>
      <c r="AW221" s="21">
        <f>AW201-Baseline!AW201</f>
        <v>86.122287403167746</v>
      </c>
      <c r="AX221" s="21">
        <f>AX201-Baseline!AX201</f>
        <v>86.752987164762089</v>
      </c>
      <c r="AY221" s="21">
        <f>AY201-Baseline!AY201</f>
        <v>87.405999047964286</v>
      </c>
      <c r="AZ221" s="21">
        <f>AZ201-Baseline!AZ201</f>
        <v>88.082040949821277</v>
      </c>
      <c r="BA221" s="21">
        <f>BA201-Baseline!BA201</f>
        <v>88.781851351650644</v>
      </c>
      <c r="BB221" s="21">
        <f>BB201-Baseline!BB201</f>
        <v>89.494866327319642</v>
      </c>
    </row>
    <row r="222" spans="1:54" outlineLevel="2">
      <c r="A222" s="477"/>
      <c r="B222" s="150" t="s">
        <v>500</v>
      </c>
      <c r="C222" s="19"/>
      <c r="D222" s="135" t="s">
        <v>389</v>
      </c>
      <c r="E222" s="21">
        <f>E202-Baseline!E202</f>
        <v>126.57353819999577</v>
      </c>
      <c r="F222" s="21">
        <f>F202-Baseline!F202</f>
        <v>126.02276398558544</v>
      </c>
      <c r="G222" s="21">
        <f>G202-Baseline!G202</f>
        <v>125.48927486761693</v>
      </c>
      <c r="H222" s="21">
        <f>H202-Baseline!H202</f>
        <v>124.97310251668335</v>
      </c>
      <c r="I222" s="21">
        <f>I202-Baseline!I202</f>
        <v>124.47428652332307</v>
      </c>
      <c r="J222" s="21">
        <f>J202-Baseline!J202</f>
        <v>123.99287467044073</v>
      </c>
      <c r="K222" s="21">
        <f>K202-Baseline!K202</f>
        <v>123.528922743485</v>
      </c>
      <c r="L222" s="21">
        <f>L202-Baseline!L202</f>
        <v>123.08249495291174</v>
      </c>
      <c r="M222" s="21">
        <f>M202-Baseline!M202</f>
        <v>122.65366397682102</v>
      </c>
      <c r="N222" s="21">
        <f>N202-Baseline!N202</f>
        <v>122.2425110118932</v>
      </c>
      <c r="O222" s="21">
        <f>O202-Baseline!O202</f>
        <v>121.84912607680251</v>
      </c>
      <c r="P222" s="21">
        <f>P202-Baseline!P202</f>
        <v>121.47360791531345</v>
      </c>
      <c r="Q222" s="21">
        <f>Q202-Baseline!Q202</f>
        <v>121.11606450496276</v>
      </c>
      <c r="R222" s="21">
        <f>R202-Baseline!R202</f>
        <v>120.77661294467657</v>
      </c>
      <c r="S222" s="21">
        <f>S202-Baseline!S202</f>
        <v>120.44188462704791</v>
      </c>
      <c r="T222" s="21">
        <f>T202-Baseline!T202</f>
        <v>120.12560508218385</v>
      </c>
      <c r="U222" s="21">
        <f>U202-Baseline!U202</f>
        <v>119.82791509841175</v>
      </c>
      <c r="V222" s="21">
        <f>V202-Baseline!V202</f>
        <v>119.54896559261633</v>
      </c>
      <c r="W222" s="21">
        <f>W202-Baseline!W202</f>
        <v>119.28891743439519</v>
      </c>
      <c r="X222" s="21">
        <f>X202-Baseline!X202</f>
        <v>119.04794213707865</v>
      </c>
      <c r="Y222" s="21">
        <f>Y202-Baseline!Y202</f>
        <v>118.82622163440294</v>
      </c>
      <c r="Z222" s="21">
        <f>Z202-Baseline!Z202</f>
        <v>118.62394871736628</v>
      </c>
      <c r="AA222" s="21">
        <f>AA202-Baseline!AA202</f>
        <v>118.44132740243539</v>
      </c>
      <c r="AB222" s="21">
        <f>AB202-Baseline!AB202</f>
        <v>118.27857303528785</v>
      </c>
      <c r="AC222" s="21">
        <f>AC202-Baseline!AC202</f>
        <v>118.09852057937945</v>
      </c>
      <c r="AD222" s="21">
        <f>AD202-Baseline!AD202</f>
        <v>117.93428015610056</v>
      </c>
      <c r="AE222" s="21">
        <f>AE202-Baseline!AE202</f>
        <v>117.78243168738597</v>
      </c>
      <c r="AF222" s="21">
        <f>AF202-Baseline!AF202</f>
        <v>117.64081713106299</v>
      </c>
      <c r="AG222" s="21">
        <f>AG202-Baseline!AG202</f>
        <v>117.50857180833925</v>
      </c>
      <c r="AH222" s="21">
        <f>AH202-Baseline!AH202</f>
        <v>117.38646380810962</v>
      </c>
      <c r="AI222" s="21">
        <f>AI202-Baseline!AI202</f>
        <v>117.27750688217439</v>
      </c>
      <c r="AJ222" s="21">
        <f>AJ202-Baseline!AJ202</f>
        <v>117.71843651404103</v>
      </c>
      <c r="AK222" s="21">
        <f>AK202-Baseline!AK202</f>
        <v>118.17253495578069</v>
      </c>
      <c r="AL222" s="21">
        <f>AL202-Baseline!AL202</f>
        <v>118.6406628361263</v>
      </c>
      <c r="AM222" s="21">
        <f>AM202-Baseline!AM202</f>
        <v>119.12377303796978</v>
      </c>
      <c r="AN222" s="21">
        <f>AN202-Baseline!AN202</f>
        <v>119.62267966669648</v>
      </c>
      <c r="AO222" s="21">
        <f>AO202-Baseline!AO202</f>
        <v>120.1380169918329</v>
      </c>
      <c r="AP222" s="21">
        <f>AP202-Baseline!AP202</f>
        <v>120.67059296440658</v>
      </c>
      <c r="AQ222" s="21">
        <f>AQ202-Baseline!AQ202</f>
        <v>121.22124470872018</v>
      </c>
      <c r="AR222" s="21">
        <f>AR202-Baseline!AR202</f>
        <v>121.79079247599725</v>
      </c>
      <c r="AS222" s="21">
        <f>AS202-Baseline!AS202</f>
        <v>122.38004844894148</v>
      </c>
      <c r="AT222" s="21">
        <f>AT202-Baseline!AT202</f>
        <v>122.98984348419276</v>
      </c>
      <c r="AU222" s="21">
        <f>AU202-Baseline!AU202</f>
        <v>123.62103808401541</v>
      </c>
      <c r="AV222" s="21">
        <f>AV202-Baseline!AV202</f>
        <v>124.27450208221086</v>
      </c>
      <c r="AW222" s="21">
        <f>AW202-Baseline!AW202</f>
        <v>124.9511170839632</v>
      </c>
      <c r="AX222" s="21">
        <f>AX202-Baseline!AX202</f>
        <v>125.65178177977572</v>
      </c>
      <c r="AY222" s="21">
        <f>AY202-Baseline!AY202</f>
        <v>126.37741448686941</v>
      </c>
      <c r="AZ222" s="21">
        <f>AZ202-Baseline!AZ202</f>
        <v>127.12895246007835</v>
      </c>
      <c r="BA222" s="21">
        <f>BA202-Baseline!BA202</f>
        <v>127.90735144190886</v>
      </c>
      <c r="BB222" s="21">
        <f>BB202-Baseline!BB202</f>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86"/>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89"/>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105.31764089788101</v>
      </c>
      <c r="F220" s="21">
        <f>F200-Baseline!F200</f>
        <v>104.97415414303632</v>
      </c>
      <c r="G220" s="21">
        <f>G200-Baseline!G200</f>
        <v>104.48733868626675</v>
      </c>
      <c r="H220" s="21">
        <f>H200-Baseline!H200</f>
        <v>104.00814265685347</v>
      </c>
      <c r="I220" s="21">
        <f>I200-Baseline!I200</f>
        <v>103.6760736234088</v>
      </c>
      <c r="J220" s="21">
        <f>J200-Baseline!J200</f>
        <v>103.34697192202697</v>
      </c>
      <c r="K220" s="21">
        <f>K200-Baseline!K200</f>
        <v>102.88755578939508</v>
      </c>
      <c r="L220" s="21">
        <f>L200-Baseline!L200</f>
        <v>102.56857291878586</v>
      </c>
      <c r="M220" s="21">
        <f>M200-Baseline!M200</f>
        <v>102.25409366657649</v>
      </c>
      <c r="N220" s="21">
        <f>N200-Baseline!N200</f>
        <v>101.81830374183451</v>
      </c>
      <c r="O220" s="21">
        <f>O200-Baseline!O200</f>
        <v>101.51673393723868</v>
      </c>
      <c r="P220" s="21">
        <f>P200-Baseline!P200</f>
        <v>101.22111055774596</v>
      </c>
      <c r="Q220" s="21">
        <f>Q200-Baseline!Q200</f>
        <v>100.93191562136991</v>
      </c>
      <c r="R220" s="21">
        <f>R200-Baseline!R200</f>
        <v>100.76676049476647</v>
      </c>
      <c r="S220" s="21">
        <f>S200-Baseline!S200</f>
        <v>100.48967465738112</v>
      </c>
      <c r="T220" s="21">
        <f>T200-Baseline!T200</f>
        <v>100.22046623959355</v>
      </c>
      <c r="U220" s="21">
        <f>U200-Baseline!U200</f>
        <v>99.959585317456103</v>
      </c>
      <c r="V220" s="21">
        <f>V200-Baseline!V200</f>
        <v>99.816284306788631</v>
      </c>
      <c r="W220" s="21">
        <f>W200-Baseline!W200</f>
        <v>99.571427729235921</v>
      </c>
      <c r="X220" s="21">
        <f>X200-Baseline!X200</f>
        <v>99.441203937884126</v>
      </c>
      <c r="Y220" s="21">
        <f>Y200-Baseline!Y200</f>
        <v>99.21429656149121</v>
      </c>
      <c r="Z220" s="21">
        <f>Z200-Baseline!Z200</f>
        <v>99.099240275626983</v>
      </c>
      <c r="AA220" s="21">
        <f>AA200-Baseline!AA200</f>
        <v>98.991649975519209</v>
      </c>
      <c r="AB220" s="21">
        <f>AB200-Baseline!AB200</f>
        <v>98.892075027046261</v>
      </c>
      <c r="AC220" s="21">
        <f>AC200-Baseline!AC200</f>
        <v>98.779100072436023</v>
      </c>
      <c r="AD220" s="21">
        <f>AD200-Baseline!AD200</f>
        <v>98.680985252080859</v>
      </c>
      <c r="AE220" s="21">
        <f>AE200-Baseline!AE200</f>
        <v>98.602170735958566</v>
      </c>
      <c r="AF220" s="21">
        <f>AF200-Baseline!AF200</f>
        <v>98.53076830108435</v>
      </c>
      <c r="AG220" s="21">
        <f>AG200-Baseline!AG200</f>
        <v>98.468505626000962</v>
      </c>
      <c r="AH220" s="21">
        <f>AH200-Baseline!AH200</f>
        <v>98.417322607059418</v>
      </c>
      <c r="AI220" s="21">
        <f>AI200-Baseline!AI200</f>
        <v>98.37964345564211</v>
      </c>
      <c r="AJ220" s="21">
        <f>AJ200-Baseline!AJ200</f>
        <v>98.800583920834399</v>
      </c>
      <c r="AK220" s="21">
        <f>AK200-Baseline!AK200</f>
        <v>99.234470767298234</v>
      </c>
      <c r="AL220" s="21">
        <f>AL200-Baseline!AL200</f>
        <v>99.682485098057697</v>
      </c>
      <c r="AM220" s="21">
        <f>AM200-Baseline!AM200</f>
        <v>100.1454710204665</v>
      </c>
      <c r="AN220" s="21">
        <f>AN200-Baseline!AN200</f>
        <v>100.62402704021736</v>
      </c>
      <c r="AO220" s="21">
        <f>AO200-Baseline!AO200</f>
        <v>101.11865388144699</v>
      </c>
      <c r="AP220" s="21">
        <f>AP200-Baseline!AP200</f>
        <v>101.63005626250845</v>
      </c>
      <c r="AQ220" s="21">
        <f>AQ200-Baseline!AQ200</f>
        <v>102.15899369657836</v>
      </c>
      <c r="AR220" s="21">
        <f>AR200-Baseline!AR200</f>
        <v>102.70615803181238</v>
      </c>
      <c r="AS220" s="21">
        <f>AS200-Baseline!AS200</f>
        <v>103.27224239001319</v>
      </c>
      <c r="AT220" s="21">
        <f>AT200-Baseline!AT200</f>
        <v>103.85797245183488</v>
      </c>
      <c r="AU220" s="21">
        <f>AU200-Baseline!AU200</f>
        <v>104.46410440605227</v>
      </c>
      <c r="AV220" s="21">
        <f>AV200-Baseline!AV200</f>
        <v>105.09140149670455</v>
      </c>
      <c r="AW220" s="21">
        <f>AW200-Baseline!AW200</f>
        <v>105.74063697401752</v>
      </c>
      <c r="AX220" s="21">
        <f>AX200-Baseline!AX200</f>
        <v>106.41260472761573</v>
      </c>
      <c r="AY220" s="21">
        <f>AY200-Baseline!AY200</f>
        <v>107.10811966926127</v>
      </c>
      <c r="AZ220" s="21">
        <f>AZ200-Baseline!AZ200</f>
        <v>107.82801559146566</v>
      </c>
      <c r="BA220" s="21">
        <f>BA200-Baseline!BA200</f>
        <v>108.57314504895274</v>
      </c>
      <c r="BB220" s="21">
        <f>BB200-Baseline!BB200</f>
        <v>109.32921540950099</v>
      </c>
    </row>
    <row r="221" spans="1:54" outlineLevel="2">
      <c r="A221" s="476"/>
      <c r="B221" s="150" t="s">
        <v>499</v>
      </c>
      <c r="C221" s="19"/>
      <c r="D221" s="135" t="s">
        <v>389</v>
      </c>
      <c r="E221" s="21">
        <f>E201-Baseline!E201</f>
        <v>84.195669073085313</v>
      </c>
      <c r="F221" s="21">
        <f>F201-Baseline!F201</f>
        <v>83.846035829316577</v>
      </c>
      <c r="G221" s="21">
        <f>G201-Baseline!G201</f>
        <v>83.509110085415642</v>
      </c>
      <c r="H221" s="21">
        <f>H201-Baseline!H201</f>
        <v>83.184908320867237</v>
      </c>
      <c r="I221" s="21">
        <f>I201-Baseline!I201</f>
        <v>82.873453528771378</v>
      </c>
      <c r="J221" s="21">
        <f>J201-Baseline!J201</f>
        <v>82.57477546736574</v>
      </c>
      <c r="K221" s="21">
        <f>K201-Baseline!K201</f>
        <v>82.288910468681451</v>
      </c>
      <c r="L221" s="21">
        <f>L201-Baseline!L201</f>
        <v>82.015901802801565</v>
      </c>
      <c r="M221" s="21">
        <f>M201-Baseline!M201</f>
        <v>81.75579963256294</v>
      </c>
      <c r="N221" s="21">
        <f>N201-Baseline!N201</f>
        <v>81.508661127411273</v>
      </c>
      <c r="O221" s="21">
        <f>O201-Baseline!O201</f>
        <v>81.274550633442686</v>
      </c>
      <c r="P221" s="21">
        <f>P201-Baseline!P201</f>
        <v>81.053539672177678</v>
      </c>
      <c r="Q221" s="21">
        <f>Q201-Baseline!Q201</f>
        <v>80.845707223561107</v>
      </c>
      <c r="R221" s="21">
        <f>R201-Baseline!R201</f>
        <v>80.651139725578957</v>
      </c>
      <c r="S221" s="21">
        <f>S201-Baseline!S201</f>
        <v>80.465432898241318</v>
      </c>
      <c r="T221" s="21">
        <f>T201-Baseline!T201</f>
        <v>80.293218406939872</v>
      </c>
      <c r="U221" s="21">
        <f>U201-Baseline!U201</f>
        <v>80.134604367807469</v>
      </c>
      <c r="V221" s="21">
        <f>V201-Baseline!V201</f>
        <v>79.989707052945889</v>
      </c>
      <c r="W221" s="21">
        <f>W201-Baseline!W201</f>
        <v>79.8586508667521</v>
      </c>
      <c r="X221" s="21">
        <f>X201-Baseline!X201</f>
        <v>79.741568774834576</v>
      </c>
      <c r="Y221" s="21">
        <f>Y201-Baseline!Y201</f>
        <v>79.638602249007846</v>
      </c>
      <c r="Z221" s="21">
        <f>Z201-Baseline!Z201</f>
        <v>79.549901582958427</v>
      </c>
      <c r="AA221" s="21">
        <f>AA201-Baseline!AA201</f>
        <v>79.475626081376987</v>
      </c>
      <c r="AB221" s="21">
        <f>AB201-Baseline!AB201</f>
        <v>79.415944275579861</v>
      </c>
      <c r="AC221" s="21">
        <f>AC201-Baseline!AC201</f>
        <v>79.358570049868518</v>
      </c>
      <c r="AD221" s="21">
        <f>AD201-Baseline!AD201</f>
        <v>79.314648080037784</v>
      </c>
      <c r="AE221" s="21">
        <f>AE201-Baseline!AE201</f>
        <v>79.283152084190931</v>
      </c>
      <c r="AF221" s="21">
        <f>AF201-Baseline!AF201</f>
        <v>79.263482400382387</v>
      </c>
      <c r="AG221" s="21">
        <f>AG201-Baseline!AG201</f>
        <v>79.255476636096816</v>
      </c>
      <c r="AH221" s="21">
        <f>AH201-Baseline!AH201</f>
        <v>79.259522867721785</v>
      </c>
      <c r="AI221" s="21">
        <f>AI201-Baseline!AI201</f>
        <v>79.276764185649085</v>
      </c>
      <c r="AJ221" s="21">
        <f>AJ201-Baseline!AJ201</f>
        <v>79.660568593542308</v>
      </c>
      <c r="AK221" s="21">
        <f>AK201-Baseline!AK201</f>
        <v>80.058350321987319</v>
      </c>
      <c r="AL221" s="21">
        <f>AL201-Baseline!AL201</f>
        <v>80.4706432300149</v>
      </c>
      <c r="AM221" s="21">
        <f>AM201-Baseline!AM201</f>
        <v>80.898020950952002</v>
      </c>
      <c r="AN221" s="21">
        <f>AN201-Baseline!AN201</f>
        <v>81.341020158791508</v>
      </c>
      <c r="AO221" s="21">
        <f>AO201-Baseline!AO201</f>
        <v>81.800127295644444</v>
      </c>
      <c r="AP221" s="21">
        <f>AP201-Baseline!AP201</f>
        <v>82.275896640721982</v>
      </c>
      <c r="AQ221" s="21">
        <f>AQ201-Baseline!AQ201</f>
        <v>82.768902515979192</v>
      </c>
      <c r="AR221" s="21">
        <f>AR201-Baseline!AR201</f>
        <v>83.279724286384862</v>
      </c>
      <c r="AS221" s="21">
        <f>AS201-Baseline!AS201</f>
        <v>83.808949632376056</v>
      </c>
      <c r="AT221" s="21">
        <f>AT201-Baseline!AT201</f>
        <v>84.35718384597115</v>
      </c>
      <c r="AU221" s="21">
        <f>AU201-Baseline!AU201</f>
        <v>84.92505394160743</v>
      </c>
      <c r="AV221" s="21">
        <f>AV201-Baseline!AV201</f>
        <v>85.513202171831665</v>
      </c>
      <c r="AW221" s="21">
        <f>AW201-Baseline!AW201</f>
        <v>86.122287403167746</v>
      </c>
      <c r="AX221" s="21">
        <f>AX201-Baseline!AX201</f>
        <v>86.752987164762089</v>
      </c>
      <c r="AY221" s="21">
        <f>AY201-Baseline!AY201</f>
        <v>87.405999047964286</v>
      </c>
      <c r="AZ221" s="21">
        <f>AZ201-Baseline!AZ201</f>
        <v>88.082040949821277</v>
      </c>
      <c r="BA221" s="21">
        <f>BA201-Baseline!BA201</f>
        <v>88.781851351650644</v>
      </c>
      <c r="BB221" s="21">
        <f>BB201-Baseline!BB201</f>
        <v>89.494866327319642</v>
      </c>
    </row>
    <row r="222" spans="1:54" outlineLevel="2">
      <c r="A222" s="477"/>
      <c r="B222" s="150" t="s">
        <v>500</v>
      </c>
      <c r="C222" s="19"/>
      <c r="D222" s="135" t="s">
        <v>389</v>
      </c>
      <c r="E222" s="21">
        <f>E202-Baseline!E202</f>
        <v>126.57353819999577</v>
      </c>
      <c r="F222" s="21">
        <f>F202-Baseline!F202</f>
        <v>126.02276398558544</v>
      </c>
      <c r="G222" s="21">
        <f>G202-Baseline!G202</f>
        <v>125.48927486761693</v>
      </c>
      <c r="H222" s="21">
        <f>H202-Baseline!H202</f>
        <v>124.97310251668335</v>
      </c>
      <c r="I222" s="21">
        <f>I202-Baseline!I202</f>
        <v>124.47428652332307</v>
      </c>
      <c r="J222" s="21">
        <f>J202-Baseline!J202</f>
        <v>123.99287467044073</v>
      </c>
      <c r="K222" s="21">
        <f>K202-Baseline!K202</f>
        <v>123.528922743485</v>
      </c>
      <c r="L222" s="21">
        <f>L202-Baseline!L202</f>
        <v>123.08249495291174</v>
      </c>
      <c r="M222" s="21">
        <f>M202-Baseline!M202</f>
        <v>122.65366397682102</v>
      </c>
      <c r="N222" s="21">
        <f>N202-Baseline!N202</f>
        <v>122.2425110118932</v>
      </c>
      <c r="O222" s="21">
        <f>O202-Baseline!O202</f>
        <v>121.84912607680251</v>
      </c>
      <c r="P222" s="21">
        <f>P202-Baseline!P202</f>
        <v>121.47360791531345</v>
      </c>
      <c r="Q222" s="21">
        <f>Q202-Baseline!Q202</f>
        <v>121.11606450496276</v>
      </c>
      <c r="R222" s="21">
        <f>R202-Baseline!R202</f>
        <v>120.77661294467657</v>
      </c>
      <c r="S222" s="21">
        <f>S202-Baseline!S202</f>
        <v>120.44188462704791</v>
      </c>
      <c r="T222" s="21">
        <f>T202-Baseline!T202</f>
        <v>120.12560508218385</v>
      </c>
      <c r="U222" s="21">
        <f>U202-Baseline!U202</f>
        <v>119.82791509841175</v>
      </c>
      <c r="V222" s="21">
        <f>V202-Baseline!V202</f>
        <v>119.54896559261633</v>
      </c>
      <c r="W222" s="21">
        <f>W202-Baseline!W202</f>
        <v>119.28891743439519</v>
      </c>
      <c r="X222" s="21">
        <f>X202-Baseline!X202</f>
        <v>119.04794213707865</v>
      </c>
      <c r="Y222" s="21">
        <f>Y202-Baseline!Y202</f>
        <v>118.82622163440294</v>
      </c>
      <c r="Z222" s="21">
        <f>Z202-Baseline!Z202</f>
        <v>118.62394871736628</v>
      </c>
      <c r="AA222" s="21">
        <f>AA202-Baseline!AA202</f>
        <v>118.44132740243539</v>
      </c>
      <c r="AB222" s="21">
        <f>AB202-Baseline!AB202</f>
        <v>118.27857303528785</v>
      </c>
      <c r="AC222" s="21">
        <f>AC202-Baseline!AC202</f>
        <v>118.09852057937945</v>
      </c>
      <c r="AD222" s="21">
        <f>AD202-Baseline!AD202</f>
        <v>117.93428015610056</v>
      </c>
      <c r="AE222" s="21">
        <f>AE202-Baseline!AE202</f>
        <v>117.78243168738597</v>
      </c>
      <c r="AF222" s="21">
        <f>AF202-Baseline!AF202</f>
        <v>117.64081713106299</v>
      </c>
      <c r="AG222" s="21">
        <f>AG202-Baseline!AG202</f>
        <v>117.50857180833925</v>
      </c>
      <c r="AH222" s="21">
        <f>AH202-Baseline!AH202</f>
        <v>117.38646380810962</v>
      </c>
      <c r="AI222" s="21">
        <f>AI202-Baseline!AI202</f>
        <v>117.27750688217439</v>
      </c>
      <c r="AJ222" s="21">
        <f>AJ202-Baseline!AJ202</f>
        <v>117.71843651404103</v>
      </c>
      <c r="AK222" s="21">
        <f>AK202-Baseline!AK202</f>
        <v>118.17253495578069</v>
      </c>
      <c r="AL222" s="21">
        <f>AL202-Baseline!AL202</f>
        <v>118.6406628361263</v>
      </c>
      <c r="AM222" s="21">
        <f>AM202-Baseline!AM202</f>
        <v>119.12377303796978</v>
      </c>
      <c r="AN222" s="21">
        <f>AN202-Baseline!AN202</f>
        <v>119.62267966669648</v>
      </c>
      <c r="AO222" s="21">
        <f>AO202-Baseline!AO202</f>
        <v>120.1380169918329</v>
      </c>
      <c r="AP222" s="21">
        <f>AP202-Baseline!AP202</f>
        <v>120.67059296440658</v>
      </c>
      <c r="AQ222" s="21">
        <f>AQ202-Baseline!AQ202</f>
        <v>121.22124470872018</v>
      </c>
      <c r="AR222" s="21">
        <f>AR202-Baseline!AR202</f>
        <v>121.79079247599725</v>
      </c>
      <c r="AS222" s="21">
        <f>AS202-Baseline!AS202</f>
        <v>122.38004844894148</v>
      </c>
      <c r="AT222" s="21">
        <f>AT202-Baseline!AT202</f>
        <v>122.98984348419276</v>
      </c>
      <c r="AU222" s="21">
        <f>AU202-Baseline!AU202</f>
        <v>123.62103808401541</v>
      </c>
      <c r="AV222" s="21">
        <f>AV202-Baseline!AV202</f>
        <v>124.27450208221086</v>
      </c>
      <c r="AW222" s="21">
        <f>AW202-Baseline!AW202</f>
        <v>124.9511170839632</v>
      </c>
      <c r="AX222" s="21">
        <f>AX202-Baseline!AX202</f>
        <v>125.65178177977572</v>
      </c>
      <c r="AY222" s="21">
        <f>AY202-Baseline!AY202</f>
        <v>126.37741448686941</v>
      </c>
      <c r="AZ222" s="21">
        <f>AZ202-Baseline!AZ202</f>
        <v>127.12895246007835</v>
      </c>
      <c r="BA222" s="21">
        <f>BA202-Baseline!BA202</f>
        <v>127.90735144190886</v>
      </c>
      <c r="BB222" s="21">
        <f>BB202-Baseline!BB202</f>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86"/>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89"/>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E200-Baseline!E200</f>
        <v>105.31764089788101</v>
      </c>
      <c r="F220" s="21">
        <f>F200-Baseline!F200</f>
        <v>104.97415414303632</v>
      </c>
      <c r="G220" s="21">
        <f>G200-Baseline!G200</f>
        <v>104.48733868626675</v>
      </c>
      <c r="H220" s="21">
        <f>H200-Baseline!H200</f>
        <v>104.00814265685347</v>
      </c>
      <c r="I220" s="21">
        <f>I200-Baseline!I200</f>
        <v>103.6760736234088</v>
      </c>
      <c r="J220" s="21">
        <f>J200-Baseline!J200</f>
        <v>103.34697192202697</v>
      </c>
      <c r="K220" s="21">
        <f>K200-Baseline!K200</f>
        <v>102.88755578939508</v>
      </c>
      <c r="L220" s="21">
        <f>L200-Baseline!L200</f>
        <v>102.56857291878586</v>
      </c>
      <c r="M220" s="21">
        <f>M200-Baseline!M200</f>
        <v>102.25409366657649</v>
      </c>
      <c r="N220" s="21">
        <f>N200-Baseline!N200</f>
        <v>101.81830374183451</v>
      </c>
      <c r="O220" s="21">
        <f>O200-Baseline!O200</f>
        <v>101.51673393723868</v>
      </c>
      <c r="P220" s="21">
        <f>P200-Baseline!P200</f>
        <v>101.22111055774596</v>
      </c>
      <c r="Q220" s="21">
        <f>Q200-Baseline!Q200</f>
        <v>100.93191562136991</v>
      </c>
      <c r="R220" s="21">
        <f>R200-Baseline!R200</f>
        <v>100.76676049476647</v>
      </c>
      <c r="S220" s="21">
        <f>S200-Baseline!S200</f>
        <v>100.48967465738112</v>
      </c>
      <c r="T220" s="21">
        <f>T200-Baseline!T200</f>
        <v>100.22046623959355</v>
      </c>
      <c r="U220" s="21">
        <f>U200-Baseline!U200</f>
        <v>99.959585317456103</v>
      </c>
      <c r="V220" s="21">
        <f>V200-Baseline!V200</f>
        <v>99.816284306788631</v>
      </c>
      <c r="W220" s="21">
        <f>W200-Baseline!W200</f>
        <v>99.571427729235921</v>
      </c>
      <c r="X220" s="21">
        <f>X200-Baseline!X200</f>
        <v>99.441203937884126</v>
      </c>
      <c r="Y220" s="21">
        <f>Y200-Baseline!Y200</f>
        <v>99.21429656149121</v>
      </c>
      <c r="Z220" s="21">
        <f>Z200-Baseline!Z200</f>
        <v>99.099240275626983</v>
      </c>
      <c r="AA220" s="21">
        <f>AA200-Baseline!AA200</f>
        <v>98.991649975519209</v>
      </c>
      <c r="AB220" s="21">
        <f>AB200-Baseline!AB200</f>
        <v>98.892075027046261</v>
      </c>
      <c r="AC220" s="21">
        <f>AC200-Baseline!AC200</f>
        <v>98.779100072436023</v>
      </c>
      <c r="AD220" s="21">
        <f>AD200-Baseline!AD200</f>
        <v>98.680985252080859</v>
      </c>
      <c r="AE220" s="21">
        <f>AE200-Baseline!AE200</f>
        <v>98.602170735958566</v>
      </c>
      <c r="AF220" s="21">
        <f>AF200-Baseline!AF200</f>
        <v>98.53076830108435</v>
      </c>
      <c r="AG220" s="21">
        <f>AG200-Baseline!AG200</f>
        <v>98.468505626000962</v>
      </c>
      <c r="AH220" s="21">
        <f>AH200-Baseline!AH200</f>
        <v>98.417322607059418</v>
      </c>
      <c r="AI220" s="21">
        <f>AI200-Baseline!AI200</f>
        <v>98.37964345564211</v>
      </c>
      <c r="AJ220" s="21">
        <f>AJ200-Baseline!AJ200</f>
        <v>98.800583920834399</v>
      </c>
      <c r="AK220" s="21">
        <f>AK200-Baseline!AK200</f>
        <v>99.234470767298234</v>
      </c>
      <c r="AL220" s="21">
        <f>AL200-Baseline!AL200</f>
        <v>99.682485098057697</v>
      </c>
      <c r="AM220" s="21">
        <f>AM200-Baseline!AM200</f>
        <v>100.1454710204665</v>
      </c>
      <c r="AN220" s="21">
        <f>AN200-Baseline!AN200</f>
        <v>100.62402704021736</v>
      </c>
      <c r="AO220" s="21">
        <f>AO200-Baseline!AO200</f>
        <v>101.11865388144699</v>
      </c>
      <c r="AP220" s="21">
        <f>AP200-Baseline!AP200</f>
        <v>101.63005626250845</v>
      </c>
      <c r="AQ220" s="21">
        <f>AQ200-Baseline!AQ200</f>
        <v>102.15899369657836</v>
      </c>
      <c r="AR220" s="21">
        <f>AR200-Baseline!AR200</f>
        <v>102.70615803181238</v>
      </c>
      <c r="AS220" s="21">
        <f>AS200-Baseline!AS200</f>
        <v>103.27224239001319</v>
      </c>
      <c r="AT220" s="21">
        <f>AT200-Baseline!AT200</f>
        <v>103.85797245183488</v>
      </c>
      <c r="AU220" s="21">
        <f>AU200-Baseline!AU200</f>
        <v>104.46410440605227</v>
      </c>
      <c r="AV220" s="21">
        <f>AV200-Baseline!AV200</f>
        <v>105.09140149670455</v>
      </c>
      <c r="AW220" s="21">
        <f>AW200-Baseline!AW200</f>
        <v>105.74063697401752</v>
      </c>
      <c r="AX220" s="21">
        <f>AX200-Baseline!AX200</f>
        <v>106.41260472761573</v>
      </c>
      <c r="AY220" s="21">
        <f>AY200-Baseline!AY200</f>
        <v>107.10811966926127</v>
      </c>
      <c r="AZ220" s="21">
        <f>AZ200-Baseline!AZ200</f>
        <v>107.82801559146566</v>
      </c>
      <c r="BA220" s="21">
        <f>BA200-Baseline!BA200</f>
        <v>108.57314504895274</v>
      </c>
      <c r="BB220" s="21">
        <f>BB200-Baseline!BB200</f>
        <v>109.32921540950099</v>
      </c>
    </row>
    <row r="221" spans="1:54" outlineLevel="2">
      <c r="A221" s="476"/>
      <c r="B221" s="150" t="s">
        <v>499</v>
      </c>
      <c r="C221" s="19"/>
      <c r="D221" s="135" t="s">
        <v>389</v>
      </c>
      <c r="E221" s="21">
        <f>E201-Baseline!E201</f>
        <v>84.195669073085313</v>
      </c>
      <c r="F221" s="21">
        <f>F201-Baseline!F201</f>
        <v>83.846035829316577</v>
      </c>
      <c r="G221" s="21">
        <f>G201-Baseline!G201</f>
        <v>83.509110085415642</v>
      </c>
      <c r="H221" s="21">
        <f>H201-Baseline!H201</f>
        <v>83.184908320867237</v>
      </c>
      <c r="I221" s="21">
        <f>I201-Baseline!I201</f>
        <v>82.873453528771378</v>
      </c>
      <c r="J221" s="21">
        <f>J201-Baseline!J201</f>
        <v>82.57477546736574</v>
      </c>
      <c r="K221" s="21">
        <f>K201-Baseline!K201</f>
        <v>82.288910468681451</v>
      </c>
      <c r="L221" s="21">
        <f>L201-Baseline!L201</f>
        <v>82.015901802801565</v>
      </c>
      <c r="M221" s="21">
        <f>M201-Baseline!M201</f>
        <v>81.75579963256294</v>
      </c>
      <c r="N221" s="21">
        <f>N201-Baseline!N201</f>
        <v>81.508661127411273</v>
      </c>
      <c r="O221" s="21">
        <f>O201-Baseline!O201</f>
        <v>81.274550633442686</v>
      </c>
      <c r="P221" s="21">
        <f>P201-Baseline!P201</f>
        <v>81.053539672177678</v>
      </c>
      <c r="Q221" s="21">
        <f>Q201-Baseline!Q201</f>
        <v>80.845707223561107</v>
      </c>
      <c r="R221" s="21">
        <f>R201-Baseline!R201</f>
        <v>80.651139725578957</v>
      </c>
      <c r="S221" s="21">
        <f>S201-Baseline!S201</f>
        <v>80.465432898241318</v>
      </c>
      <c r="T221" s="21">
        <f>T201-Baseline!T201</f>
        <v>80.293218406939872</v>
      </c>
      <c r="U221" s="21">
        <f>U201-Baseline!U201</f>
        <v>80.134604367807469</v>
      </c>
      <c r="V221" s="21">
        <f>V201-Baseline!V201</f>
        <v>79.989707052945889</v>
      </c>
      <c r="W221" s="21">
        <f>W201-Baseline!W201</f>
        <v>79.8586508667521</v>
      </c>
      <c r="X221" s="21">
        <f>X201-Baseline!X201</f>
        <v>79.741568774834576</v>
      </c>
      <c r="Y221" s="21">
        <f>Y201-Baseline!Y201</f>
        <v>79.638602249007846</v>
      </c>
      <c r="Z221" s="21">
        <f>Z201-Baseline!Z201</f>
        <v>79.549901582958427</v>
      </c>
      <c r="AA221" s="21">
        <f>AA201-Baseline!AA201</f>
        <v>79.475626081376987</v>
      </c>
      <c r="AB221" s="21">
        <f>AB201-Baseline!AB201</f>
        <v>79.415944275579861</v>
      </c>
      <c r="AC221" s="21">
        <f>AC201-Baseline!AC201</f>
        <v>79.358570049868518</v>
      </c>
      <c r="AD221" s="21">
        <f>AD201-Baseline!AD201</f>
        <v>79.314648080037784</v>
      </c>
      <c r="AE221" s="21">
        <f>AE201-Baseline!AE201</f>
        <v>79.283152084190931</v>
      </c>
      <c r="AF221" s="21">
        <f>AF201-Baseline!AF201</f>
        <v>79.263482400382387</v>
      </c>
      <c r="AG221" s="21">
        <f>AG201-Baseline!AG201</f>
        <v>79.255476636096816</v>
      </c>
      <c r="AH221" s="21">
        <f>AH201-Baseline!AH201</f>
        <v>79.259522867721785</v>
      </c>
      <c r="AI221" s="21">
        <f>AI201-Baseline!AI201</f>
        <v>79.276764185649085</v>
      </c>
      <c r="AJ221" s="21">
        <f>AJ201-Baseline!AJ201</f>
        <v>79.660568593542308</v>
      </c>
      <c r="AK221" s="21">
        <f>AK201-Baseline!AK201</f>
        <v>80.058350321987319</v>
      </c>
      <c r="AL221" s="21">
        <f>AL201-Baseline!AL201</f>
        <v>80.4706432300149</v>
      </c>
      <c r="AM221" s="21">
        <f>AM201-Baseline!AM201</f>
        <v>80.898020950952002</v>
      </c>
      <c r="AN221" s="21">
        <f>AN201-Baseline!AN201</f>
        <v>81.341020158791508</v>
      </c>
      <c r="AO221" s="21">
        <f>AO201-Baseline!AO201</f>
        <v>81.800127295644444</v>
      </c>
      <c r="AP221" s="21">
        <f>AP201-Baseline!AP201</f>
        <v>82.275896640721982</v>
      </c>
      <c r="AQ221" s="21">
        <f>AQ201-Baseline!AQ201</f>
        <v>82.768902515979192</v>
      </c>
      <c r="AR221" s="21">
        <f>AR201-Baseline!AR201</f>
        <v>83.279724286384862</v>
      </c>
      <c r="AS221" s="21">
        <f>AS201-Baseline!AS201</f>
        <v>83.808949632376056</v>
      </c>
      <c r="AT221" s="21">
        <f>AT201-Baseline!AT201</f>
        <v>84.35718384597115</v>
      </c>
      <c r="AU221" s="21">
        <f>AU201-Baseline!AU201</f>
        <v>84.92505394160743</v>
      </c>
      <c r="AV221" s="21">
        <f>AV201-Baseline!AV201</f>
        <v>85.513202171831665</v>
      </c>
      <c r="AW221" s="21">
        <f>AW201-Baseline!AW201</f>
        <v>86.122287403167746</v>
      </c>
      <c r="AX221" s="21">
        <f>AX201-Baseline!AX201</f>
        <v>86.752987164762089</v>
      </c>
      <c r="AY221" s="21">
        <f>AY201-Baseline!AY201</f>
        <v>87.405999047964286</v>
      </c>
      <c r="AZ221" s="21">
        <f>AZ201-Baseline!AZ201</f>
        <v>88.082040949821277</v>
      </c>
      <c r="BA221" s="21">
        <f>BA201-Baseline!BA201</f>
        <v>88.781851351650644</v>
      </c>
      <c r="BB221" s="21">
        <f>BB201-Baseline!BB201</f>
        <v>89.494866327319642</v>
      </c>
    </row>
    <row r="222" spans="1:54" outlineLevel="2">
      <c r="A222" s="477"/>
      <c r="B222" s="150" t="s">
        <v>500</v>
      </c>
      <c r="C222" s="19"/>
      <c r="D222" s="135" t="s">
        <v>389</v>
      </c>
      <c r="E222" s="21">
        <f>E202-Baseline!E202</f>
        <v>126.57353819999577</v>
      </c>
      <c r="F222" s="21">
        <f>F202-Baseline!F202</f>
        <v>126.02276398558544</v>
      </c>
      <c r="G222" s="21">
        <f>G202-Baseline!G202</f>
        <v>125.48927486761693</v>
      </c>
      <c r="H222" s="21">
        <f>H202-Baseline!H202</f>
        <v>124.97310251668335</v>
      </c>
      <c r="I222" s="21">
        <f>I202-Baseline!I202</f>
        <v>124.47428652332307</v>
      </c>
      <c r="J222" s="21">
        <f>J202-Baseline!J202</f>
        <v>123.99287467044073</v>
      </c>
      <c r="K222" s="21">
        <f>K202-Baseline!K202</f>
        <v>123.528922743485</v>
      </c>
      <c r="L222" s="21">
        <f>L202-Baseline!L202</f>
        <v>123.08249495291174</v>
      </c>
      <c r="M222" s="21">
        <f>M202-Baseline!M202</f>
        <v>122.65366397682102</v>
      </c>
      <c r="N222" s="21">
        <f>N202-Baseline!N202</f>
        <v>122.2425110118932</v>
      </c>
      <c r="O222" s="21">
        <f>O202-Baseline!O202</f>
        <v>121.84912607680251</v>
      </c>
      <c r="P222" s="21">
        <f>P202-Baseline!P202</f>
        <v>121.47360791531345</v>
      </c>
      <c r="Q222" s="21">
        <f>Q202-Baseline!Q202</f>
        <v>121.11606450496276</v>
      </c>
      <c r="R222" s="21">
        <f>R202-Baseline!R202</f>
        <v>120.77661294467657</v>
      </c>
      <c r="S222" s="21">
        <f>S202-Baseline!S202</f>
        <v>120.44188462704791</v>
      </c>
      <c r="T222" s="21">
        <f>T202-Baseline!T202</f>
        <v>120.12560508218385</v>
      </c>
      <c r="U222" s="21">
        <f>U202-Baseline!U202</f>
        <v>119.82791509841175</v>
      </c>
      <c r="V222" s="21">
        <f>V202-Baseline!V202</f>
        <v>119.54896559261633</v>
      </c>
      <c r="W222" s="21">
        <f>W202-Baseline!W202</f>
        <v>119.28891743439519</v>
      </c>
      <c r="X222" s="21">
        <f>X202-Baseline!X202</f>
        <v>119.04794213707865</v>
      </c>
      <c r="Y222" s="21">
        <f>Y202-Baseline!Y202</f>
        <v>118.82622163440294</v>
      </c>
      <c r="Z222" s="21">
        <f>Z202-Baseline!Z202</f>
        <v>118.62394871736628</v>
      </c>
      <c r="AA222" s="21">
        <f>AA202-Baseline!AA202</f>
        <v>118.44132740243539</v>
      </c>
      <c r="AB222" s="21">
        <f>AB202-Baseline!AB202</f>
        <v>118.27857303528785</v>
      </c>
      <c r="AC222" s="21">
        <f>AC202-Baseline!AC202</f>
        <v>118.09852057937945</v>
      </c>
      <c r="AD222" s="21">
        <f>AD202-Baseline!AD202</f>
        <v>117.93428015610056</v>
      </c>
      <c r="AE222" s="21">
        <f>AE202-Baseline!AE202</f>
        <v>117.78243168738597</v>
      </c>
      <c r="AF222" s="21">
        <f>AF202-Baseline!AF202</f>
        <v>117.64081713106299</v>
      </c>
      <c r="AG222" s="21">
        <f>AG202-Baseline!AG202</f>
        <v>117.50857180833925</v>
      </c>
      <c r="AH222" s="21">
        <f>AH202-Baseline!AH202</f>
        <v>117.38646380810962</v>
      </c>
      <c r="AI222" s="21">
        <f>AI202-Baseline!AI202</f>
        <v>117.27750688217439</v>
      </c>
      <c r="AJ222" s="21">
        <f>AJ202-Baseline!AJ202</f>
        <v>117.71843651404103</v>
      </c>
      <c r="AK222" s="21">
        <f>AK202-Baseline!AK202</f>
        <v>118.17253495578069</v>
      </c>
      <c r="AL222" s="21">
        <f>AL202-Baseline!AL202</f>
        <v>118.6406628361263</v>
      </c>
      <c r="AM222" s="21">
        <f>AM202-Baseline!AM202</f>
        <v>119.12377303796978</v>
      </c>
      <c r="AN222" s="21">
        <f>AN202-Baseline!AN202</f>
        <v>119.62267966669648</v>
      </c>
      <c r="AO222" s="21">
        <f>AO202-Baseline!AO202</f>
        <v>120.1380169918329</v>
      </c>
      <c r="AP222" s="21">
        <f>AP202-Baseline!AP202</f>
        <v>120.67059296440658</v>
      </c>
      <c r="AQ222" s="21">
        <f>AQ202-Baseline!AQ202</f>
        <v>121.22124470872018</v>
      </c>
      <c r="AR222" s="21">
        <f>AR202-Baseline!AR202</f>
        <v>121.79079247599725</v>
      </c>
      <c r="AS222" s="21">
        <f>AS202-Baseline!AS202</f>
        <v>122.38004844894148</v>
      </c>
      <c r="AT222" s="21">
        <f>AT202-Baseline!AT202</f>
        <v>122.98984348419276</v>
      </c>
      <c r="AU222" s="21">
        <f>AU202-Baseline!AU202</f>
        <v>123.62103808401541</v>
      </c>
      <c r="AV222" s="21">
        <f>AV202-Baseline!AV202</f>
        <v>124.27450208221086</v>
      </c>
      <c r="AW222" s="21">
        <f>AW202-Baseline!AW202</f>
        <v>124.9511170839632</v>
      </c>
      <c r="AX222" s="21">
        <f>AX202-Baseline!AX202</f>
        <v>125.65178177977572</v>
      </c>
      <c r="AY222" s="21">
        <f>AY202-Baseline!AY202</f>
        <v>126.37741448686941</v>
      </c>
      <c r="AZ222" s="21">
        <f>AZ202-Baseline!AZ202</f>
        <v>127.12895246007835</v>
      </c>
      <c r="BA222" s="21">
        <f>BA202-Baseline!BA202</f>
        <v>127.90735144190886</v>
      </c>
      <c r="BB222" s="21">
        <f>BB202-Baseline!BB202</f>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86"/>
      <c r="E4" s="53" t="s">
        <v>346</v>
      </c>
      <c r="F4" s="91"/>
      <c r="G4" s="28"/>
      <c r="H4" s="10"/>
      <c r="I4" s="444"/>
      <c r="J4" s="445"/>
      <c r="K4" s="445"/>
      <c r="L4" s="445"/>
      <c r="M4" s="445"/>
      <c r="N4" s="446"/>
      <c r="P4" s="450"/>
      <c r="Q4" s="451"/>
      <c r="R4" s="451"/>
      <c r="S4" s="451"/>
      <c r="T4" s="451"/>
      <c r="U4" s="452"/>
    </row>
    <row r="5" spans="1:21" outlineLevel="1">
      <c r="A5" s="13" t="s">
        <v>347</v>
      </c>
      <c r="B5" s="88"/>
      <c r="E5" s="14"/>
      <c r="H5" s="10"/>
      <c r="I5" s="479"/>
      <c r="J5" s="465"/>
      <c r="K5" s="465"/>
      <c r="L5" s="465"/>
      <c r="M5" s="465"/>
      <c r="N5" s="466"/>
      <c r="P5" s="479"/>
      <c r="Q5" s="465"/>
      <c r="R5" s="465"/>
      <c r="S5" s="465"/>
      <c r="T5" s="465"/>
      <c r="U5" s="466"/>
    </row>
    <row r="6" spans="1:21" outlineLevel="1">
      <c r="A6" s="13" t="s">
        <v>350</v>
      </c>
      <c r="B6" s="88"/>
      <c r="E6" s="53" t="s">
        <v>352</v>
      </c>
      <c r="F6" s="90"/>
      <c r="H6" s="10"/>
      <c r="I6" s="467"/>
      <c r="J6" s="468"/>
      <c r="K6" s="468"/>
      <c r="L6" s="468"/>
      <c r="M6" s="468"/>
      <c r="N6" s="469"/>
      <c r="P6" s="467"/>
      <c r="Q6" s="468"/>
      <c r="R6" s="468"/>
      <c r="S6" s="468"/>
      <c r="T6" s="468"/>
      <c r="U6" s="469"/>
    </row>
    <row r="7" spans="1:21" outlineLevel="1">
      <c r="A7" s="13" t="s">
        <v>354</v>
      </c>
      <c r="B7" s="88"/>
      <c r="E7" s="14"/>
      <c r="H7" s="10"/>
      <c r="I7" s="467"/>
      <c r="J7" s="468"/>
      <c r="K7" s="468"/>
      <c r="L7" s="468"/>
      <c r="M7" s="468"/>
      <c r="N7" s="469"/>
      <c r="P7" s="467"/>
      <c r="Q7" s="468"/>
      <c r="R7" s="468"/>
      <c r="S7" s="468"/>
      <c r="T7" s="468"/>
      <c r="U7" s="469"/>
    </row>
    <row r="8" spans="1:21" ht="41" outlineLevel="1" thickBot="1">
      <c r="A8" s="34" t="s">
        <v>355</v>
      </c>
      <c r="B8" s="89"/>
      <c r="E8" s="14"/>
      <c r="H8" s="10"/>
      <c r="I8" s="467"/>
      <c r="J8" s="468"/>
      <c r="K8" s="468"/>
      <c r="L8" s="468"/>
      <c r="M8" s="468"/>
      <c r="N8" s="469"/>
      <c r="P8" s="467"/>
      <c r="Q8" s="468"/>
      <c r="R8" s="468"/>
      <c r="S8" s="468"/>
      <c r="T8" s="468"/>
      <c r="U8" s="469"/>
    </row>
    <row r="9" spans="1:21" outlineLevel="1">
      <c r="E9" s="14"/>
      <c r="H9" s="10"/>
      <c r="I9" s="467"/>
      <c r="J9" s="468"/>
      <c r="K9" s="468"/>
      <c r="L9" s="468"/>
      <c r="M9" s="468"/>
      <c r="N9" s="469"/>
      <c r="P9" s="467"/>
      <c r="Q9" s="468"/>
      <c r="R9" s="468"/>
      <c r="S9" s="468"/>
      <c r="T9" s="468"/>
      <c r="U9" s="469"/>
    </row>
    <row r="10" spans="1:21" ht="14" outlineLevel="1" thickBot="1">
      <c r="A10" s="32" t="s">
        <v>357</v>
      </c>
      <c r="B10" s="35">
        <f>Baseline!B10</f>
        <v>2027</v>
      </c>
      <c r="E10" s="14"/>
      <c r="H10" s="10"/>
      <c r="I10" s="467"/>
      <c r="J10" s="468"/>
      <c r="K10" s="468"/>
      <c r="L10" s="468"/>
      <c r="M10" s="468"/>
      <c r="N10" s="469"/>
      <c r="P10" s="467"/>
      <c r="Q10" s="468"/>
      <c r="R10" s="468"/>
      <c r="S10" s="468"/>
      <c r="T10" s="468"/>
      <c r="U10" s="469"/>
    </row>
    <row r="11" spans="1:21" outlineLevel="1">
      <c r="A11" s="16"/>
      <c r="H11" s="10"/>
      <c r="I11" s="467"/>
      <c r="J11" s="468"/>
      <c r="K11" s="468"/>
      <c r="L11" s="468"/>
      <c r="M11" s="468"/>
      <c r="N11" s="469"/>
      <c r="P11" s="467"/>
      <c r="Q11" s="468"/>
      <c r="R11" s="468"/>
      <c r="S11" s="468"/>
      <c r="T11" s="468"/>
      <c r="U11" s="469"/>
    </row>
    <row r="12" spans="1:21" ht="40.5" outlineLevel="1">
      <c r="A12" s="26" t="s">
        <v>358</v>
      </c>
      <c r="B12" s="26" t="s">
        <v>359</v>
      </c>
      <c r="C12" s="26" t="s">
        <v>360</v>
      </c>
      <c r="D12" s="26" t="s">
        <v>361</v>
      </c>
      <c r="E12" s="26" t="s">
        <v>362</v>
      </c>
      <c r="F12" s="26" t="s">
        <v>363</v>
      </c>
      <c r="G12" s="26" t="s">
        <v>364</v>
      </c>
      <c r="I12" s="467"/>
      <c r="J12" s="468"/>
      <c r="K12" s="468"/>
      <c r="L12" s="468"/>
      <c r="M12" s="468"/>
      <c r="N12" s="469"/>
      <c r="P12" s="467"/>
      <c r="Q12" s="468"/>
      <c r="R12" s="468"/>
      <c r="S12" s="468"/>
      <c r="T12" s="468"/>
      <c r="U12" s="469"/>
    </row>
    <row r="13" spans="1:21" outlineLevel="1">
      <c r="A13" s="58">
        <v>2035</v>
      </c>
      <c r="B13" s="21">
        <f t="shared" ref="B13:B18" si="0">INDEX($E$204:$AW$204,1,MATCH($A13,$E$53:$BB$53,0))</f>
        <v>0</v>
      </c>
      <c r="C13" s="21">
        <f>B13-Baseline!B13</f>
        <v>933.52054430423073</v>
      </c>
      <c r="D13" s="21">
        <f t="shared" ref="D13:D18" si="1">INDEX($E$205:$AW$205,1,MATCH($A13,$E$53:$BB$53,0))</f>
        <v>0</v>
      </c>
      <c r="E13" s="21">
        <f>D13-Baseline!D13</f>
        <v>746.24456420886781</v>
      </c>
      <c r="F13" s="21">
        <f t="shared" ref="F13:F18" si="2">INDEX($E$206:$AW$206,1,MATCH($A13,$E$53:$BB$53,0))</f>
        <v>0</v>
      </c>
      <c r="G13" s="21">
        <f>F13-Baseline!F13</f>
        <v>1120.790922436863</v>
      </c>
      <c r="I13" s="467"/>
      <c r="J13" s="468"/>
      <c r="K13" s="468"/>
      <c r="L13" s="468"/>
      <c r="M13" s="468"/>
      <c r="N13" s="469"/>
      <c r="P13" s="467"/>
      <c r="Q13" s="468"/>
      <c r="R13" s="468"/>
      <c r="S13" s="468"/>
      <c r="T13" s="468"/>
      <c r="U13" s="469"/>
    </row>
    <row r="14" spans="1:21" outlineLevel="1">
      <c r="A14" s="58">
        <v>2040</v>
      </c>
      <c r="B14" s="21">
        <f t="shared" si="0"/>
        <v>0</v>
      </c>
      <c r="C14" s="21">
        <f>B14-Baseline!B14</f>
        <v>1439.7753686571864</v>
      </c>
      <c r="D14" s="21">
        <f t="shared" si="1"/>
        <v>0</v>
      </c>
      <c r="E14" s="21">
        <f>D14-Baseline!D14</f>
        <v>1151.5781625910395</v>
      </c>
      <c r="F14" s="21">
        <f t="shared" si="2"/>
        <v>0</v>
      </c>
      <c r="G14" s="21">
        <f>F14-Baseline!F14</f>
        <v>1728.2488448905117</v>
      </c>
      <c r="I14" s="467"/>
      <c r="J14" s="468"/>
      <c r="K14" s="468"/>
      <c r="L14" s="468"/>
      <c r="M14" s="468"/>
      <c r="N14" s="469"/>
      <c r="P14" s="467"/>
      <c r="Q14" s="468"/>
      <c r="R14" s="468"/>
      <c r="S14" s="468"/>
      <c r="T14" s="468"/>
      <c r="U14" s="469"/>
    </row>
    <row r="15" spans="1:21" outlineLevel="1">
      <c r="A15" s="58">
        <v>2045</v>
      </c>
      <c r="B15" s="21">
        <f t="shared" si="0"/>
        <v>0</v>
      </c>
      <c r="C15" s="21">
        <f>B15-Baseline!B15</f>
        <v>1939.8328069076417</v>
      </c>
      <c r="D15" s="21">
        <f t="shared" si="1"/>
        <v>0</v>
      </c>
      <c r="E15" s="21">
        <f>D15-Baseline!D15</f>
        <v>1552.3197761837259</v>
      </c>
      <c r="F15" s="21">
        <f t="shared" si="2"/>
        <v>0</v>
      </c>
      <c r="G15" s="21">
        <f>F15-Baseline!F15</f>
        <v>2327.4821327251666</v>
      </c>
      <c r="I15" s="467"/>
      <c r="J15" s="468"/>
      <c r="K15" s="468"/>
      <c r="L15" s="468"/>
      <c r="M15" s="468"/>
      <c r="N15" s="469"/>
      <c r="P15" s="467"/>
      <c r="Q15" s="468"/>
      <c r="R15" s="468"/>
      <c r="S15" s="468"/>
      <c r="T15" s="468"/>
      <c r="U15" s="469"/>
    </row>
    <row r="16" spans="1:21" outlineLevel="1">
      <c r="A16" s="58">
        <v>2050</v>
      </c>
      <c r="B16" s="21">
        <f t="shared" si="0"/>
        <v>0</v>
      </c>
      <c r="C16" s="21">
        <f>B16-Baseline!B16</f>
        <v>2435.4712726852094</v>
      </c>
      <c r="D16" s="21">
        <f t="shared" si="1"/>
        <v>0</v>
      </c>
      <c r="E16" s="21">
        <f>D16-Baseline!D16</f>
        <v>1950.1414191474837</v>
      </c>
      <c r="F16" s="21">
        <f t="shared" si="2"/>
        <v>0</v>
      </c>
      <c r="G16" s="21">
        <f>F16-Baseline!F16</f>
        <v>2920.7001456517378</v>
      </c>
      <c r="I16" s="467"/>
      <c r="J16" s="468"/>
      <c r="K16" s="468"/>
      <c r="L16" s="468"/>
      <c r="M16" s="468"/>
      <c r="N16" s="469"/>
      <c r="P16" s="467"/>
      <c r="Q16" s="468"/>
      <c r="R16" s="468"/>
      <c r="S16" s="468"/>
      <c r="T16" s="468"/>
      <c r="U16" s="469"/>
    </row>
    <row r="17" spans="1:21" outlineLevel="1">
      <c r="A17" s="58">
        <v>2060</v>
      </c>
      <c r="B17" s="21">
        <f t="shared" si="0"/>
        <v>0</v>
      </c>
      <c r="C17" s="21">
        <f>B17-Baseline!B17</f>
        <v>3423.0473085216622</v>
      </c>
      <c r="D17" s="21">
        <f t="shared" si="1"/>
        <v>0</v>
      </c>
      <c r="E17" s="21">
        <f>D17-Baseline!D17</f>
        <v>2745.3425975969758</v>
      </c>
      <c r="F17" s="21">
        <f t="shared" si="2"/>
        <v>0</v>
      </c>
      <c r="G17" s="21">
        <f>F17-Baseline!F17</f>
        <v>4098.8603720102383</v>
      </c>
      <c r="I17" s="467"/>
      <c r="J17" s="468"/>
      <c r="K17" s="468"/>
      <c r="L17" s="468"/>
      <c r="M17" s="468"/>
      <c r="N17" s="469"/>
      <c r="P17" s="467"/>
      <c r="Q17" s="468"/>
      <c r="R17" s="468"/>
      <c r="S17" s="468"/>
      <c r="T17" s="468"/>
      <c r="U17" s="469"/>
    </row>
    <row r="18" spans="1:21" outlineLevel="1">
      <c r="A18" s="58">
        <v>2070</v>
      </c>
      <c r="B18" s="21">
        <f t="shared" si="0"/>
        <v>0</v>
      </c>
      <c r="C18" s="21">
        <f>B18-Baseline!B18</f>
        <v>4448.1163891992974</v>
      </c>
      <c r="D18" s="21">
        <f t="shared" si="1"/>
        <v>0</v>
      </c>
      <c r="E18" s="21">
        <f>D18-Baseline!D18</f>
        <v>3576.3106790372362</v>
      </c>
      <c r="F18" s="21">
        <f t="shared" si="2"/>
        <v>0</v>
      </c>
      <c r="G18" s="21">
        <f>F18-Baseline!F18</f>
        <v>5314.6929039552224</v>
      </c>
      <c r="I18" s="470"/>
      <c r="J18" s="471"/>
      <c r="K18" s="471"/>
      <c r="L18" s="471"/>
      <c r="M18" s="471"/>
      <c r="N18" s="472"/>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f>Baseline!B20</f>
        <v>1</v>
      </c>
      <c r="E20" s="154"/>
      <c r="I20" s="462" t="s">
        <v>366</v>
      </c>
      <c r="J20" s="463"/>
      <c r="K20" s="463"/>
      <c r="L20" s="463"/>
      <c r="M20" s="463"/>
      <c r="N20" s="464"/>
      <c r="P20" s="462" t="s">
        <v>367</v>
      </c>
      <c r="Q20" s="463"/>
      <c r="R20" s="463"/>
      <c r="S20" s="463"/>
      <c r="T20" s="463"/>
      <c r="U20" s="464"/>
    </row>
    <row r="21" spans="1:21" ht="12.75" customHeight="1" outlineLevel="1">
      <c r="A21" s="154"/>
      <c r="B21" s="155"/>
      <c r="I21" s="479"/>
      <c r="J21" s="465"/>
      <c r="K21" s="465"/>
      <c r="L21" s="465"/>
      <c r="M21" s="465"/>
      <c r="N21" s="466"/>
      <c r="P21" s="479"/>
      <c r="Q21" s="465"/>
      <c r="R21" s="465"/>
      <c r="S21" s="465"/>
      <c r="T21" s="465"/>
      <c r="U21" s="466"/>
    </row>
    <row r="22" spans="1:21" ht="12.75" customHeight="1" outlineLevel="1">
      <c r="A22" s="154"/>
      <c r="B22" s="155"/>
      <c r="I22" s="467"/>
      <c r="J22" s="468"/>
      <c r="K22" s="468"/>
      <c r="L22" s="468"/>
      <c r="M22" s="468"/>
      <c r="N22" s="469"/>
      <c r="P22" s="467"/>
      <c r="Q22" s="468"/>
      <c r="R22" s="468"/>
      <c r="S22" s="468"/>
      <c r="T22" s="468"/>
      <c r="U22" s="469"/>
    </row>
    <row r="23" spans="1:21" outlineLevel="1">
      <c r="A23" s="154"/>
      <c r="B23" s="410" t="s">
        <v>369</v>
      </c>
      <c r="C23" s="411"/>
      <c r="D23" s="411"/>
      <c r="E23" s="411"/>
      <c r="F23" s="411"/>
      <c r="G23" s="412"/>
      <c r="I23" s="467"/>
      <c r="J23" s="468"/>
      <c r="K23" s="468"/>
      <c r="L23" s="468"/>
      <c r="M23" s="468"/>
      <c r="N23" s="469"/>
      <c r="P23" s="467"/>
      <c r="Q23" s="468"/>
      <c r="R23" s="468"/>
      <c r="S23" s="468"/>
      <c r="T23" s="468"/>
      <c r="U23" s="469"/>
    </row>
    <row r="24" spans="1:21" outlineLevel="1">
      <c r="B24" s="17">
        <v>2027</v>
      </c>
      <c r="C24" s="17">
        <v>2028</v>
      </c>
      <c r="D24" s="17">
        <v>2029</v>
      </c>
      <c r="E24" s="17">
        <v>2030</v>
      </c>
      <c r="F24" s="17">
        <v>2031</v>
      </c>
      <c r="G24" s="17" t="s">
        <v>370</v>
      </c>
      <c r="I24" s="467"/>
      <c r="J24" s="468"/>
      <c r="K24" s="468"/>
      <c r="L24" s="468"/>
      <c r="M24" s="468"/>
      <c r="N24" s="469"/>
      <c r="P24" s="467"/>
      <c r="Q24" s="468"/>
      <c r="R24" s="468"/>
      <c r="S24" s="468"/>
      <c r="T24" s="468"/>
      <c r="U24" s="469"/>
    </row>
    <row r="25" spans="1:21" ht="14" outlineLevel="1" thickBot="1">
      <c r="B25" s="30" t="s">
        <v>371</v>
      </c>
      <c r="C25" s="30" t="s">
        <v>371</v>
      </c>
      <c r="D25" s="30" t="s">
        <v>371</v>
      </c>
      <c r="E25" s="30" t="s">
        <v>371</v>
      </c>
      <c r="F25" s="30" t="s">
        <v>371</v>
      </c>
      <c r="G25" s="30" t="s">
        <v>371</v>
      </c>
      <c r="I25" s="467"/>
      <c r="J25" s="468"/>
      <c r="K25" s="468"/>
      <c r="L25" s="468"/>
      <c r="M25" s="468"/>
      <c r="N25" s="469"/>
      <c r="P25" s="467"/>
      <c r="Q25" s="468"/>
      <c r="R25" s="468"/>
      <c r="S25" s="468"/>
      <c r="T25" s="468"/>
      <c r="U25" s="469"/>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67"/>
      <c r="Q26" s="468"/>
      <c r="R26" s="468"/>
      <c r="S26" s="468"/>
      <c r="T26" s="468"/>
      <c r="U26" s="469"/>
    </row>
    <row r="27" spans="1:21" outlineLevel="1">
      <c r="A27" s="54" t="s">
        <v>373</v>
      </c>
      <c r="B27" s="21">
        <f>E71+E77</f>
        <v>0</v>
      </c>
      <c r="C27" s="21">
        <f>F71+F77</f>
        <v>0</v>
      </c>
      <c r="D27" s="21">
        <f>G71+G77</f>
        <v>0</v>
      </c>
      <c r="E27" s="21">
        <f>H71+H77</f>
        <v>0</v>
      </c>
      <c r="F27" s="21">
        <f>I71+I77</f>
        <v>0</v>
      </c>
      <c r="G27" s="21">
        <f>SUM(J71:BB71)+SUM(J77:BB77)</f>
        <v>0</v>
      </c>
      <c r="I27" s="467"/>
      <c r="J27" s="468"/>
      <c r="K27" s="468"/>
      <c r="L27" s="468"/>
      <c r="M27" s="468"/>
      <c r="N27" s="469"/>
      <c r="P27" s="467"/>
      <c r="Q27" s="468"/>
      <c r="R27" s="468"/>
      <c r="S27" s="468"/>
      <c r="T27" s="468"/>
      <c r="U27" s="469"/>
    </row>
    <row r="28" spans="1:21" outlineLevel="1">
      <c r="A28" s="154"/>
      <c r="B28" s="248"/>
      <c r="C28" s="248"/>
      <c r="D28" s="248"/>
      <c r="E28" s="248"/>
      <c r="F28" s="248"/>
      <c r="G28" s="248"/>
      <c r="I28" s="467"/>
      <c r="J28" s="468"/>
      <c r="K28" s="468"/>
      <c r="L28" s="468"/>
      <c r="M28" s="468"/>
      <c r="N28" s="469"/>
      <c r="P28" s="467"/>
      <c r="Q28" s="468"/>
      <c r="R28" s="468"/>
      <c r="S28" s="468"/>
      <c r="T28" s="468"/>
      <c r="U28" s="469"/>
    </row>
    <row r="29" spans="1:21" ht="14" outlineLevel="1" thickBot="1">
      <c r="A29" s="154"/>
      <c r="B29" s="248"/>
      <c r="C29" s="248"/>
      <c r="D29" s="248"/>
      <c r="E29" s="248"/>
      <c r="F29" s="248"/>
      <c r="G29" s="248"/>
      <c r="I29" s="467"/>
      <c r="J29" s="468"/>
      <c r="K29" s="468"/>
      <c r="L29" s="468"/>
      <c r="M29" s="468"/>
      <c r="N29" s="469"/>
      <c r="P29" s="467"/>
      <c r="Q29" s="468"/>
      <c r="R29" s="468"/>
      <c r="S29" s="468"/>
      <c r="T29" s="468"/>
      <c r="U29" s="469"/>
    </row>
    <row r="30" spans="1:21" ht="14" outlineLevel="1" thickBot="1">
      <c r="A30" s="308"/>
      <c r="B30" s="309" t="s">
        <v>374</v>
      </c>
      <c r="C30" s="310" t="s">
        <v>375</v>
      </c>
      <c r="D30" s="414" t="s">
        <v>329</v>
      </c>
      <c r="E30" s="415"/>
      <c r="F30" s="415"/>
      <c r="G30" s="416"/>
      <c r="I30" s="467"/>
      <c r="J30" s="468"/>
      <c r="K30" s="468"/>
      <c r="L30" s="468"/>
      <c r="M30" s="468"/>
      <c r="N30" s="469"/>
      <c r="P30" s="467"/>
      <c r="Q30" s="468"/>
      <c r="R30" s="468"/>
      <c r="S30" s="468"/>
      <c r="T30" s="468"/>
      <c r="U30" s="469"/>
    </row>
    <row r="31" spans="1:21" outlineLevel="1">
      <c r="A31" s="434" t="s">
        <v>376</v>
      </c>
      <c r="B31" s="311"/>
      <c r="C31" s="307"/>
      <c r="D31" s="436"/>
      <c r="E31" s="436"/>
      <c r="F31" s="436"/>
      <c r="G31" s="437"/>
      <c r="I31" s="467"/>
      <c r="J31" s="468"/>
      <c r="K31" s="468"/>
      <c r="L31" s="468"/>
      <c r="M31" s="468"/>
      <c r="N31" s="469"/>
      <c r="P31" s="467"/>
      <c r="Q31" s="468"/>
      <c r="R31" s="468"/>
      <c r="S31" s="468"/>
      <c r="T31" s="468"/>
      <c r="U31" s="469"/>
    </row>
    <row r="32" spans="1:21" outlineLevel="1">
      <c r="A32" s="434"/>
      <c r="B32" s="312"/>
      <c r="C32" s="252"/>
      <c r="D32" s="419"/>
      <c r="E32" s="419"/>
      <c r="F32" s="419"/>
      <c r="G32" s="420"/>
      <c r="I32" s="467"/>
      <c r="J32" s="468"/>
      <c r="K32" s="468"/>
      <c r="L32" s="468"/>
      <c r="M32" s="468"/>
      <c r="N32" s="469"/>
      <c r="P32" s="467"/>
      <c r="Q32" s="468"/>
      <c r="R32" s="468"/>
      <c r="S32" s="468"/>
      <c r="T32" s="468"/>
      <c r="U32" s="469"/>
    </row>
    <row r="33" spans="1:21" outlineLevel="1">
      <c r="A33" s="434"/>
      <c r="B33" s="312"/>
      <c r="C33" s="252"/>
      <c r="D33" s="419"/>
      <c r="E33" s="419"/>
      <c r="F33" s="419"/>
      <c r="G33" s="420"/>
      <c r="I33" s="467"/>
      <c r="J33" s="468"/>
      <c r="K33" s="468"/>
      <c r="L33" s="468"/>
      <c r="M33" s="468"/>
      <c r="N33" s="469"/>
      <c r="P33" s="467"/>
      <c r="Q33" s="468"/>
      <c r="R33" s="468"/>
      <c r="S33" s="468"/>
      <c r="T33" s="468"/>
      <c r="U33" s="469"/>
    </row>
    <row r="34" spans="1:21" outlineLevel="1">
      <c r="A34" s="434"/>
      <c r="B34" s="312"/>
      <c r="C34" s="252"/>
      <c r="D34" s="419"/>
      <c r="E34" s="419"/>
      <c r="F34" s="419"/>
      <c r="G34" s="420"/>
      <c r="I34" s="467"/>
      <c r="J34" s="468"/>
      <c r="K34" s="468"/>
      <c r="L34" s="468"/>
      <c r="M34" s="468"/>
      <c r="N34" s="469"/>
      <c r="P34" s="467"/>
      <c r="Q34" s="468"/>
      <c r="R34" s="468"/>
      <c r="S34" s="468"/>
      <c r="T34" s="468"/>
      <c r="U34" s="469"/>
    </row>
    <row r="35" spans="1:21" outlineLevel="1">
      <c r="A35" s="434"/>
      <c r="B35" s="312"/>
      <c r="C35" s="252"/>
      <c r="D35" s="419"/>
      <c r="E35" s="419"/>
      <c r="F35" s="419"/>
      <c r="G35" s="420"/>
      <c r="I35" s="467"/>
      <c r="J35" s="468"/>
      <c r="K35" s="468"/>
      <c r="L35" s="468"/>
      <c r="M35" s="468"/>
      <c r="N35" s="469"/>
      <c r="P35" s="467"/>
      <c r="Q35" s="468"/>
      <c r="R35" s="468"/>
      <c r="S35" s="468"/>
      <c r="T35" s="468"/>
      <c r="U35" s="469"/>
    </row>
    <row r="36" spans="1:21" outlineLevel="1">
      <c r="A36" s="434"/>
      <c r="B36" s="312"/>
      <c r="C36" s="252"/>
      <c r="D36" s="419"/>
      <c r="E36" s="419"/>
      <c r="F36" s="419"/>
      <c r="G36" s="420"/>
      <c r="I36" s="467"/>
      <c r="J36" s="468"/>
      <c r="K36" s="468"/>
      <c r="L36" s="468"/>
      <c r="M36" s="468"/>
      <c r="N36" s="469"/>
      <c r="P36" s="467"/>
      <c r="Q36" s="468"/>
      <c r="R36" s="468"/>
      <c r="S36" s="468"/>
      <c r="T36" s="468"/>
      <c r="U36" s="469"/>
    </row>
    <row r="37" spans="1:21" outlineLevel="1">
      <c r="A37" s="434"/>
      <c r="B37" s="312"/>
      <c r="C37" s="252"/>
      <c r="D37" s="419"/>
      <c r="E37" s="419"/>
      <c r="F37" s="419"/>
      <c r="G37" s="420"/>
      <c r="I37" s="467"/>
      <c r="J37" s="468"/>
      <c r="K37" s="468"/>
      <c r="L37" s="468"/>
      <c r="M37" s="468"/>
      <c r="N37" s="469"/>
      <c r="P37" s="467"/>
      <c r="Q37" s="468"/>
      <c r="R37" s="468"/>
      <c r="S37" s="468"/>
      <c r="T37" s="468"/>
      <c r="U37" s="469"/>
    </row>
    <row r="38" spans="1:21" outlineLevel="1">
      <c r="A38" s="434"/>
      <c r="B38" s="312"/>
      <c r="C38" s="252"/>
      <c r="D38" s="419"/>
      <c r="E38" s="419"/>
      <c r="F38" s="419"/>
      <c r="G38" s="420"/>
      <c r="I38" s="467"/>
      <c r="J38" s="468"/>
      <c r="K38" s="468"/>
      <c r="L38" s="468"/>
      <c r="M38" s="468"/>
      <c r="N38" s="469"/>
      <c r="P38" s="467"/>
      <c r="Q38" s="468"/>
      <c r="R38" s="468"/>
      <c r="S38" s="468"/>
      <c r="T38" s="468"/>
      <c r="U38" s="469"/>
    </row>
    <row r="39" spans="1:21" outlineLevel="1">
      <c r="A39" s="434"/>
      <c r="B39" s="312"/>
      <c r="C39" s="252"/>
      <c r="D39" s="419"/>
      <c r="E39" s="419"/>
      <c r="F39" s="419"/>
      <c r="G39" s="420"/>
      <c r="I39" s="467"/>
      <c r="J39" s="468"/>
      <c r="K39" s="468"/>
      <c r="L39" s="468"/>
      <c r="M39" s="468"/>
      <c r="N39" s="469"/>
      <c r="P39" s="467"/>
      <c r="Q39" s="468"/>
      <c r="R39" s="468"/>
      <c r="S39" s="468"/>
      <c r="T39" s="468"/>
      <c r="U39" s="469"/>
    </row>
    <row r="40" spans="1:21" ht="14" outlineLevel="1" thickBot="1">
      <c r="A40" s="435"/>
      <c r="B40" s="313"/>
      <c r="C40" s="314"/>
      <c r="D40" s="417"/>
      <c r="E40" s="417"/>
      <c r="F40" s="417"/>
      <c r="G40" s="418"/>
      <c r="I40" s="467"/>
      <c r="J40" s="468"/>
      <c r="K40" s="468"/>
      <c r="L40" s="468"/>
      <c r="M40" s="468"/>
      <c r="N40" s="469"/>
      <c r="P40" s="467"/>
      <c r="Q40" s="468"/>
      <c r="R40" s="468"/>
      <c r="S40" s="468"/>
      <c r="T40" s="468"/>
      <c r="U40" s="469"/>
    </row>
    <row r="41" spans="1:21" outlineLevel="1">
      <c r="A41" s="154"/>
      <c r="B41" s="248"/>
      <c r="C41" s="248"/>
      <c r="D41" s="248"/>
      <c r="E41" s="248"/>
      <c r="F41" s="248"/>
      <c r="G41" s="248"/>
      <c r="I41" s="467"/>
      <c r="J41" s="468"/>
      <c r="K41" s="468"/>
      <c r="L41" s="468"/>
      <c r="M41" s="468"/>
      <c r="N41" s="469"/>
      <c r="P41" s="467"/>
      <c r="Q41" s="468"/>
      <c r="R41" s="468"/>
      <c r="S41" s="468"/>
      <c r="T41" s="468"/>
      <c r="U41" s="469"/>
    </row>
    <row r="42" spans="1:21" outlineLevel="1">
      <c r="A42" s="154"/>
      <c r="B42" s="248"/>
      <c r="C42" s="248"/>
      <c r="D42" s="248"/>
      <c r="E42" s="248"/>
      <c r="F42" s="248"/>
      <c r="G42" s="248"/>
      <c r="I42" s="467"/>
      <c r="J42" s="468"/>
      <c r="K42" s="468"/>
      <c r="L42" s="468"/>
      <c r="M42" s="468"/>
      <c r="N42" s="469"/>
      <c r="P42" s="467"/>
      <c r="Q42" s="468"/>
      <c r="R42" s="468"/>
      <c r="S42" s="468"/>
      <c r="T42" s="468"/>
      <c r="U42" s="469"/>
    </row>
    <row r="43" spans="1:21" outlineLevel="1">
      <c r="A43" s="154"/>
      <c r="B43" s="248"/>
      <c r="C43" s="248"/>
      <c r="D43" s="248"/>
      <c r="E43" s="248"/>
      <c r="F43" s="248"/>
      <c r="G43" s="248"/>
      <c r="I43" s="467"/>
      <c r="J43" s="468"/>
      <c r="K43" s="468"/>
      <c r="L43" s="468"/>
      <c r="M43" s="468"/>
      <c r="N43" s="469"/>
      <c r="P43" s="467"/>
      <c r="Q43" s="468"/>
      <c r="R43" s="468"/>
      <c r="S43" s="468"/>
      <c r="T43" s="468"/>
      <c r="U43" s="469"/>
    </row>
    <row r="44" spans="1:21" outlineLevel="1">
      <c r="A44" s="154"/>
      <c r="B44" s="248"/>
      <c r="C44" s="248"/>
      <c r="D44" s="248"/>
      <c r="E44" s="248"/>
      <c r="F44" s="248"/>
      <c r="G44" s="248"/>
      <c r="I44" s="467"/>
      <c r="J44" s="468"/>
      <c r="K44" s="468"/>
      <c r="L44" s="468"/>
      <c r="M44" s="468"/>
      <c r="N44" s="469"/>
      <c r="P44" s="467"/>
      <c r="Q44" s="468"/>
      <c r="R44" s="468"/>
      <c r="S44" s="468"/>
      <c r="T44" s="468"/>
      <c r="U44" s="469"/>
    </row>
    <row r="45" spans="1:21" outlineLevel="1">
      <c r="A45" s="154"/>
      <c r="B45" s="248"/>
      <c r="C45" s="248"/>
      <c r="D45" s="248"/>
      <c r="E45" s="248"/>
      <c r="F45" s="248"/>
      <c r="G45" s="248"/>
      <c r="I45" s="470"/>
      <c r="J45" s="471"/>
      <c r="K45" s="471"/>
      <c r="L45" s="471"/>
      <c r="M45" s="471"/>
      <c r="N45" s="472"/>
      <c r="P45" s="470"/>
      <c r="Q45" s="471"/>
      <c r="R45" s="471"/>
      <c r="S45" s="471"/>
      <c r="T45" s="471"/>
      <c r="U45" s="472"/>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565</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499</v>
      </c>
      <c r="C201" s="19"/>
      <c r="D201" s="135" t="s">
        <v>389</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500</v>
      </c>
      <c r="C202" s="19"/>
      <c r="D202" s="135" t="s">
        <v>389</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5" t="s">
        <v>491</v>
      </c>
      <c r="B210" s="150" t="s">
        <v>567</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6"/>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6"/>
      <c r="B212" s="150" t="s">
        <v>565</v>
      </c>
      <c r="C212" s="19"/>
      <c r="D212" s="135" t="s">
        <v>389</v>
      </c>
      <c r="E212" s="21">
        <f>E192-Baseline!E192</f>
        <v>7.096053184541379</v>
      </c>
      <c r="F212" s="21">
        <f>F77*F186-Baseline!F77*Baseline!F186</f>
        <v>6.9564371130313063</v>
      </c>
      <c r="G212" s="21">
        <f>G77*G186-Baseline!G77*Baseline!G186</f>
        <v>6.8201565928103527</v>
      </c>
      <c r="H212" s="21">
        <f>H77*H186-Baseline!H77*Baseline!H186</f>
        <v>6.6871342498605424</v>
      </c>
      <c r="I212" s="21">
        <f>I77*I186-Baseline!I77*Baseline!I186</f>
        <v>6.557294593026473</v>
      </c>
      <c r="J212" s="21">
        <f>J77*J186-Baseline!J77*Baseline!J186</f>
        <v>6.430563970634684</v>
      </c>
      <c r="K212" s="21">
        <f>K77*K186-Baseline!K77*Baseline!K186</f>
        <v>6.3068705226305228</v>
      </c>
      <c r="L212" s="21">
        <f>L77*L186-Baseline!L77*Baseline!L186</f>
        <v>6.1861441464578633</v>
      </c>
      <c r="M212" s="21">
        <f>M77*M186-Baseline!M77*Baseline!M186</f>
        <v>6.0683164536239209</v>
      </c>
      <c r="N212" s="21">
        <f>N77*N186-Baseline!N77*Baseline!N186</f>
        <v>5.9533207173578875</v>
      </c>
      <c r="O212" s="21">
        <f>O77*O186-Baseline!O77*Baseline!O186</f>
        <v>5.8410918519056567</v>
      </c>
      <c r="P212" s="21">
        <f>P77*P186-Baseline!P77*Baseline!P186</f>
        <v>5.7315663493958269</v>
      </c>
      <c r="Q212" s="21">
        <f>Q77*Q186-Baseline!Q77*Baseline!Q186</f>
        <v>5.6246822734061599</v>
      </c>
      <c r="R212" s="21">
        <f>R77*R186-Baseline!R77*Baseline!R186</f>
        <v>5.5203791907290132</v>
      </c>
      <c r="S212" s="21">
        <f>S77*S186-Baseline!S77*Baseline!S186</f>
        <v>5.4185981527200946</v>
      </c>
      <c r="T212" s="21">
        <f>T77*T186-Baseline!T77*Baseline!T186</f>
        <v>5.3192816659118014</v>
      </c>
      <c r="U212" s="21">
        <f>U77*U186-Baseline!U77*Baseline!U186</f>
        <v>5.2223736323803793</v>
      </c>
      <c r="V212" s="21">
        <f>V77*V186-Baseline!V77*Baseline!V186</f>
        <v>5.12781935061036</v>
      </c>
      <c r="W212" s="21">
        <f>W77*W186-Baseline!W77*Baseline!W186</f>
        <v>5.0355654458350134</v>
      </c>
      <c r="X212" s="21">
        <f>X77*X186-Baseline!X77*Baseline!X186</f>
        <v>4.9455598786001094</v>
      </c>
      <c r="Y212" s="21">
        <f>Y77*Y186-Baseline!Y77*Baseline!Y186</f>
        <v>4.8577518779579592</v>
      </c>
      <c r="Z212" s="21">
        <f>Z77*Z186-Baseline!Z77*Baseline!Z186</f>
        <v>4.7720919256040695</v>
      </c>
      <c r="AA212" s="21">
        <f>AA77*AA186-Baseline!AA77*Baseline!AA186</f>
        <v>4.6885317338768244</v>
      </c>
      <c r="AB212" s="21">
        <f>AB77*AB186-Baseline!AB77*Baseline!AB186</f>
        <v>4.6070242084919135</v>
      </c>
      <c r="AC212" s="21">
        <f>AC77*AC186-Baseline!AC77*Baseline!AC186</f>
        <v>4.5275234158515438</v>
      </c>
      <c r="AD212" s="21">
        <f>AD77*AD186-Baseline!AD77*Baseline!AD186</f>
        <v>4.4499845635250335</v>
      </c>
      <c r="AE212" s="21">
        <f>AE77*AE186-Baseline!AE77*Baseline!AE186</f>
        <v>4.3743639724080543</v>
      </c>
      <c r="AF212" s="21">
        <f>AF77*AF186-Baseline!AF77*Baseline!AF186</f>
        <v>4.3006190541552449</v>
      </c>
      <c r="AG212" s="21">
        <f>AG77*AG186-Baseline!AG77*Baseline!AG186</f>
        <v>4.2287082725204392</v>
      </c>
      <c r="AH212" s="21">
        <f>AH77*AH186-Baseline!AH77*Baseline!AH186</f>
        <v>4.1585911282658508</v>
      </c>
      <c r="AI212" s="21">
        <f>AI77*AI186-Baseline!AI77*Baseline!AI186</f>
        <v>4.0902281381998149</v>
      </c>
      <c r="AJ212" s="21">
        <f>AJ77*AJ186-Baseline!AJ77*Baseline!AJ186</f>
        <v>4.0431127525000194</v>
      </c>
      <c r="AK212" s="21">
        <f>AK77*AK186-Baseline!AK77*Baseline!AK186</f>
        <v>3.9971380063458519</v>
      </c>
      <c r="AL212" s="21">
        <f>AL77*AL186-Baseline!AL77*Baseline!AL186</f>
        <v>3.9522871827239459</v>
      </c>
      <c r="AM212" s="21">
        <f>AM77*AM186-Baseline!AM77*Baseline!AM186</f>
        <v>3.9085439925651566</v>
      </c>
      <c r="AN212" s="21">
        <f>AN77*AN186-Baseline!AN77*Baseline!AN186</f>
        <v>3.8658925762650633</v>
      </c>
      <c r="AO212" s="21">
        <f>AO77*AO186-Baseline!AO77*Baseline!AO186</f>
        <v>3.8243174809362075</v>
      </c>
      <c r="AP212" s="21">
        <f>AP77*AP186-Baseline!AP77*Baseline!AP186</f>
        <v>3.7838036723993502</v>
      </c>
      <c r="AQ212" s="21">
        <f>AQ77*AQ186-Baseline!AQ77*Baseline!AQ186</f>
        <v>3.7443365157418849</v>
      </c>
      <c r="AR212" s="21">
        <f>AR77*AR186-Baseline!AR77*Baseline!AR186</f>
        <v>3.7059017795534355</v>
      </c>
      <c r="AS212" s="21">
        <f>AS77*AS186-Baseline!AS77*Baseline!AS186</f>
        <v>3.6684856271540029</v>
      </c>
      <c r="AT212" s="21">
        <f>AT77*AT186-Baseline!AT77*Baseline!AT186</f>
        <v>3.6320746047982508</v>
      </c>
      <c r="AU212" s="21">
        <f>AU77*AU186-Baseline!AU77*Baseline!AU186</f>
        <v>3.5966556516956842</v>
      </c>
      <c r="AV212" s="21">
        <f>AV77*AV186-Baseline!AV77*Baseline!AV186</f>
        <v>3.5622160780584662</v>
      </c>
      <c r="AW212" s="21">
        <f>AW77*AW186-Baseline!AW77*Baseline!AW186</f>
        <v>3.5287435738078403</v>
      </c>
      <c r="AX212" s="21">
        <f>AX77*AX186-Baseline!AX77*Baseline!AX186</f>
        <v>3.4962261970587889</v>
      </c>
      <c r="AY212" s="21">
        <f>AY77*AY186-Baseline!AY77*Baseline!AY186</f>
        <v>3.4646523710304145</v>
      </c>
      <c r="AZ212" s="21">
        <f>AZ77*AZ186-Baseline!AZ77*Baseline!AZ186</f>
        <v>3.4340108810365586</v>
      </c>
      <c r="BA212" s="21">
        <f>BA77*BA186-Baseline!BA77*Baseline!BA186</f>
        <v>3.4042908680982005</v>
      </c>
      <c r="BB212" s="21">
        <f>BB77*BB186-Baseline!BB77*Baseline!BB186</f>
        <v>3.3748280701774003</v>
      </c>
    </row>
    <row r="213" spans="1:54" outlineLevel="2">
      <c r="A213" s="476"/>
      <c r="B213" s="150" t="s">
        <v>494</v>
      </c>
      <c r="C213" s="19"/>
      <c r="D213" s="135" t="s">
        <v>389</v>
      </c>
      <c r="E213" s="21">
        <f>E193-Baseline!E193</f>
        <v>42.31090639577954</v>
      </c>
      <c r="F213" s="21">
        <f>F193-Baseline!F193</f>
        <v>42.216482399234671</v>
      </c>
      <c r="G213" s="21">
        <f>G193-Baseline!G193</f>
        <v>41.968310991951761</v>
      </c>
      <c r="H213" s="21">
        <f>H193-Baseline!H193</f>
        <v>41.717331433894294</v>
      </c>
      <c r="I213" s="21">
        <f>I193-Baseline!I193</f>
        <v>41.603036591913281</v>
      </c>
      <c r="J213" s="21">
        <f>J193-Baseline!J193</f>
        <v>41.481246063021288</v>
      </c>
      <c r="K213" s="21">
        <f>K193-Baseline!K193</f>
        <v>41.21865145811541</v>
      </c>
      <c r="L213" s="21">
        <f>L193-Baseline!L193</f>
        <v>41.0859676910394</v>
      </c>
      <c r="M213" s="21">
        <f>M193-Baseline!M193</f>
        <v>40.947226212580844</v>
      </c>
      <c r="N213" s="21">
        <f>N193-Baseline!N193</f>
        <v>40.676567562980438</v>
      </c>
      <c r="O213" s="21">
        <f>O193-Baseline!O193</f>
        <v>40.529471025475914</v>
      </c>
      <c r="P213" s="21">
        <f>P193-Baseline!P193</f>
        <v>40.377605001055215</v>
      </c>
      <c r="Q213" s="21">
        <f>Q193-Baseline!Q193</f>
        <v>40.221387038509633</v>
      </c>
      <c r="R213" s="21">
        <f>R193-Baseline!R193</f>
        <v>40.178357378736308</v>
      </c>
      <c r="S213" s="21">
        <f>S193-Baseline!S193</f>
        <v>40.012467629291997</v>
      </c>
      <c r="T213" s="21">
        <f>T193-Baseline!T193</f>
        <v>39.843441175919224</v>
      </c>
      <c r="U213" s="21">
        <f>U193-Baseline!U193</f>
        <v>39.671636309410033</v>
      </c>
      <c r="V213" s="21">
        <f>V193-Baseline!V193</f>
        <v>39.606206529118367</v>
      </c>
      <c r="W213" s="21">
        <f>W193-Baseline!W193</f>
        <v>39.427910146305344</v>
      </c>
      <c r="X213" s="21">
        <f>X193-Baseline!X193</f>
        <v>39.352821844171579</v>
      </c>
      <c r="Y213" s="21">
        <f>Y193-Baseline!Y193</f>
        <v>39.169504005180919</v>
      </c>
      <c r="Z213" s="21">
        <f>Z193-Baseline!Z193</f>
        <v>39.086362264935481</v>
      </c>
      <c r="AA213" s="21">
        <f>AA193-Baseline!AA193</f>
        <v>38.998874549697078</v>
      </c>
      <c r="AB213" s="21">
        <f>AB193-Baseline!AB193</f>
        <v>38.907445131320394</v>
      </c>
      <c r="AC213" s="21">
        <f>AC193-Baseline!AC193</f>
        <v>38.790505287048482</v>
      </c>
      <c r="AD213" s="21">
        <f>AD193-Baseline!AD193</f>
        <v>38.676153209496356</v>
      </c>
      <c r="AE213" s="21">
        <f>AE193-Baseline!AE193</f>
        <v>38.568658452427741</v>
      </c>
      <c r="AF213" s="21">
        <f>AF193-Baseline!AF193</f>
        <v>38.455953264672928</v>
      </c>
      <c r="AG213" s="21">
        <f>AG193-Baseline!AG193</f>
        <v>38.339576575041455</v>
      </c>
      <c r="AH213" s="21">
        <f>AH193-Baseline!AH193</f>
        <v>38.221270208323858</v>
      </c>
      <c r="AI213" s="21">
        <f>AI193-Baseline!AI193</f>
        <v>38.103250616885376</v>
      </c>
      <c r="AJ213" s="21">
        <f>AJ193-Baseline!AJ193</f>
        <v>38.168949286051969</v>
      </c>
      <c r="AK213" s="21">
        <f>AK193-Baseline!AK193</f>
        <v>38.2332127606348</v>
      </c>
      <c r="AL213" s="21">
        <f>AL193-Baseline!AL193</f>
        <v>38.296851669449907</v>
      </c>
      <c r="AM213" s="21">
        <f>AM193-Baseline!AM193</f>
        <v>38.360326111251823</v>
      </c>
      <c r="AN213" s="21">
        <f>AN193-Baseline!AN193</f>
        <v>38.423836633506198</v>
      </c>
      <c r="AO213" s="21">
        <f>AO193-Baseline!AO193</f>
        <v>38.487471431932789</v>
      </c>
      <c r="AP213" s="21">
        <f>AP193-Baseline!AP193</f>
        <v>38.551507781573761</v>
      </c>
      <c r="AQ213" s="21">
        <f>AQ193-Baseline!AQ193</f>
        <v>38.616262274821814</v>
      </c>
      <c r="AR213" s="21">
        <f>AR193-Baseline!AR193</f>
        <v>38.681967837993426</v>
      </c>
      <c r="AS213" s="21">
        <f>AS193-Baseline!AS193</f>
        <v>38.748842163591704</v>
      </c>
      <c r="AT213" s="21">
        <f>AT193-Baseline!AT193</f>
        <v>38.817118422560029</v>
      </c>
      <c r="AU213" s="21">
        <f>AU193-Baseline!AU193</f>
        <v>38.887042533148765</v>
      </c>
      <c r="AV213" s="21">
        <f>AV193-Baseline!AV193</f>
        <v>38.958849277478109</v>
      </c>
      <c r="AW213" s="21">
        <f>AW193-Baseline!AW193</f>
        <v>39.032764408580427</v>
      </c>
      <c r="AX213" s="21">
        <f>AX193-Baseline!AX193</f>
        <v>39.109014867612125</v>
      </c>
      <c r="AY213" s="21">
        <f>AY193-Baseline!AY193</f>
        <v>39.187828337921005</v>
      </c>
      <c r="AZ213" s="21">
        <f>AZ193-Baseline!AZ193</f>
        <v>39.269430393865285</v>
      </c>
      <c r="BA213" s="21">
        <f>BA193-Baseline!BA193</f>
        <v>39.354043739445508</v>
      </c>
      <c r="BB213" s="21">
        <f>BB193-Baseline!BB193</f>
        <v>39.434250870430091</v>
      </c>
    </row>
    <row r="214" spans="1:54" outlineLevel="2">
      <c r="A214" s="476"/>
      <c r="B214" s="150" t="s">
        <v>495</v>
      </c>
      <c r="C214" s="19"/>
      <c r="D214" s="135" t="s">
        <v>389</v>
      </c>
      <c r="E214" s="21">
        <f>E194-Baseline!E194</f>
        <v>21.188934570983854</v>
      </c>
      <c r="F214" s="21">
        <f>F194-Baseline!F194</f>
        <v>21.088364085514932</v>
      </c>
      <c r="G214" s="21">
        <f>G194-Baseline!G194</f>
        <v>20.990082391100643</v>
      </c>
      <c r="H214" s="21">
        <f>H194-Baseline!H194</f>
        <v>20.894097097908062</v>
      </c>
      <c r="I214" s="21">
        <f>I194-Baseline!I194</f>
        <v>20.800416497275851</v>
      </c>
      <c r="J214" s="21">
        <f>J194-Baseline!J194</f>
        <v>20.709049608360068</v>
      </c>
      <c r="K214" s="21">
        <f>K194-Baseline!K194</f>
        <v>20.620006137401777</v>
      </c>
      <c r="L214" s="21">
        <f>L194-Baseline!L194</f>
        <v>20.533296575055093</v>
      </c>
      <c r="M214" s="21">
        <f>M194-Baseline!M194</f>
        <v>20.448932178567279</v>
      </c>
      <c r="N214" s="21">
        <f>N194-Baseline!N194</f>
        <v>20.366924948557202</v>
      </c>
      <c r="O214" s="21">
        <f>O194-Baseline!O194</f>
        <v>20.28728772167991</v>
      </c>
      <c r="P214" s="21">
        <f>P194-Baseline!P194</f>
        <v>20.210034115486934</v>
      </c>
      <c r="Q214" s="21">
        <f>Q194-Baseline!Q194</f>
        <v>20.135178640700833</v>
      </c>
      <c r="R214" s="21">
        <f>R194-Baseline!R194</f>
        <v>20.062736609548796</v>
      </c>
      <c r="S214" s="21">
        <f>S194-Baseline!S194</f>
        <v>19.988225870152206</v>
      </c>
      <c r="T214" s="21">
        <f>T194-Baseline!T194</f>
        <v>19.91619334326554</v>
      </c>
      <c r="U214" s="21">
        <f>U194-Baseline!U194</f>
        <v>19.846655359761407</v>
      </c>
      <c r="V214" s="21">
        <f>V194-Baseline!V194</f>
        <v>19.779629275275628</v>
      </c>
      <c r="W214" s="21">
        <f>W194-Baseline!W194</f>
        <v>19.715133283821537</v>
      </c>
      <c r="X214" s="21">
        <f>X194-Baseline!X194</f>
        <v>19.653186681122033</v>
      </c>
      <c r="Y214" s="21">
        <f>Y194-Baseline!Y194</f>
        <v>19.593809692697551</v>
      </c>
      <c r="Z214" s="21">
        <f>Z194-Baseline!Z194</f>
        <v>19.537023572266925</v>
      </c>
      <c r="AA214" s="21">
        <f>AA194-Baseline!AA194</f>
        <v>19.482850655554859</v>
      </c>
      <c r="AB214" s="21">
        <f>AB194-Baseline!AB194</f>
        <v>19.431314379853994</v>
      </c>
      <c r="AC214" s="21">
        <f>AC194-Baseline!AC194</f>
        <v>19.369975264480974</v>
      </c>
      <c r="AD214" s="21">
        <f>AD194-Baseline!AD194</f>
        <v>19.309816037453285</v>
      </c>
      <c r="AE214" s="21">
        <f>AE194-Baseline!AE194</f>
        <v>19.249639800660105</v>
      </c>
      <c r="AF214" s="21">
        <f>AF194-Baseline!AF194</f>
        <v>19.188667363970968</v>
      </c>
      <c r="AG214" s="21">
        <f>AG194-Baseline!AG194</f>
        <v>19.12654758513732</v>
      </c>
      <c r="AH214" s="21">
        <f>AH194-Baseline!AH194</f>
        <v>19.06347046898621</v>
      </c>
      <c r="AI214" s="21">
        <f>AI194-Baseline!AI194</f>
        <v>19.00037134689234</v>
      </c>
      <c r="AJ214" s="21">
        <f>AJ194-Baseline!AJ194</f>
        <v>19.028933958759882</v>
      </c>
      <c r="AK214" s="21">
        <f>AK194-Baseline!AK194</f>
        <v>19.057092315323871</v>
      </c>
      <c r="AL214" s="21">
        <f>AL194-Baseline!AL194</f>
        <v>19.085009801407118</v>
      </c>
      <c r="AM214" s="21">
        <f>AM194-Baseline!AM194</f>
        <v>19.112876041737312</v>
      </c>
      <c r="AN214" s="21">
        <f>AN194-Baseline!AN194</f>
        <v>19.140829752080336</v>
      </c>
      <c r="AO214" s="21">
        <f>AO194-Baseline!AO194</f>
        <v>19.168944846130252</v>
      </c>
      <c r="AP214" s="21">
        <f>AP194-Baseline!AP194</f>
        <v>19.19734815978731</v>
      </c>
      <c r="AQ214" s="21">
        <f>AQ194-Baseline!AQ194</f>
        <v>19.226171094222646</v>
      </c>
      <c r="AR214" s="21">
        <f>AR194-Baseline!AR194</f>
        <v>19.255534092565906</v>
      </c>
      <c r="AS214" s="21">
        <f>AS194-Baseline!AS194</f>
        <v>19.28554940595458</v>
      </c>
      <c r="AT214" s="21">
        <f>AT194-Baseline!AT194</f>
        <v>19.316329816696289</v>
      </c>
      <c r="AU214" s="21">
        <f>AU194-Baseline!AU194</f>
        <v>19.34799206870392</v>
      </c>
      <c r="AV214" s="21">
        <f>AV194-Baseline!AV194</f>
        <v>19.380649952605228</v>
      </c>
      <c r="AW214" s="21">
        <f>AW194-Baseline!AW194</f>
        <v>19.414414837730643</v>
      </c>
      <c r="AX214" s="21">
        <f>AX194-Baseline!AX194</f>
        <v>19.449397304758477</v>
      </c>
      <c r="AY214" s="21">
        <f>AY194-Baseline!AY194</f>
        <v>19.485707716624027</v>
      </c>
      <c r="AZ214" s="21">
        <f>AZ194-Baseline!AZ194</f>
        <v>19.523455752220901</v>
      </c>
      <c r="BA214" s="21">
        <f>BA194-Baseline!BA194</f>
        <v>19.562750042143421</v>
      </c>
      <c r="BB214" s="21">
        <f>BB194-Baseline!BB194</f>
        <v>19.599901788248754</v>
      </c>
    </row>
    <row r="215" spans="1:54" outlineLevel="2">
      <c r="A215" s="476"/>
      <c r="B215" s="150" t="s">
        <v>496</v>
      </c>
      <c r="C215" s="19"/>
      <c r="D215" s="135" t="s">
        <v>389</v>
      </c>
      <c r="E215" s="21">
        <f>E195-Baseline!E195</f>
        <v>63.566803697894308</v>
      </c>
      <c r="F215" s="21">
        <f>F195-Baseline!F195</f>
        <v>63.265092241783783</v>
      </c>
      <c r="G215" s="21">
        <f>G195-Baseline!G195</f>
        <v>62.970247173301935</v>
      </c>
      <c r="H215" s="21">
        <f>H195-Baseline!H195</f>
        <v>62.682291293724191</v>
      </c>
      <c r="I215" s="21">
        <f>I195-Baseline!I195</f>
        <v>62.401249491827549</v>
      </c>
      <c r="J215" s="21">
        <f>J195-Baseline!J195</f>
        <v>62.127148811435056</v>
      </c>
      <c r="K215" s="21">
        <f>K195-Baseline!K195</f>
        <v>61.860018412205342</v>
      </c>
      <c r="L215" s="21">
        <f>L195-Baseline!L195</f>
        <v>61.599889725165269</v>
      </c>
      <c r="M215" s="21">
        <f>M195-Baseline!M195</f>
        <v>61.346796522825358</v>
      </c>
      <c r="N215" s="21">
        <f>N195-Baseline!N195</f>
        <v>61.100774833039125</v>
      </c>
      <c r="O215" s="21">
        <f>O195-Baseline!O195</f>
        <v>60.861863165039729</v>
      </c>
      <c r="P215" s="21">
        <f>P195-Baseline!P195</f>
        <v>60.630102358622715</v>
      </c>
      <c r="Q215" s="21">
        <f>Q195-Baseline!Q195</f>
        <v>60.405535922102509</v>
      </c>
      <c r="R215" s="21">
        <f>R195-Baseline!R195</f>
        <v>60.188209828646393</v>
      </c>
      <c r="S215" s="21">
        <f>S195-Baseline!S195</f>
        <v>59.964677598958779</v>
      </c>
      <c r="T215" s="21">
        <f>T195-Baseline!T195</f>
        <v>59.748580018509521</v>
      </c>
      <c r="U215" s="21">
        <f>U195-Baseline!U195</f>
        <v>59.539966090365681</v>
      </c>
      <c r="V215" s="21">
        <f>V195-Baseline!V195</f>
        <v>59.338887814946069</v>
      </c>
      <c r="W215" s="21">
        <f>W195-Baseline!W195</f>
        <v>59.14539985146461</v>
      </c>
      <c r="X215" s="21">
        <f>X195-Baseline!X195</f>
        <v>58.959560043366096</v>
      </c>
      <c r="Y215" s="21">
        <f>Y195-Baseline!Y195</f>
        <v>58.78142907809265</v>
      </c>
      <c r="Z215" s="21">
        <f>Z195-Baseline!Z195</f>
        <v>58.611070706674788</v>
      </c>
      <c r="AA215" s="21">
        <f>AA195-Baseline!AA195</f>
        <v>58.448551976613267</v>
      </c>
      <c r="AB215" s="21">
        <f>AB195-Baseline!AB195</f>
        <v>58.293943139561975</v>
      </c>
      <c r="AC215" s="21">
        <f>AC195-Baseline!AC195</f>
        <v>58.109925793991913</v>
      </c>
      <c r="AD215" s="21">
        <f>AD195-Baseline!AD195</f>
        <v>57.929448113516067</v>
      </c>
      <c r="AE215" s="21">
        <f>AE195-Baseline!AE195</f>
        <v>57.74891940385514</v>
      </c>
      <c r="AF215" s="21">
        <f>AF195-Baseline!AF195</f>
        <v>57.566002094651566</v>
      </c>
      <c r="AG215" s="21">
        <f>AG195-Baseline!AG195</f>
        <v>57.379642757379756</v>
      </c>
      <c r="AH215" s="21">
        <f>AH195-Baseline!AH195</f>
        <v>57.190411409374065</v>
      </c>
      <c r="AI215" s="21">
        <f>AI195-Baseline!AI195</f>
        <v>57.001114043417651</v>
      </c>
      <c r="AJ215" s="21">
        <f>AJ195-Baseline!AJ195</f>
        <v>57.086801879258601</v>
      </c>
      <c r="AK215" s="21">
        <f>AK195-Baseline!AK195</f>
        <v>57.171276949117257</v>
      </c>
      <c r="AL215" s="21">
        <f>AL195-Baseline!AL195</f>
        <v>57.255029407518521</v>
      </c>
      <c r="AM215" s="21">
        <f>AM195-Baseline!AM195</f>
        <v>57.338628128755111</v>
      </c>
      <c r="AN215" s="21">
        <f>AN195-Baseline!AN195</f>
        <v>57.422489259985333</v>
      </c>
      <c r="AO215" s="21">
        <f>AO195-Baseline!AO195</f>
        <v>57.5068345423187</v>
      </c>
      <c r="AP215" s="21">
        <f>AP195-Baseline!AP195</f>
        <v>57.592044483471895</v>
      </c>
      <c r="AQ215" s="21">
        <f>AQ195-Baseline!AQ195</f>
        <v>57.678513286963614</v>
      </c>
      <c r="AR215" s="21">
        <f>AR195-Baseline!AR195</f>
        <v>57.76660228217829</v>
      </c>
      <c r="AS215" s="21">
        <f>AS195-Baseline!AS195</f>
        <v>57.856648222519986</v>
      </c>
      <c r="AT215" s="21">
        <f>AT195-Baseline!AT195</f>
        <v>57.9489894549179</v>
      </c>
      <c r="AU215" s="21">
        <f>AU195-Baseline!AU195</f>
        <v>58.043976211111897</v>
      </c>
      <c r="AV215" s="21">
        <f>AV195-Baseline!AV195</f>
        <v>58.141949862984418</v>
      </c>
      <c r="AW215" s="21">
        <f>AW195-Baseline!AW195</f>
        <v>58.243244518526097</v>
      </c>
      <c r="AX215" s="21">
        <f>AX195-Baseline!AX195</f>
        <v>58.348191919772106</v>
      </c>
      <c r="AY215" s="21">
        <f>AY195-Baseline!AY195</f>
        <v>58.457123155529139</v>
      </c>
      <c r="AZ215" s="21">
        <f>AZ195-Baseline!AZ195</f>
        <v>58.57036726247798</v>
      </c>
      <c r="BA215" s="21">
        <f>BA195-Baseline!BA195</f>
        <v>58.688250132401635</v>
      </c>
      <c r="BB215" s="21">
        <f>BB195-Baseline!BB195</f>
        <v>58.799705370870498</v>
      </c>
    </row>
    <row r="216" spans="1:54" outlineLevel="2">
      <c r="A216" s="476"/>
      <c r="B216" s="150" t="s">
        <v>291</v>
      </c>
      <c r="C216" s="19"/>
      <c r="D216" s="135" t="s">
        <v>389</v>
      </c>
      <c r="E216" s="21">
        <f>E196-Baseline!E196</f>
        <v>5.8734393310600801</v>
      </c>
      <c r="F216" s="21">
        <f>F196-Baseline!F196</f>
        <v>5.9909614927993218</v>
      </c>
      <c r="G216" s="21">
        <f>G196-Baseline!G196</f>
        <v>6.1115979553401925</v>
      </c>
      <c r="H216" s="21">
        <f>H196-Baseline!H196</f>
        <v>6.2354453803681338</v>
      </c>
      <c r="I216" s="21">
        <f>I196-Baseline!I196</f>
        <v>6.3626036192215922</v>
      </c>
      <c r="J216" s="21">
        <f>J196-Baseline!J196</f>
        <v>6.4931759753982163</v>
      </c>
      <c r="K216" s="21">
        <f>K196-Baseline!K196</f>
        <v>6.6272691376273851</v>
      </c>
      <c r="L216" s="21">
        <f>L196-Baseline!L196</f>
        <v>6.7649934224240367</v>
      </c>
      <c r="M216" s="21">
        <f>M196-Baseline!M196</f>
        <v>6.9064628551042331</v>
      </c>
      <c r="N216" s="21">
        <f>N196-Baseline!N196</f>
        <v>7.0517953013548853</v>
      </c>
      <c r="O216" s="21">
        <f>O196-Baseline!O196</f>
        <v>7.2011126222470336</v>
      </c>
      <c r="P216" s="21">
        <f>P196-Baseline!P196</f>
        <v>7.3545407554463136</v>
      </c>
      <c r="Q216" s="21">
        <f>Q196-Baseline!Q196</f>
        <v>7.5122099160930764</v>
      </c>
      <c r="R216" s="21">
        <f>R196-Baseline!R196</f>
        <v>7.6742547363847349</v>
      </c>
      <c r="S216" s="21">
        <f>S196-Baseline!S196</f>
        <v>7.8408144050647852</v>
      </c>
      <c r="T216" s="21">
        <f>T196-Baseline!T196</f>
        <v>8.0120328040981974</v>
      </c>
      <c r="U216" s="21">
        <f>U196-Baseline!U196</f>
        <v>8.1880587296607299</v>
      </c>
      <c r="V216" s="21">
        <f>V196-Baseline!V196</f>
        <v>8.3690459977191534</v>
      </c>
      <c r="W216" s="21">
        <f>W196-Baseline!W196</f>
        <v>8.5551536816446117</v>
      </c>
      <c r="X216" s="21">
        <f>X196-Baseline!X196</f>
        <v>8.7465462491927166</v>
      </c>
      <c r="Y216" s="21">
        <f>Y196-Baseline!Y196</f>
        <v>8.9433937570770787</v>
      </c>
      <c r="Z216" s="21">
        <f>Z196-Baseline!Z196</f>
        <v>9.1458720940715974</v>
      </c>
      <c r="AA216" s="21">
        <f>AA196-Baseline!AA196</f>
        <v>9.3541631061674746</v>
      </c>
      <c r="AB216" s="21">
        <f>AB196-Baseline!AB196</f>
        <v>9.5684548676206447</v>
      </c>
      <c r="AC216" s="21">
        <f>AC196-Baseline!AC196</f>
        <v>9.7889418454926567</v>
      </c>
      <c r="AD216" s="21">
        <f>AD196-Baseline!AD196</f>
        <v>10.015825199751296</v>
      </c>
      <c r="AE216" s="21">
        <f>AE196-Baseline!AE196</f>
        <v>10.249312942412073</v>
      </c>
      <c r="AF216" s="21">
        <f>AF196-Baseline!AF196</f>
        <v>10.489620179611856</v>
      </c>
      <c r="AG216" s="21">
        <f>AG196-Baseline!AG196</f>
        <v>10.736969439493901</v>
      </c>
      <c r="AH216" s="21">
        <f>AH196-Baseline!AH196</f>
        <v>10.99159082828649</v>
      </c>
      <c r="AI216" s="21">
        <f>AI196-Baseline!AI196</f>
        <v>11.253722372964605</v>
      </c>
      <c r="AJ216" s="21">
        <f>AJ196-Baseline!AJ196</f>
        <v>11.547957679999096</v>
      </c>
      <c r="AK216" s="21">
        <f>AK196-Baseline!AK196</f>
        <v>11.851430966950989</v>
      </c>
      <c r="AL216" s="21">
        <f>AL196-Baseline!AL196</f>
        <v>12.16446200018531</v>
      </c>
      <c r="AM216" s="21">
        <f>AM196-Baseline!AM196</f>
        <v>12.487382183303717</v>
      </c>
      <c r="AN216" s="21">
        <f>AN196-Baseline!AN196</f>
        <v>12.8205349150061</v>
      </c>
      <c r="AO216" s="21">
        <f>AO196-Baseline!AO196</f>
        <v>13.164276088040783</v>
      </c>
      <c r="AP216" s="21">
        <f>AP196-Baseline!AP196</f>
        <v>13.51897454374819</v>
      </c>
      <c r="AQ216" s="21">
        <f>AQ196-Baseline!AQ196</f>
        <v>13.885012509967364</v>
      </c>
      <c r="AR216" s="21">
        <f>AR196-Baseline!AR196</f>
        <v>14.262786160278418</v>
      </c>
      <c r="AS216" s="21">
        <f>AS196-Baseline!AS196</f>
        <v>14.652706067841827</v>
      </c>
      <c r="AT216" s="21">
        <f>AT196-Baseline!AT196</f>
        <v>15.055197795604933</v>
      </c>
      <c r="AU216" s="21">
        <f>AU196-Baseline!AU196</f>
        <v>15.470702424364072</v>
      </c>
      <c r="AV216" s="21">
        <f>AV196-Baseline!AV196</f>
        <v>15.899677129479638</v>
      </c>
      <c r="AW216" s="21">
        <f>AW196-Baseline!AW196</f>
        <v>16.342595798834214</v>
      </c>
      <c r="AX216" s="21">
        <f>AX196-Baseline!AX196</f>
        <v>16.799949613988588</v>
      </c>
      <c r="AY216" s="21">
        <f>AY196-Baseline!AY196</f>
        <v>17.272247722323993</v>
      </c>
      <c r="AZ216" s="21">
        <f>AZ196-Baseline!AZ196</f>
        <v>17.760017931509601</v>
      </c>
      <c r="BA216" s="21">
        <f>BA196-Baseline!BA196</f>
        <v>18.26380732847473</v>
      </c>
      <c r="BB216" s="21">
        <f>BB196-Baseline!BB196</f>
        <v>18.781887463065974</v>
      </c>
    </row>
    <row r="217" spans="1:54" outlineLevel="2">
      <c r="A217" s="476"/>
      <c r="B217" s="150" t="s">
        <v>294</v>
      </c>
      <c r="C217" s="19"/>
      <c r="D217" s="135"/>
      <c r="E217" s="21">
        <f>E197-Baseline!E197</f>
        <v>50.0372419865</v>
      </c>
      <c r="F217" s="21">
        <f>F197-Baseline!F197</f>
        <v>49.810273137971016</v>
      </c>
      <c r="G217" s="21">
        <f>G197-Baseline!G197</f>
        <v>49.587273146164449</v>
      </c>
      <c r="H217" s="21">
        <f>H197-Baseline!H197</f>
        <v>49.368231592730488</v>
      </c>
      <c r="I217" s="21">
        <f>I197-Baseline!I197</f>
        <v>49.153138819247459</v>
      </c>
      <c r="J217" s="21">
        <f>J197-Baseline!J197</f>
        <v>48.941985912972768</v>
      </c>
      <c r="K217" s="21">
        <f>K197-Baseline!K197</f>
        <v>48.734764671021757</v>
      </c>
      <c r="L217" s="21">
        <f>L197-Baseline!L197</f>
        <v>48.531467658864571</v>
      </c>
      <c r="M217" s="21">
        <f>M197-Baseline!M197</f>
        <v>48.332088145267505</v>
      </c>
      <c r="N217" s="21">
        <f>N197-Baseline!N197</f>
        <v>48.136620160141305</v>
      </c>
      <c r="O217" s="21">
        <f>O197-Baseline!O197</f>
        <v>47.945058437610086</v>
      </c>
      <c r="P217" s="21">
        <f>P197-Baseline!P197</f>
        <v>47.757398451848601</v>
      </c>
      <c r="Q217" s="21">
        <f>Q197-Baseline!Q197</f>
        <v>47.573636393361035</v>
      </c>
      <c r="R217" s="21">
        <f>R197-Baseline!R197</f>
        <v>47.393769188916416</v>
      </c>
      <c r="S217" s="21">
        <f>S197-Baseline!S197</f>
        <v>47.217794470304241</v>
      </c>
      <c r="T217" s="21">
        <f>T197-Baseline!T197</f>
        <v>47.045710593664332</v>
      </c>
      <c r="U217" s="21">
        <f>U197-Baseline!U197</f>
        <v>46.877516646004956</v>
      </c>
      <c r="V217" s="21">
        <f>V197-Baseline!V197</f>
        <v>46.71321242934075</v>
      </c>
      <c r="W217" s="21">
        <f>W197-Baseline!W197</f>
        <v>46.552798455450947</v>
      </c>
      <c r="X217" s="21">
        <f>X197-Baseline!X197</f>
        <v>46.39627596591972</v>
      </c>
      <c r="Y217" s="21">
        <f>Y197-Baseline!Y197</f>
        <v>46.24364692127525</v>
      </c>
      <c r="Z217" s="21">
        <f>Z197-Baseline!Z197</f>
        <v>46.094913991015829</v>
      </c>
      <c r="AA217" s="21">
        <f>AA197-Baseline!AA197</f>
        <v>45.950080585777826</v>
      </c>
      <c r="AB217" s="21">
        <f>AB197-Baseline!AB197</f>
        <v>45.809150819613308</v>
      </c>
      <c r="AC217" s="21">
        <f>AC197-Baseline!AC197</f>
        <v>45.672129524043335</v>
      </c>
      <c r="AD217" s="21">
        <f>AD197-Baseline!AD197</f>
        <v>45.539022279308163</v>
      </c>
      <c r="AE217" s="21">
        <f>AE197-Baseline!AE197</f>
        <v>45.409835368710702</v>
      </c>
      <c r="AF217" s="21">
        <f>AF197-Baseline!AF197</f>
        <v>45.284575802644319</v>
      </c>
      <c r="AG217" s="21">
        <f>AG197-Baseline!AG197</f>
        <v>45.163251338945159</v>
      </c>
      <c r="AH217" s="21">
        <f>AH197-Baseline!AH197</f>
        <v>45.045870442183222</v>
      </c>
      <c r="AI217" s="21">
        <f>AI197-Baseline!AI197</f>
        <v>44.932442327592327</v>
      </c>
      <c r="AJ217" s="21">
        <f>AJ197-Baseline!AJ197</f>
        <v>45.040564202283313</v>
      </c>
      <c r="AK217" s="21">
        <f>AK197-Baseline!AK197</f>
        <v>45.152689033366606</v>
      </c>
      <c r="AL217" s="21">
        <f>AL197-Baseline!AL197</f>
        <v>45.26888424569853</v>
      </c>
      <c r="AM217" s="21">
        <f>AM197-Baseline!AM197</f>
        <v>45.389218733345807</v>
      </c>
      <c r="AN217" s="21">
        <f>AN197-Baseline!AN197</f>
        <v>45.513762915440005</v>
      </c>
      <c r="AO217" s="21">
        <f>AO197-Baseline!AO197</f>
        <v>45.642588880537211</v>
      </c>
      <c r="AP217" s="21">
        <f>AP197-Baseline!AP197</f>
        <v>45.775770264787134</v>
      </c>
      <c r="AQ217" s="21">
        <f>AQ197-Baseline!AQ197</f>
        <v>45.913382396047304</v>
      </c>
      <c r="AR217" s="21">
        <f>AR197-Baseline!AR197</f>
        <v>46.055502253987108</v>
      </c>
      <c r="AS217" s="21">
        <f>AS197-Baseline!AS197</f>
        <v>46.202208531425654</v>
      </c>
      <c r="AT217" s="21">
        <f>AT197-Baseline!AT197</f>
        <v>46.353581628871673</v>
      </c>
      <c r="AU217" s="21">
        <f>AU197-Baseline!AU197</f>
        <v>46.509703796843752</v>
      </c>
      <c r="AV217" s="21">
        <f>AV197-Baseline!AV197</f>
        <v>46.670659011688322</v>
      </c>
      <c r="AW217" s="21">
        <f>AW197-Baseline!AW197</f>
        <v>46.836533192795038</v>
      </c>
      <c r="AX217" s="21">
        <f>AX197-Baseline!AX197</f>
        <v>47.007414048956235</v>
      </c>
      <c r="AY217" s="21">
        <f>AY197-Baseline!AY197</f>
        <v>47.183391237985852</v>
      </c>
      <c r="AZ217" s="21">
        <f>AZ197-Baseline!AZ197</f>
        <v>47.364556385054215</v>
      </c>
      <c r="BA217" s="21">
        <f>BA197-Baseline!BA197</f>
        <v>47.551003112934296</v>
      </c>
      <c r="BB217" s="21">
        <f>BB197-Baseline!BB197</f>
        <v>47.73824900582752</v>
      </c>
    </row>
    <row r="218" spans="1:54" outlineLevel="2">
      <c r="A218" s="477"/>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5" t="s">
        <v>497</v>
      </c>
      <c r="B220" s="150" t="s">
        <v>498</v>
      </c>
      <c r="C220" s="19"/>
      <c r="D220" s="135" t="s">
        <v>389</v>
      </c>
      <c r="E220" s="21">
        <f>SUM(E210:E213,E216:E218)</f>
        <v>105.31764089788101</v>
      </c>
      <c r="F220" s="21">
        <f t="shared" ref="F220:BB220" si="31">SUM(F210:F213,F216:F218)</f>
        <v>104.97415414303632</v>
      </c>
      <c r="G220" s="21">
        <f t="shared" si="31"/>
        <v>104.48733868626675</v>
      </c>
      <c r="H220" s="21">
        <f t="shared" si="31"/>
        <v>104.00814265685347</v>
      </c>
      <c r="I220" s="21">
        <f t="shared" si="31"/>
        <v>103.6760736234088</v>
      </c>
      <c r="J220" s="21">
        <f t="shared" si="31"/>
        <v>103.34697192202697</v>
      </c>
      <c r="K220" s="21">
        <f t="shared" si="31"/>
        <v>102.88755578939508</v>
      </c>
      <c r="L220" s="21">
        <f t="shared" si="31"/>
        <v>102.56857291878586</v>
      </c>
      <c r="M220" s="21">
        <f t="shared" si="31"/>
        <v>102.25409366657649</v>
      </c>
      <c r="N220" s="21">
        <f t="shared" si="31"/>
        <v>101.81830374183451</v>
      </c>
      <c r="O220" s="21">
        <f t="shared" si="31"/>
        <v>101.51673393723868</v>
      </c>
      <c r="P220" s="21">
        <f t="shared" si="31"/>
        <v>101.22111055774596</v>
      </c>
      <c r="Q220" s="21">
        <f t="shared" si="31"/>
        <v>100.93191562136991</v>
      </c>
      <c r="R220" s="21">
        <f t="shared" si="31"/>
        <v>100.76676049476647</v>
      </c>
      <c r="S220" s="21">
        <f t="shared" si="31"/>
        <v>100.48967465738112</v>
      </c>
      <c r="T220" s="21">
        <f t="shared" si="31"/>
        <v>100.22046623959355</v>
      </c>
      <c r="U220" s="21">
        <f t="shared" si="31"/>
        <v>99.959585317456103</v>
      </c>
      <c r="V220" s="21">
        <f t="shared" si="31"/>
        <v>99.816284306788631</v>
      </c>
      <c r="W220" s="21">
        <f t="shared" si="31"/>
        <v>99.571427729235921</v>
      </c>
      <c r="X220" s="21">
        <f t="shared" si="31"/>
        <v>99.441203937884126</v>
      </c>
      <c r="Y220" s="21">
        <f t="shared" si="31"/>
        <v>99.21429656149121</v>
      </c>
      <c r="Z220" s="21">
        <f t="shared" si="31"/>
        <v>99.099240275626983</v>
      </c>
      <c r="AA220" s="21">
        <f t="shared" si="31"/>
        <v>98.991649975519209</v>
      </c>
      <c r="AB220" s="21">
        <f t="shared" si="31"/>
        <v>98.892075027046261</v>
      </c>
      <c r="AC220" s="21">
        <f t="shared" si="31"/>
        <v>98.779100072436023</v>
      </c>
      <c r="AD220" s="21">
        <f t="shared" si="31"/>
        <v>98.680985252080859</v>
      </c>
      <c r="AE220" s="21">
        <f t="shared" si="31"/>
        <v>98.602170735958566</v>
      </c>
      <c r="AF220" s="21">
        <f t="shared" si="31"/>
        <v>98.53076830108435</v>
      </c>
      <c r="AG220" s="21">
        <f t="shared" si="31"/>
        <v>98.468505626000962</v>
      </c>
      <c r="AH220" s="21">
        <f t="shared" si="31"/>
        <v>98.417322607059418</v>
      </c>
      <c r="AI220" s="21">
        <f t="shared" si="31"/>
        <v>98.37964345564211</v>
      </c>
      <c r="AJ220" s="21">
        <f t="shared" si="31"/>
        <v>98.800583920834399</v>
      </c>
      <c r="AK220" s="21">
        <f t="shared" si="31"/>
        <v>99.234470767298234</v>
      </c>
      <c r="AL220" s="21">
        <f t="shared" si="31"/>
        <v>99.682485098057697</v>
      </c>
      <c r="AM220" s="21">
        <f t="shared" si="31"/>
        <v>100.1454710204665</v>
      </c>
      <c r="AN220" s="21">
        <f t="shared" si="31"/>
        <v>100.62402704021736</v>
      </c>
      <c r="AO220" s="21">
        <f t="shared" si="31"/>
        <v>101.11865388144699</v>
      </c>
      <c r="AP220" s="21">
        <f t="shared" si="31"/>
        <v>101.63005626250845</v>
      </c>
      <c r="AQ220" s="21">
        <f t="shared" si="31"/>
        <v>102.15899369657836</v>
      </c>
      <c r="AR220" s="21">
        <f t="shared" si="31"/>
        <v>102.70615803181238</v>
      </c>
      <c r="AS220" s="21">
        <f t="shared" si="31"/>
        <v>103.27224239001319</v>
      </c>
      <c r="AT220" s="21">
        <f t="shared" si="31"/>
        <v>103.85797245183488</v>
      </c>
      <c r="AU220" s="21">
        <f t="shared" si="31"/>
        <v>104.46410440605227</v>
      </c>
      <c r="AV220" s="21">
        <f t="shared" si="31"/>
        <v>105.09140149670455</v>
      </c>
      <c r="AW220" s="21">
        <f t="shared" si="31"/>
        <v>105.74063697401752</v>
      </c>
      <c r="AX220" s="21">
        <f t="shared" si="31"/>
        <v>106.41260472761573</v>
      </c>
      <c r="AY220" s="21">
        <f t="shared" si="31"/>
        <v>107.10811966926127</v>
      </c>
      <c r="AZ220" s="21">
        <f t="shared" si="31"/>
        <v>107.82801559146566</v>
      </c>
      <c r="BA220" s="21">
        <f t="shared" si="31"/>
        <v>108.57314504895274</v>
      </c>
      <c r="BB220" s="21">
        <f t="shared" si="31"/>
        <v>109.32921540950099</v>
      </c>
    </row>
    <row r="221" spans="1:54" outlineLevel="2">
      <c r="A221" s="476"/>
      <c r="B221" s="150" t="s">
        <v>499</v>
      </c>
      <c r="C221" s="19"/>
      <c r="D221" s="135" t="s">
        <v>389</v>
      </c>
      <c r="E221" s="21">
        <f>SUM(E210:E212,E214,E216:E218)</f>
        <v>84.195669073085313</v>
      </c>
      <c r="F221" s="21">
        <f t="shared" ref="F221:BB221" si="32">SUM(F210:F212,F214,F216:F218)</f>
        <v>83.846035829316577</v>
      </c>
      <c r="G221" s="21">
        <f t="shared" si="32"/>
        <v>83.509110085415642</v>
      </c>
      <c r="H221" s="21">
        <f t="shared" si="32"/>
        <v>83.184908320867237</v>
      </c>
      <c r="I221" s="21">
        <f t="shared" si="32"/>
        <v>82.873453528771378</v>
      </c>
      <c r="J221" s="21">
        <f t="shared" si="32"/>
        <v>82.57477546736574</v>
      </c>
      <c r="K221" s="21">
        <f t="shared" si="32"/>
        <v>82.288910468681451</v>
      </c>
      <c r="L221" s="21">
        <f t="shared" si="32"/>
        <v>82.015901802801565</v>
      </c>
      <c r="M221" s="21">
        <f t="shared" si="32"/>
        <v>81.75579963256294</v>
      </c>
      <c r="N221" s="21">
        <f t="shared" si="32"/>
        <v>81.508661127411273</v>
      </c>
      <c r="O221" s="21">
        <f t="shared" si="32"/>
        <v>81.274550633442686</v>
      </c>
      <c r="P221" s="21">
        <f t="shared" si="32"/>
        <v>81.053539672177678</v>
      </c>
      <c r="Q221" s="21">
        <f t="shared" si="32"/>
        <v>80.845707223561107</v>
      </c>
      <c r="R221" s="21">
        <f t="shared" si="32"/>
        <v>80.651139725578957</v>
      </c>
      <c r="S221" s="21">
        <f t="shared" si="32"/>
        <v>80.465432898241318</v>
      </c>
      <c r="T221" s="21">
        <f t="shared" si="32"/>
        <v>80.293218406939872</v>
      </c>
      <c r="U221" s="21">
        <f t="shared" si="32"/>
        <v>80.134604367807469</v>
      </c>
      <c r="V221" s="21">
        <f t="shared" si="32"/>
        <v>79.989707052945889</v>
      </c>
      <c r="W221" s="21">
        <f t="shared" si="32"/>
        <v>79.8586508667521</v>
      </c>
      <c r="X221" s="21">
        <f t="shared" si="32"/>
        <v>79.741568774834576</v>
      </c>
      <c r="Y221" s="21">
        <f t="shared" si="32"/>
        <v>79.638602249007846</v>
      </c>
      <c r="Z221" s="21">
        <f t="shared" si="32"/>
        <v>79.549901582958427</v>
      </c>
      <c r="AA221" s="21">
        <f t="shared" si="32"/>
        <v>79.475626081376987</v>
      </c>
      <c r="AB221" s="21">
        <f t="shared" si="32"/>
        <v>79.415944275579861</v>
      </c>
      <c r="AC221" s="21">
        <f t="shared" si="32"/>
        <v>79.358570049868518</v>
      </c>
      <c r="AD221" s="21">
        <f t="shared" si="32"/>
        <v>79.314648080037784</v>
      </c>
      <c r="AE221" s="21">
        <f t="shared" si="32"/>
        <v>79.283152084190931</v>
      </c>
      <c r="AF221" s="21">
        <f t="shared" si="32"/>
        <v>79.263482400382387</v>
      </c>
      <c r="AG221" s="21">
        <f t="shared" si="32"/>
        <v>79.255476636096816</v>
      </c>
      <c r="AH221" s="21">
        <f t="shared" si="32"/>
        <v>79.259522867721785</v>
      </c>
      <c r="AI221" s="21">
        <f t="shared" si="32"/>
        <v>79.276764185649085</v>
      </c>
      <c r="AJ221" s="21">
        <f t="shared" si="32"/>
        <v>79.660568593542308</v>
      </c>
      <c r="AK221" s="21">
        <f t="shared" si="32"/>
        <v>80.058350321987319</v>
      </c>
      <c r="AL221" s="21">
        <f t="shared" si="32"/>
        <v>80.4706432300149</v>
      </c>
      <c r="AM221" s="21">
        <f t="shared" si="32"/>
        <v>80.898020950952002</v>
      </c>
      <c r="AN221" s="21">
        <f t="shared" si="32"/>
        <v>81.341020158791508</v>
      </c>
      <c r="AO221" s="21">
        <f t="shared" si="32"/>
        <v>81.800127295644444</v>
      </c>
      <c r="AP221" s="21">
        <f t="shared" si="32"/>
        <v>82.275896640721982</v>
      </c>
      <c r="AQ221" s="21">
        <f t="shared" si="32"/>
        <v>82.768902515979192</v>
      </c>
      <c r="AR221" s="21">
        <f t="shared" si="32"/>
        <v>83.279724286384862</v>
      </c>
      <c r="AS221" s="21">
        <f t="shared" si="32"/>
        <v>83.808949632376056</v>
      </c>
      <c r="AT221" s="21">
        <f t="shared" si="32"/>
        <v>84.35718384597115</v>
      </c>
      <c r="AU221" s="21">
        <f t="shared" si="32"/>
        <v>84.92505394160743</v>
      </c>
      <c r="AV221" s="21">
        <f t="shared" si="32"/>
        <v>85.513202171831665</v>
      </c>
      <c r="AW221" s="21">
        <f t="shared" si="32"/>
        <v>86.122287403167746</v>
      </c>
      <c r="AX221" s="21">
        <f t="shared" si="32"/>
        <v>86.752987164762089</v>
      </c>
      <c r="AY221" s="21">
        <f t="shared" si="32"/>
        <v>87.405999047964286</v>
      </c>
      <c r="AZ221" s="21">
        <f t="shared" si="32"/>
        <v>88.082040949821277</v>
      </c>
      <c r="BA221" s="21">
        <f t="shared" si="32"/>
        <v>88.781851351650644</v>
      </c>
      <c r="BB221" s="21">
        <f t="shared" si="32"/>
        <v>89.494866327319642</v>
      </c>
    </row>
    <row r="222" spans="1:54" outlineLevel="2">
      <c r="A222" s="477"/>
      <c r="B222" s="150" t="s">
        <v>500</v>
      </c>
      <c r="C222" s="19"/>
      <c r="D222" s="135" t="s">
        <v>389</v>
      </c>
      <c r="E222" s="21">
        <f>SUM(E210:E212,E215:E218)</f>
        <v>126.57353819999577</v>
      </c>
      <c r="F222" s="21">
        <f t="shared" ref="F222:BB222" si="33">SUM(F210:F212,F215:F218)</f>
        <v>126.02276398558544</v>
      </c>
      <c r="G222" s="21">
        <f t="shared" si="33"/>
        <v>125.48927486761693</v>
      </c>
      <c r="H222" s="21">
        <f t="shared" si="33"/>
        <v>124.97310251668335</v>
      </c>
      <c r="I222" s="21">
        <f t="shared" si="33"/>
        <v>124.47428652332307</v>
      </c>
      <c r="J222" s="21">
        <f t="shared" si="33"/>
        <v>123.99287467044073</v>
      </c>
      <c r="K222" s="21">
        <f t="shared" si="33"/>
        <v>123.528922743485</v>
      </c>
      <c r="L222" s="21">
        <f t="shared" si="33"/>
        <v>123.08249495291174</v>
      </c>
      <c r="M222" s="21">
        <f t="shared" si="33"/>
        <v>122.65366397682102</v>
      </c>
      <c r="N222" s="21">
        <f t="shared" si="33"/>
        <v>122.2425110118932</v>
      </c>
      <c r="O222" s="21">
        <f t="shared" si="33"/>
        <v>121.84912607680251</v>
      </c>
      <c r="P222" s="21">
        <f t="shared" si="33"/>
        <v>121.47360791531345</v>
      </c>
      <c r="Q222" s="21">
        <f t="shared" si="33"/>
        <v>121.11606450496276</v>
      </c>
      <c r="R222" s="21">
        <f t="shared" si="33"/>
        <v>120.77661294467657</v>
      </c>
      <c r="S222" s="21">
        <f t="shared" si="33"/>
        <v>120.44188462704791</v>
      </c>
      <c r="T222" s="21">
        <f t="shared" si="33"/>
        <v>120.12560508218385</v>
      </c>
      <c r="U222" s="21">
        <f t="shared" si="33"/>
        <v>119.82791509841175</v>
      </c>
      <c r="V222" s="21">
        <f t="shared" si="33"/>
        <v>119.54896559261633</v>
      </c>
      <c r="W222" s="21">
        <f t="shared" si="33"/>
        <v>119.28891743439519</v>
      </c>
      <c r="X222" s="21">
        <f t="shared" si="33"/>
        <v>119.04794213707865</v>
      </c>
      <c r="Y222" s="21">
        <f t="shared" si="33"/>
        <v>118.82622163440294</v>
      </c>
      <c r="Z222" s="21">
        <f t="shared" si="33"/>
        <v>118.62394871736628</v>
      </c>
      <c r="AA222" s="21">
        <f t="shared" si="33"/>
        <v>118.44132740243539</v>
      </c>
      <c r="AB222" s="21">
        <f t="shared" si="33"/>
        <v>118.27857303528785</v>
      </c>
      <c r="AC222" s="21">
        <f t="shared" si="33"/>
        <v>118.09852057937945</v>
      </c>
      <c r="AD222" s="21">
        <f t="shared" si="33"/>
        <v>117.93428015610056</v>
      </c>
      <c r="AE222" s="21">
        <f t="shared" si="33"/>
        <v>117.78243168738597</v>
      </c>
      <c r="AF222" s="21">
        <f t="shared" si="33"/>
        <v>117.64081713106299</v>
      </c>
      <c r="AG222" s="21">
        <f t="shared" si="33"/>
        <v>117.50857180833925</v>
      </c>
      <c r="AH222" s="21">
        <f t="shared" si="33"/>
        <v>117.38646380810962</v>
      </c>
      <c r="AI222" s="21">
        <f t="shared" si="33"/>
        <v>117.27750688217439</v>
      </c>
      <c r="AJ222" s="21">
        <f t="shared" si="33"/>
        <v>117.71843651404103</v>
      </c>
      <c r="AK222" s="21">
        <f t="shared" si="33"/>
        <v>118.17253495578069</v>
      </c>
      <c r="AL222" s="21">
        <f t="shared" si="33"/>
        <v>118.6406628361263</v>
      </c>
      <c r="AM222" s="21">
        <f t="shared" si="33"/>
        <v>119.12377303796978</v>
      </c>
      <c r="AN222" s="21">
        <f t="shared" si="33"/>
        <v>119.62267966669648</v>
      </c>
      <c r="AO222" s="21">
        <f t="shared" si="33"/>
        <v>120.1380169918329</v>
      </c>
      <c r="AP222" s="21">
        <f t="shared" si="33"/>
        <v>120.67059296440658</v>
      </c>
      <c r="AQ222" s="21">
        <f t="shared" si="33"/>
        <v>121.22124470872018</v>
      </c>
      <c r="AR222" s="21">
        <f t="shared" si="33"/>
        <v>121.79079247599725</v>
      </c>
      <c r="AS222" s="21">
        <f t="shared" si="33"/>
        <v>122.38004844894148</v>
      </c>
      <c r="AT222" s="21">
        <f t="shared" si="33"/>
        <v>122.98984348419276</v>
      </c>
      <c r="AU222" s="21">
        <f t="shared" si="33"/>
        <v>123.62103808401541</v>
      </c>
      <c r="AV222" s="21">
        <f t="shared" si="33"/>
        <v>124.27450208221086</v>
      </c>
      <c r="AW222" s="21">
        <f t="shared" si="33"/>
        <v>124.9511170839632</v>
      </c>
      <c r="AX222" s="21">
        <f t="shared" si="33"/>
        <v>125.65178177977572</v>
      </c>
      <c r="AY222" s="21">
        <f t="shared" si="33"/>
        <v>126.37741448686941</v>
      </c>
      <c r="AZ222" s="21">
        <f t="shared" si="33"/>
        <v>127.12895246007835</v>
      </c>
      <c r="BA222" s="21">
        <f t="shared" si="33"/>
        <v>127.90735144190886</v>
      </c>
      <c r="BB222" s="21">
        <f t="shared" si="33"/>
        <v>128.69466990994138</v>
      </c>
    </row>
    <row r="223" spans="1:54" outlineLevel="2">
      <c r="B223" s="19"/>
      <c r="C223" s="19"/>
      <c r="D223" s="19"/>
      <c r="E223" s="15"/>
    </row>
    <row r="224" spans="1:54" outlineLevel="2">
      <c r="A224" s="475" t="s">
        <v>501</v>
      </c>
      <c r="B224" s="150" t="s">
        <v>498</v>
      </c>
      <c r="C224" s="19"/>
      <c r="D224" s="135" t="s">
        <v>389</v>
      </c>
      <c r="E224" s="21">
        <f>E204-Baseline!E204</f>
        <v>105.31764089788101</v>
      </c>
      <c r="F224" s="21">
        <f>F204-Baseline!F204</f>
        <v>210.29179504091732</v>
      </c>
      <c r="G224" s="21">
        <f>G204-Baseline!G204</f>
        <v>314.7791337271841</v>
      </c>
      <c r="H224" s="21">
        <f>H204-Baseline!H204</f>
        <v>418.78727638403757</v>
      </c>
      <c r="I224" s="21">
        <f>I204-Baseline!I204</f>
        <v>522.46335000744637</v>
      </c>
      <c r="J224" s="21">
        <f>J204-Baseline!J204</f>
        <v>625.81032192947328</v>
      </c>
      <c r="K224" s="21">
        <f>K204-Baseline!K204</f>
        <v>728.69787771886831</v>
      </c>
      <c r="L224" s="21">
        <f>L204-Baseline!L204</f>
        <v>831.2664506376542</v>
      </c>
      <c r="M224" s="21">
        <f>M204-Baseline!M204</f>
        <v>933.52054430423073</v>
      </c>
      <c r="N224" s="21">
        <f>N204-Baseline!N204</f>
        <v>1035.3388480460653</v>
      </c>
      <c r="O224" s="21">
        <f>O204-Baseline!O204</f>
        <v>1136.8555819833041</v>
      </c>
      <c r="P224" s="21">
        <f>P204-Baseline!P204</f>
        <v>1238.0766925410501</v>
      </c>
      <c r="Q224" s="21">
        <f>Q204-Baseline!Q204</f>
        <v>1339.0086081624199</v>
      </c>
      <c r="R224" s="21">
        <f>R204-Baseline!R204</f>
        <v>1439.7753686571864</v>
      </c>
      <c r="S224" s="21">
        <f>S204-Baseline!S204</f>
        <v>1540.2650433145675</v>
      </c>
      <c r="T224" s="21">
        <f>T204-Baseline!T204</f>
        <v>1640.4855095541611</v>
      </c>
      <c r="U224" s="21">
        <f>U204-Baseline!U204</f>
        <v>1740.4450948716171</v>
      </c>
      <c r="V224" s="21">
        <f>V204-Baseline!V204</f>
        <v>1840.2613791784058</v>
      </c>
      <c r="W224" s="21">
        <f>W204-Baseline!W204</f>
        <v>1939.8328069076417</v>
      </c>
      <c r="X224" s="21">
        <f>X204-Baseline!X204</f>
        <v>2039.2740108455259</v>
      </c>
      <c r="Y224" s="21">
        <f>Y204-Baseline!Y204</f>
        <v>2138.4883074070171</v>
      </c>
      <c r="Z224" s="21">
        <f>Z204-Baseline!Z204</f>
        <v>2237.5875476826441</v>
      </c>
      <c r="AA224" s="21">
        <f>AA204-Baseline!AA204</f>
        <v>2336.5791976581631</v>
      </c>
      <c r="AB224" s="21">
        <f>AB204-Baseline!AB204</f>
        <v>2435.4712726852094</v>
      </c>
      <c r="AC224" s="21">
        <f>AC204-Baseline!AC204</f>
        <v>2534.2503727576454</v>
      </c>
      <c r="AD224" s="21">
        <f>AD204-Baseline!AD204</f>
        <v>2632.9313580097264</v>
      </c>
      <c r="AE224" s="21">
        <f>AE204-Baseline!AE204</f>
        <v>2731.5335287456851</v>
      </c>
      <c r="AF224" s="21">
        <f>AF204-Baseline!AF204</f>
        <v>2830.0642970467693</v>
      </c>
      <c r="AG224" s="21">
        <f>AG204-Baseline!AG204</f>
        <v>2928.5328026727702</v>
      </c>
      <c r="AH224" s="21">
        <f>AH204-Baseline!AH204</f>
        <v>3026.9501252798295</v>
      </c>
      <c r="AI224" s="21">
        <f>AI204-Baseline!AI204</f>
        <v>3125.3297687354716</v>
      </c>
      <c r="AJ224" s="21">
        <f>AJ204-Baseline!AJ204</f>
        <v>3224.1303526563061</v>
      </c>
      <c r="AK224" s="21">
        <f>AK204-Baseline!AK204</f>
        <v>3323.3648234236043</v>
      </c>
      <c r="AL224" s="21">
        <f>AL204-Baseline!AL204</f>
        <v>3423.0473085216622</v>
      </c>
      <c r="AM224" s="21">
        <f>AM204-Baseline!AM204</f>
        <v>3523.1927795421288</v>
      </c>
      <c r="AN224" s="21">
        <f>AN204-Baseline!AN204</f>
        <v>3623.8168065823461</v>
      </c>
      <c r="AO224" s="21">
        <f>AO204-Baseline!AO204</f>
        <v>3724.9354604637929</v>
      </c>
      <c r="AP224" s="21">
        <f>AP204-Baseline!AP204</f>
        <v>3826.5655167263012</v>
      </c>
      <c r="AQ224" s="21">
        <f>AQ204-Baseline!AQ204</f>
        <v>3928.7245104228796</v>
      </c>
      <c r="AR224" s="21">
        <f>AR204-Baseline!AR204</f>
        <v>4031.4306684546918</v>
      </c>
      <c r="AS224" s="21">
        <f>AS204-Baseline!AS204</f>
        <v>4134.702910844705</v>
      </c>
      <c r="AT224" s="21">
        <f>AT204-Baseline!AT204</f>
        <v>4238.5608832965399</v>
      </c>
      <c r="AU224" s="21">
        <f>AU204-Baseline!AU204</f>
        <v>4343.0249877025926</v>
      </c>
      <c r="AV224" s="21">
        <f>AV204-Baseline!AV204</f>
        <v>4448.1163891992974</v>
      </c>
      <c r="AW224" s="21">
        <f>AW204-Baseline!AW204</f>
        <v>4553.8570261733148</v>
      </c>
      <c r="AX224" s="21">
        <f>AX204-Baseline!AX204</f>
        <v>4660.2696309009307</v>
      </c>
      <c r="AY224" s="21">
        <f>AY204-Baseline!AY204</f>
        <v>4767.3777505701919</v>
      </c>
      <c r="AZ224" s="21">
        <f>AZ204-Baseline!AZ204</f>
        <v>4875.2057661616573</v>
      </c>
      <c r="BA224" s="21">
        <f>BA204-Baseline!BA204</f>
        <v>4983.7789112106102</v>
      </c>
      <c r="BB224" s="21">
        <f>BB204-Baseline!BB204</f>
        <v>5093.1081266201109</v>
      </c>
    </row>
    <row r="225" spans="1:54" outlineLevel="2">
      <c r="A225" s="476"/>
      <c r="B225" s="150" t="s">
        <v>499</v>
      </c>
      <c r="C225" s="19"/>
      <c r="D225" s="135" t="s">
        <v>389</v>
      </c>
      <c r="E225" s="21">
        <f>E205-Baseline!E205</f>
        <v>84.195669073085313</v>
      </c>
      <c r="F225" s="21">
        <f>F205-Baseline!F205</f>
        <v>168.04170490240188</v>
      </c>
      <c r="G225" s="21">
        <f>G205-Baseline!G205</f>
        <v>251.55081498781752</v>
      </c>
      <c r="H225" s="21">
        <f>H205-Baseline!H205</f>
        <v>334.73572330868478</v>
      </c>
      <c r="I225" s="21">
        <f>I205-Baseline!I205</f>
        <v>417.60917683745618</v>
      </c>
      <c r="J225" s="21">
        <f>J205-Baseline!J205</f>
        <v>500.1839523048219</v>
      </c>
      <c r="K225" s="21">
        <f>K205-Baseline!K205</f>
        <v>582.47286277350338</v>
      </c>
      <c r="L225" s="21">
        <f>L205-Baseline!L205</f>
        <v>664.4887645763049</v>
      </c>
      <c r="M225" s="21">
        <f>M205-Baseline!M205</f>
        <v>746.24456420886781</v>
      </c>
      <c r="N225" s="21">
        <f>N205-Baseline!N205</f>
        <v>827.75322533627912</v>
      </c>
      <c r="O225" s="21">
        <f>O205-Baseline!O205</f>
        <v>909.0277759697218</v>
      </c>
      <c r="P225" s="21">
        <f>P205-Baseline!P205</f>
        <v>990.08131564189944</v>
      </c>
      <c r="Q225" s="21">
        <f>Q205-Baseline!Q205</f>
        <v>1070.9270228654605</v>
      </c>
      <c r="R225" s="21">
        <f>R205-Baseline!R205</f>
        <v>1151.5781625910395</v>
      </c>
      <c r="S225" s="21">
        <f>S205-Baseline!S205</f>
        <v>1232.0435954892807</v>
      </c>
      <c r="T225" s="21">
        <f>T205-Baseline!T205</f>
        <v>1312.3368138962205</v>
      </c>
      <c r="U225" s="21">
        <f>U205-Baseline!U205</f>
        <v>1392.471418264028</v>
      </c>
      <c r="V225" s="21">
        <f>V205-Baseline!V205</f>
        <v>1472.4611253169739</v>
      </c>
      <c r="W225" s="21">
        <f>W205-Baseline!W205</f>
        <v>1552.3197761837259</v>
      </c>
      <c r="X225" s="21">
        <f>X205-Baseline!X205</f>
        <v>1632.0613449585605</v>
      </c>
      <c r="Y225" s="21">
        <f>Y205-Baseline!Y205</f>
        <v>1711.6999472075684</v>
      </c>
      <c r="Z225" s="21">
        <f>Z205-Baseline!Z205</f>
        <v>1791.2498487905268</v>
      </c>
      <c r="AA225" s="21">
        <f>AA205-Baseline!AA205</f>
        <v>1870.7254748719038</v>
      </c>
      <c r="AB225" s="21">
        <f>AB205-Baseline!AB205</f>
        <v>1950.1414191474837</v>
      </c>
      <c r="AC225" s="21">
        <f>AC205-Baseline!AC205</f>
        <v>2029.4999891973523</v>
      </c>
      <c r="AD225" s="21">
        <f>AD205-Baseline!AD205</f>
        <v>2108.8146372773899</v>
      </c>
      <c r="AE225" s="21">
        <f>AE205-Baseline!AE205</f>
        <v>2188.0977893615809</v>
      </c>
      <c r="AF225" s="21">
        <f>AF205-Baseline!AF205</f>
        <v>2267.3612717619635</v>
      </c>
      <c r="AG225" s="21">
        <f>AG205-Baseline!AG205</f>
        <v>2346.6167483980603</v>
      </c>
      <c r="AH225" s="21">
        <f>AH205-Baseline!AH205</f>
        <v>2425.8762712657822</v>
      </c>
      <c r="AI225" s="21">
        <f>AI205-Baseline!AI205</f>
        <v>2505.1530354514312</v>
      </c>
      <c r="AJ225" s="21">
        <f>AJ205-Baseline!AJ205</f>
        <v>2584.8136040449735</v>
      </c>
      <c r="AK225" s="21">
        <f>AK205-Baseline!AK205</f>
        <v>2664.8719543669608</v>
      </c>
      <c r="AL225" s="21">
        <f>AL205-Baseline!AL205</f>
        <v>2745.3425975969758</v>
      </c>
      <c r="AM225" s="21">
        <f>AM205-Baseline!AM205</f>
        <v>2826.2406185479276</v>
      </c>
      <c r="AN225" s="21">
        <f>AN205-Baseline!AN205</f>
        <v>2907.5816387067193</v>
      </c>
      <c r="AO225" s="21">
        <f>AO205-Baseline!AO205</f>
        <v>2989.3817660023637</v>
      </c>
      <c r="AP225" s="21">
        <f>AP205-Baseline!AP205</f>
        <v>3071.6576626430856</v>
      </c>
      <c r="AQ225" s="21">
        <f>AQ205-Baseline!AQ205</f>
        <v>3154.4265651590649</v>
      </c>
      <c r="AR225" s="21">
        <f>AR205-Baseline!AR205</f>
        <v>3237.7062894454498</v>
      </c>
      <c r="AS225" s="21">
        <f>AS205-Baseline!AS205</f>
        <v>3321.5152390778258</v>
      </c>
      <c r="AT225" s="21">
        <f>AT205-Baseline!AT205</f>
        <v>3405.8724229237969</v>
      </c>
      <c r="AU225" s="21">
        <f>AU205-Baseline!AU205</f>
        <v>3490.7974768654044</v>
      </c>
      <c r="AV225" s="21">
        <f>AV205-Baseline!AV205</f>
        <v>3576.3106790372362</v>
      </c>
      <c r="AW225" s="21">
        <f>AW205-Baseline!AW205</f>
        <v>3662.432966440404</v>
      </c>
      <c r="AX225" s="21">
        <f>AX205-Baseline!AX205</f>
        <v>3749.1859536051661</v>
      </c>
      <c r="AY225" s="21">
        <f>AY205-Baseline!AY205</f>
        <v>3836.5919526531302</v>
      </c>
      <c r="AZ225" s="21">
        <f>AZ205-Baseline!AZ205</f>
        <v>3924.6739936029517</v>
      </c>
      <c r="BA225" s="21">
        <f>BA205-Baseline!BA205</f>
        <v>4013.4558449546025</v>
      </c>
      <c r="BB225" s="21">
        <f>BB205-Baseline!BB205</f>
        <v>4102.9507112819219</v>
      </c>
    </row>
    <row r="226" spans="1:54" outlineLevel="2">
      <c r="A226" s="477"/>
      <c r="B226" s="150" t="s">
        <v>500</v>
      </c>
      <c r="C226" s="19"/>
      <c r="D226" s="135" t="s">
        <v>389</v>
      </c>
      <c r="E226" s="21">
        <f>E206-Baseline!E206</f>
        <v>126.57353819999577</v>
      </c>
      <c r="F226" s="21">
        <f>F206-Baseline!F206</f>
        <v>252.59630218558121</v>
      </c>
      <c r="G226" s="21">
        <f>G206-Baseline!G206</f>
        <v>378.08557705319811</v>
      </c>
      <c r="H226" s="21">
        <f>H206-Baseline!H206</f>
        <v>503.05867956988146</v>
      </c>
      <c r="I226" s="21">
        <f>I206-Baseline!I206</f>
        <v>627.53296609320455</v>
      </c>
      <c r="J226" s="21">
        <f>J206-Baseline!J206</f>
        <v>751.52584076364531</v>
      </c>
      <c r="K226" s="21">
        <f>K206-Baseline!K206</f>
        <v>875.05476350713025</v>
      </c>
      <c r="L226" s="21">
        <f>L206-Baseline!L206</f>
        <v>998.13725846004195</v>
      </c>
      <c r="M226" s="21">
        <f>M206-Baseline!M206</f>
        <v>1120.790922436863</v>
      </c>
      <c r="N226" s="21">
        <f>N206-Baseline!N206</f>
        <v>1243.0334334487561</v>
      </c>
      <c r="O226" s="21">
        <f>O206-Baseline!O206</f>
        <v>1364.8825595255587</v>
      </c>
      <c r="P226" s="21">
        <f>P206-Baseline!P206</f>
        <v>1486.3561674408722</v>
      </c>
      <c r="Q226" s="21">
        <f>Q206-Baseline!Q206</f>
        <v>1607.4722319458351</v>
      </c>
      <c r="R226" s="21">
        <f>R206-Baseline!R206</f>
        <v>1728.2488448905117</v>
      </c>
      <c r="S226" s="21">
        <f>S206-Baseline!S206</f>
        <v>1848.6907295175597</v>
      </c>
      <c r="T226" s="21">
        <f>T206-Baseline!T206</f>
        <v>1968.8163345997436</v>
      </c>
      <c r="U226" s="21">
        <f>U206-Baseline!U206</f>
        <v>2088.6442496981554</v>
      </c>
      <c r="V226" s="21">
        <f>V206-Baseline!V206</f>
        <v>2208.1932152907716</v>
      </c>
      <c r="W226" s="21">
        <f>W206-Baseline!W206</f>
        <v>2327.4821327251666</v>
      </c>
      <c r="X226" s="21">
        <f>X206-Baseline!X206</f>
        <v>2446.5300748622453</v>
      </c>
      <c r="Y226" s="21">
        <f>Y206-Baseline!Y206</f>
        <v>2565.3562964966482</v>
      </c>
      <c r="Z226" s="21">
        <f>Z206-Baseline!Z206</f>
        <v>2683.9802452140143</v>
      </c>
      <c r="AA226" s="21">
        <f>AA206-Baseline!AA206</f>
        <v>2802.4215726164498</v>
      </c>
      <c r="AB226" s="21">
        <f>AB206-Baseline!AB206</f>
        <v>2920.7001456517378</v>
      </c>
      <c r="AC226" s="21">
        <f>AC206-Baseline!AC206</f>
        <v>3038.7986662311173</v>
      </c>
      <c r="AD226" s="21">
        <f>AD206-Baseline!AD206</f>
        <v>3156.7329463872179</v>
      </c>
      <c r="AE226" s="21">
        <f>AE206-Baseline!AE206</f>
        <v>3274.5153780746041</v>
      </c>
      <c r="AF226" s="21">
        <f>AF206-Baseline!AF206</f>
        <v>3392.1561952056672</v>
      </c>
      <c r="AG226" s="21">
        <f>AG206-Baseline!AG206</f>
        <v>3509.6647670140064</v>
      </c>
      <c r="AH226" s="21">
        <f>AH206-Baseline!AH206</f>
        <v>3627.0512308221159</v>
      </c>
      <c r="AI226" s="21">
        <f>AI206-Baseline!AI206</f>
        <v>3744.3287377042902</v>
      </c>
      <c r="AJ226" s="21">
        <f>AJ206-Baseline!AJ206</f>
        <v>3862.0471742183313</v>
      </c>
      <c r="AK226" s="21">
        <f>AK206-Baseline!AK206</f>
        <v>3980.2197091741118</v>
      </c>
      <c r="AL226" s="21">
        <f>AL206-Baseline!AL206</f>
        <v>4098.8603720102383</v>
      </c>
      <c r="AM226" s="21">
        <f>AM206-Baseline!AM206</f>
        <v>4217.9841450482081</v>
      </c>
      <c r="AN226" s="21">
        <f>AN206-Baseline!AN206</f>
        <v>4337.6068247149042</v>
      </c>
      <c r="AO226" s="21">
        <f>AO206-Baseline!AO206</f>
        <v>4457.7448417067371</v>
      </c>
      <c r="AP226" s="21">
        <f>AP206-Baseline!AP206</f>
        <v>4578.4154346711439</v>
      </c>
      <c r="AQ226" s="21">
        <f>AQ206-Baseline!AQ206</f>
        <v>4699.6366793798643</v>
      </c>
      <c r="AR226" s="21">
        <f>AR206-Baseline!AR206</f>
        <v>4821.4274718558618</v>
      </c>
      <c r="AS226" s="21">
        <f>AS206-Baseline!AS206</f>
        <v>4943.8075203048029</v>
      </c>
      <c r="AT226" s="21">
        <f>AT206-Baseline!AT206</f>
        <v>5066.7973637889954</v>
      </c>
      <c r="AU226" s="21">
        <f>AU206-Baseline!AU206</f>
        <v>5190.4184018730111</v>
      </c>
      <c r="AV226" s="21">
        <f>AV206-Baseline!AV206</f>
        <v>5314.6929039552224</v>
      </c>
      <c r="AW226" s="21">
        <f>AW206-Baseline!AW206</f>
        <v>5439.6440210391856</v>
      </c>
      <c r="AX226" s="21">
        <f>AX206-Baseline!AX206</f>
        <v>5565.2958028189614</v>
      </c>
      <c r="AY226" s="21">
        <f>AY206-Baseline!AY206</f>
        <v>5691.6732173058308</v>
      </c>
      <c r="AZ226" s="21">
        <f>AZ206-Baseline!AZ206</f>
        <v>5818.8021697659087</v>
      </c>
      <c r="BA226" s="21">
        <f>BA206-Baseline!BA206</f>
        <v>5946.7095212078175</v>
      </c>
      <c r="BB226" s="21">
        <f>BB206-Baseline!BB206</f>
        <v>6075.4041911177592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1" customFormat="1" ht="56.9" customHeight="1"/>
    <row r="2" spans="1:14">
      <c r="A2" s="40"/>
    </row>
    <row r="3" spans="1:14">
      <c r="A3" s="40"/>
    </row>
    <row r="4" spans="1:14">
      <c r="A4" s="42" t="s">
        <v>77</v>
      </c>
      <c r="B4" s="42" t="s">
        <v>78</v>
      </c>
      <c r="C4" s="352" t="s">
        <v>79</v>
      </c>
      <c r="D4" s="352"/>
      <c r="E4" s="352"/>
      <c r="F4" s="352"/>
      <c r="G4" s="352"/>
      <c r="H4" s="352"/>
      <c r="I4" s="352"/>
      <c r="J4" s="352"/>
      <c r="K4" s="352"/>
      <c r="L4" s="352"/>
      <c r="M4" s="352"/>
      <c r="N4" s="352"/>
    </row>
    <row r="5" spans="1:14" ht="72.400000000000006" customHeight="1">
      <c r="A5" s="94" t="s">
        <v>80</v>
      </c>
      <c r="B5" s="43" t="s">
        <v>81</v>
      </c>
      <c r="C5" s="354" t="s">
        <v>82</v>
      </c>
      <c r="D5" s="357"/>
      <c r="E5" s="357"/>
      <c r="F5" s="357"/>
      <c r="G5" s="357"/>
      <c r="H5" s="357"/>
      <c r="I5" s="357"/>
      <c r="J5" s="357"/>
      <c r="K5" s="357"/>
      <c r="L5" s="357"/>
      <c r="M5" s="357"/>
      <c r="N5" s="358"/>
    </row>
    <row r="6" spans="1:14" ht="83.65" customHeight="1">
      <c r="A6" s="95" t="s">
        <v>83</v>
      </c>
      <c r="B6" s="43" t="s">
        <v>84</v>
      </c>
      <c r="C6" s="353" t="s">
        <v>85</v>
      </c>
      <c r="D6" s="349"/>
      <c r="E6" s="349"/>
      <c r="F6" s="349"/>
      <c r="G6" s="349"/>
      <c r="H6" s="349"/>
      <c r="I6" s="349"/>
      <c r="J6" s="349"/>
      <c r="K6" s="349"/>
      <c r="L6" s="349"/>
      <c r="M6" s="349"/>
      <c r="N6" s="349"/>
    </row>
    <row r="7" spans="1:14" ht="70.900000000000006" customHeight="1">
      <c r="A7" s="96" t="s">
        <v>13</v>
      </c>
      <c r="B7" s="43" t="s">
        <v>86</v>
      </c>
      <c r="C7" s="349" t="s">
        <v>87</v>
      </c>
      <c r="D7" s="349"/>
      <c r="E7" s="349"/>
      <c r="F7" s="349"/>
      <c r="G7" s="349"/>
      <c r="H7" s="349"/>
      <c r="I7" s="349"/>
      <c r="J7" s="349"/>
      <c r="K7" s="349"/>
      <c r="L7" s="349"/>
      <c r="M7" s="349"/>
      <c r="N7" s="349"/>
    </row>
    <row r="8" spans="1:14" ht="158.65" customHeight="1">
      <c r="A8" s="95" t="s">
        <v>88</v>
      </c>
      <c r="B8" s="43" t="s">
        <v>89</v>
      </c>
      <c r="C8" s="349" t="s">
        <v>90</v>
      </c>
      <c r="D8" s="349"/>
      <c r="E8" s="349"/>
      <c r="F8" s="349"/>
      <c r="G8" s="349"/>
      <c r="H8" s="349"/>
      <c r="I8" s="349"/>
      <c r="J8" s="349"/>
      <c r="K8" s="349"/>
      <c r="L8" s="349"/>
      <c r="M8" s="349"/>
      <c r="N8" s="349"/>
    </row>
    <row r="9" spans="1:14" ht="105" customHeight="1">
      <c r="A9" s="97" t="s">
        <v>91</v>
      </c>
      <c r="B9" s="43" t="s">
        <v>92</v>
      </c>
      <c r="C9" s="349" t="s">
        <v>93</v>
      </c>
      <c r="D9" s="349"/>
      <c r="E9" s="349"/>
      <c r="F9" s="349"/>
      <c r="G9" s="349"/>
      <c r="H9" s="349"/>
      <c r="I9" s="349"/>
      <c r="J9" s="349"/>
      <c r="K9" s="349"/>
      <c r="L9" s="349"/>
      <c r="M9" s="349"/>
      <c r="N9" s="349"/>
    </row>
    <row r="10" spans="1:14" ht="105" customHeight="1">
      <c r="A10" s="157" t="s">
        <v>94</v>
      </c>
      <c r="B10" s="43" t="s">
        <v>95</v>
      </c>
      <c r="C10" s="354"/>
      <c r="D10" s="355"/>
      <c r="E10" s="355"/>
      <c r="F10" s="355"/>
      <c r="G10" s="355"/>
      <c r="H10" s="355"/>
      <c r="I10" s="355"/>
      <c r="J10" s="355"/>
      <c r="K10" s="355"/>
      <c r="L10" s="355"/>
      <c r="M10" s="355"/>
      <c r="N10" s="356"/>
    </row>
    <row r="11" spans="1:14" ht="384" customHeight="1">
      <c r="A11" s="98" t="s">
        <v>96</v>
      </c>
      <c r="B11" s="43" t="s">
        <v>97</v>
      </c>
      <c r="C11" s="349" t="s">
        <v>98</v>
      </c>
      <c r="D11" s="350"/>
      <c r="E11" s="350"/>
      <c r="F11" s="350"/>
      <c r="G11" s="350"/>
      <c r="H11" s="350"/>
      <c r="I11" s="350"/>
      <c r="J11" s="350"/>
      <c r="K11" s="350"/>
      <c r="L11" s="350"/>
      <c r="M11" s="350"/>
      <c r="N11" s="350"/>
    </row>
    <row r="12" spans="1:14" ht="122.25" customHeight="1">
      <c r="A12" s="229" t="s">
        <v>99</v>
      </c>
      <c r="B12" s="156" t="s">
        <v>100</v>
      </c>
      <c r="C12" s="347" t="s">
        <v>101</v>
      </c>
      <c r="D12" s="348"/>
      <c r="E12" s="348"/>
      <c r="F12" s="348"/>
      <c r="G12" s="348"/>
      <c r="H12" s="348"/>
      <c r="I12" s="348"/>
      <c r="J12" s="348"/>
      <c r="K12" s="348"/>
      <c r="L12" s="348"/>
      <c r="M12" s="348"/>
      <c r="N12" s="348"/>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507</v>
      </c>
    </row>
    <row r="2" spans="1:19">
      <c r="A2" s="473" t="s">
        <v>508</v>
      </c>
      <c r="B2" s="473"/>
      <c r="C2" s="473"/>
      <c r="D2" s="473"/>
      <c r="E2" s="473"/>
      <c r="F2" s="473"/>
      <c r="G2" s="473"/>
      <c r="H2" s="473"/>
      <c r="I2" s="473"/>
      <c r="J2" s="473"/>
      <c r="K2" s="473"/>
      <c r="L2" s="473"/>
      <c r="M2" s="473"/>
      <c r="N2" s="473"/>
      <c r="O2" s="473"/>
      <c r="P2" s="473"/>
      <c r="Q2" s="473"/>
      <c r="R2" s="473"/>
      <c r="S2" s="473"/>
    </row>
    <row r="3" spans="1:19">
      <c r="A3" s="473"/>
      <c r="B3" s="473"/>
      <c r="C3" s="473"/>
      <c r="D3" s="473"/>
      <c r="E3" s="473"/>
      <c r="F3" s="473"/>
      <c r="G3" s="473"/>
      <c r="H3" s="473"/>
      <c r="I3" s="473"/>
      <c r="J3" s="473"/>
      <c r="K3" s="473"/>
      <c r="L3" s="473"/>
      <c r="M3" s="473"/>
      <c r="N3" s="473"/>
      <c r="O3" s="473"/>
      <c r="P3" s="473"/>
      <c r="Q3" s="473"/>
      <c r="R3" s="473"/>
      <c r="S3" s="473"/>
    </row>
    <row r="4" spans="1:19">
      <c r="A4" s="473"/>
      <c r="B4" s="473"/>
      <c r="C4" s="473"/>
      <c r="D4" s="473"/>
      <c r="E4" s="473"/>
      <c r="F4" s="473"/>
      <c r="G4" s="473"/>
      <c r="H4" s="473"/>
      <c r="I4" s="473"/>
      <c r="J4" s="473"/>
      <c r="K4" s="473"/>
      <c r="L4" s="473"/>
      <c r="M4" s="473"/>
      <c r="N4" s="473"/>
      <c r="O4" s="473"/>
      <c r="P4" s="473"/>
      <c r="Q4" s="473"/>
      <c r="R4" s="473"/>
      <c r="S4" s="473"/>
    </row>
    <row r="19" spans="1:19">
      <c r="A19" s="4" t="s">
        <v>510</v>
      </c>
    </row>
    <row r="20" spans="1:19">
      <c r="A20" s="473" t="s">
        <v>511</v>
      </c>
      <c r="B20" s="473"/>
      <c r="C20" s="473"/>
      <c r="D20" s="473"/>
      <c r="E20" s="473"/>
      <c r="F20" s="473"/>
      <c r="G20" s="473"/>
      <c r="H20" s="473"/>
      <c r="I20" s="473"/>
      <c r="J20" s="473"/>
      <c r="K20" s="473"/>
      <c r="L20" s="473"/>
      <c r="M20" s="473"/>
      <c r="N20" s="473"/>
      <c r="O20" s="473"/>
      <c r="P20" s="473"/>
      <c r="Q20" s="473"/>
      <c r="R20" s="473"/>
      <c r="S20" s="473"/>
    </row>
    <row r="21" spans="1:19" ht="25.5" customHeight="1">
      <c r="A21" s="473"/>
      <c r="B21" s="473"/>
      <c r="C21" s="473"/>
      <c r="D21" s="473"/>
      <c r="E21" s="473"/>
      <c r="F21" s="473"/>
      <c r="G21" s="473"/>
      <c r="H21" s="473"/>
      <c r="I21" s="473"/>
      <c r="J21" s="473"/>
      <c r="K21" s="473"/>
      <c r="L21" s="473"/>
      <c r="M21" s="473"/>
      <c r="N21" s="473"/>
      <c r="O21" s="473"/>
      <c r="P21" s="473"/>
      <c r="Q21" s="473"/>
      <c r="R21" s="473"/>
      <c r="S21" s="473"/>
    </row>
    <row r="23" spans="1:19">
      <c r="A23" s="158" t="s">
        <v>492</v>
      </c>
      <c r="B23" s="407"/>
      <c r="C23" s="407"/>
      <c r="D23" s="407"/>
      <c r="E23" s="407"/>
      <c r="F23" s="407"/>
      <c r="G23" s="407"/>
      <c r="H23" s="407"/>
      <c r="I23" s="407"/>
      <c r="J23" s="407"/>
      <c r="K23" s="407"/>
      <c r="L23" s="407"/>
      <c r="M23" s="407"/>
      <c r="N23" s="407"/>
      <c r="O23" s="407"/>
      <c r="P23" s="407"/>
      <c r="Q23" s="407"/>
      <c r="R23" s="407"/>
      <c r="S23" s="407"/>
    </row>
    <row r="24" spans="1:19">
      <c r="A24" s="158" t="s">
        <v>493</v>
      </c>
      <c r="B24" s="407"/>
      <c r="C24" s="407"/>
      <c r="D24" s="407"/>
      <c r="E24" s="407"/>
      <c r="F24" s="407"/>
      <c r="G24" s="407"/>
      <c r="H24" s="407"/>
      <c r="I24" s="407"/>
      <c r="J24" s="407"/>
      <c r="K24" s="407"/>
      <c r="L24" s="407"/>
      <c r="M24" s="407"/>
      <c r="N24" s="407"/>
      <c r="O24" s="407"/>
      <c r="P24" s="407"/>
      <c r="Q24" s="407"/>
      <c r="R24" s="407"/>
      <c r="S24" s="407"/>
    </row>
    <row r="25" spans="1:19">
      <c r="A25" s="159" t="s">
        <v>395</v>
      </c>
      <c r="B25" s="407"/>
      <c r="C25" s="407"/>
      <c r="D25" s="407"/>
      <c r="E25" s="407"/>
      <c r="F25" s="407"/>
      <c r="G25" s="407"/>
      <c r="H25" s="407"/>
      <c r="I25" s="407"/>
      <c r="J25" s="407"/>
      <c r="K25" s="407"/>
      <c r="L25" s="407"/>
      <c r="M25" s="407"/>
      <c r="N25" s="407"/>
      <c r="O25" s="407"/>
      <c r="P25" s="407"/>
      <c r="Q25" s="407"/>
      <c r="R25" s="407"/>
      <c r="S25" s="407"/>
    </row>
    <row r="26" spans="1:19">
      <c r="A26" s="159" t="s">
        <v>471</v>
      </c>
      <c r="B26" s="407"/>
      <c r="C26" s="407"/>
      <c r="D26" s="407"/>
      <c r="E26" s="407"/>
      <c r="F26" s="407"/>
      <c r="G26" s="407"/>
      <c r="H26" s="407"/>
      <c r="I26" s="407"/>
      <c r="J26" s="407"/>
      <c r="K26" s="407"/>
      <c r="L26" s="407"/>
      <c r="M26" s="407"/>
      <c r="N26" s="407"/>
      <c r="O26" s="407"/>
      <c r="P26" s="407"/>
      <c r="Q26" s="407"/>
      <c r="R26" s="407"/>
      <c r="S26" s="407"/>
    </row>
    <row r="27" spans="1:19">
      <c r="A27" s="159" t="s">
        <v>472</v>
      </c>
      <c r="B27" s="407"/>
      <c r="C27" s="407"/>
      <c r="D27" s="407"/>
      <c r="E27" s="407"/>
      <c r="F27" s="407"/>
      <c r="G27" s="407"/>
      <c r="H27" s="407"/>
      <c r="I27" s="407"/>
      <c r="J27" s="407"/>
      <c r="K27" s="407"/>
      <c r="L27" s="407"/>
      <c r="M27" s="407"/>
      <c r="N27" s="407"/>
      <c r="O27" s="407"/>
      <c r="P27" s="407"/>
      <c r="Q27" s="407"/>
      <c r="R27" s="407"/>
      <c r="S27" s="407"/>
    </row>
    <row r="31" spans="1:19">
      <c r="A31" s="4" t="s">
        <v>515</v>
      </c>
    </row>
    <row r="32" spans="1:19">
      <c r="A32"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topLeftCell="A4" zoomScale="80" zoomScaleNormal="80" workbookViewId="0">
      <selection activeCell="E41" sqref="E41"/>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9" t="s">
        <v>110</v>
      </c>
      <c r="J4" s="351"/>
      <c r="K4" s="351"/>
      <c r="L4" s="351"/>
      <c r="M4" s="351"/>
      <c r="N4" s="351"/>
      <c r="O4" s="41"/>
      <c r="P4" s="359" t="s">
        <v>111</v>
      </c>
      <c r="Q4" s="351"/>
      <c r="R4" s="351"/>
      <c r="S4" s="351"/>
      <c r="T4" s="351"/>
      <c r="U4" s="351"/>
      <c r="V4" s="41"/>
      <c r="W4" s="359" t="s">
        <v>112</v>
      </c>
      <c r="X4" s="351"/>
      <c r="Y4" s="351"/>
      <c r="Z4" s="351"/>
      <c r="AA4" s="351"/>
      <c r="AB4" s="351"/>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3" t="s">
        <v>114</v>
      </c>
      <c r="J6" s="364"/>
      <c r="K6" s="364"/>
      <c r="L6" s="364"/>
      <c r="M6" s="364"/>
      <c r="N6" s="365"/>
      <c r="O6" s="76"/>
      <c r="P6" s="363" t="s">
        <v>114</v>
      </c>
      <c r="Q6" s="364"/>
      <c r="R6" s="364"/>
      <c r="S6" s="364"/>
      <c r="T6" s="364"/>
      <c r="U6" s="365"/>
      <c r="V6" s="76"/>
      <c r="W6" s="363" t="s">
        <v>114</v>
      </c>
      <c r="X6" s="364"/>
      <c r="Y6" s="364"/>
      <c r="Z6" s="364"/>
      <c r="AA6" s="364"/>
      <c r="AB6" s="365"/>
      <c r="AC6" s="41"/>
      <c r="AD6" s="41"/>
      <c r="AG6" s="66"/>
    </row>
    <row r="7" spans="2:33" ht="33.75" customHeight="1">
      <c r="B7" s="64"/>
      <c r="C7" s="69" t="s">
        <v>115</v>
      </c>
      <c r="D7" s="69" t="s">
        <v>116</v>
      </c>
      <c r="E7" s="70" t="s">
        <v>117</v>
      </c>
      <c r="F7" s="360" t="s">
        <v>118</v>
      </c>
      <c r="G7" s="362"/>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Iron &gt;30m Non-mandatory Repex Baseline</v>
      </c>
      <c r="E9" s="37" t="str" cm="1">
        <f t="array" aca="1" ref="E9" ca="1">INDIRECT("'" &amp; $C9 &amp;"'!" &amp; "B7")</f>
        <v>N</v>
      </c>
      <c r="F9" s="37">
        <f ca="1">SUM(INDIRECT("'" &amp; $C9 &amp;"'!" &amp; "B26:F26"))</f>
        <v>0</v>
      </c>
      <c r="G9" s="37">
        <f ca="1">SUM(INDIRECT("'" &amp; $C9 &amp;"'!" &amp; "B27:F27"))</f>
        <v>-36.540679485378973</v>
      </c>
      <c r="H9" s="37" t="str" cm="1">
        <f t="array" aca="1" ref="H9" ca="1">INDIRECT("'" &amp; $C9 &amp;"'!" &amp; "B8")</f>
        <v>CV6.05, CV6.08</v>
      </c>
      <c r="I9" s="37" cm="1">
        <f t="array" aca="1" ref="I9" ca="1">INDIRECT("'" &amp; $C9 &amp;"'!" &amp; "B13")</f>
        <v>-933.52054430423073</v>
      </c>
      <c r="J9" s="37" cm="1">
        <f t="array" aca="1" ref="J9" ca="1">INDIRECT("'" &amp; $C9 &amp;"'!" &amp; "B14")</f>
        <v>-1439.7753686571864</v>
      </c>
      <c r="K9" s="37" cm="1">
        <f t="array" aca="1" ref="K9" ca="1">INDIRECT("'" &amp; $C9 &amp;"'!" &amp; "B15")</f>
        <v>-1939.8328069076417</v>
      </c>
      <c r="L9" s="37" cm="1">
        <f t="array" aca="1" ref="L9" ca="1">INDIRECT("'" &amp; $C9 &amp;"'!" &amp; "B16")</f>
        <v>-2435.4712726852094</v>
      </c>
      <c r="M9" s="277" cm="1">
        <f t="array" aca="1" ref="M9" ca="1">INDIRECT("'" &amp; $C9 &amp;"'!" &amp; "B17")</f>
        <v>-3423.0473085216622</v>
      </c>
      <c r="N9" s="277" cm="1">
        <f t="array" aca="1" ref="N9" ca="1">INDIRECT("'" &amp; $C9 &amp;"'!" &amp; "B18")</f>
        <v>-4448.1163891992974</v>
      </c>
      <c r="O9" s="76"/>
      <c r="P9" s="37" cm="1">
        <f t="array" aca="1" ref="P9" ca="1">INDIRECT("'" &amp; $C9 &amp;"'!" &amp; "D13")</f>
        <v>-746.24456420886781</v>
      </c>
      <c r="Q9" s="37" cm="1">
        <f t="array" aca="1" ref="Q9" ca="1">INDIRECT("'" &amp; $C9 &amp;"'!" &amp; "D14")</f>
        <v>-1151.5781625910395</v>
      </c>
      <c r="R9" s="37" cm="1">
        <f t="array" aca="1" ref="R9" ca="1">INDIRECT("'" &amp; $C9 &amp;"'!" &amp; "D15")</f>
        <v>-1552.3197761837259</v>
      </c>
      <c r="S9" s="37" cm="1">
        <f t="array" aca="1" ref="S9" ca="1">INDIRECT("'" &amp; $C9 &amp;"'!" &amp; "D16")</f>
        <v>-1950.1414191474837</v>
      </c>
      <c r="T9" s="277" cm="1">
        <f t="array" aca="1" ref="T9" ca="1">INDIRECT("'" &amp; $C9 &amp;"'!" &amp; "D17")</f>
        <v>-2745.3425975969758</v>
      </c>
      <c r="U9" s="277" cm="1">
        <f t="array" aca="1" ref="U9" ca="1">INDIRECT("'" &amp; $C9 &amp;"'!" &amp; "D18")</f>
        <v>-3576.3106790372362</v>
      </c>
      <c r="V9" s="76"/>
      <c r="W9" s="37" cm="1">
        <f t="array" aca="1" ref="W9" ca="1">INDIRECT("'" &amp; $C9 &amp;"'!" &amp; "F13")</f>
        <v>-1120.790922436863</v>
      </c>
      <c r="X9" s="37" cm="1">
        <f t="array" aca="1" ref="X9" ca="1">INDIRECT("'" &amp; $C9 &amp;"'!" &amp; "F14")</f>
        <v>-1728.2488448905117</v>
      </c>
      <c r="Y9" s="37" cm="1">
        <f t="array" aca="1" ref="Y9" ca="1">INDIRECT("'" &amp; $C9 &amp;"'!" &amp; "F15")</f>
        <v>-2327.4821327251666</v>
      </c>
      <c r="Z9" s="37" cm="1">
        <f t="array" aca="1" ref="Z9" ca="1">INDIRECT("'" &amp; $C9 &amp;"'!" &amp; "F16")</f>
        <v>-2920.7001456517378</v>
      </c>
      <c r="AA9" s="277" cm="1">
        <f t="array" aca="1" ref="AA9" ca="1">INDIRECT("'" &amp; $C9 &amp;"'!" &amp; "F17")</f>
        <v>-4098.8603720102383</v>
      </c>
      <c r="AB9" s="277" cm="1">
        <f t="array" aca="1" ref="AB9" ca="1">INDIRECT("'" &amp; $C9 &amp;"'!" &amp; "F18")</f>
        <v>-5314.6929039552224</v>
      </c>
      <c r="AC9" s="41"/>
      <c r="AD9" s="84" t="s">
        <v>126</v>
      </c>
      <c r="AE9" s="84" t="s">
        <v>127</v>
      </c>
      <c r="AF9" s="84" t="s">
        <v>128</v>
      </c>
      <c r="AG9" s="66"/>
    </row>
    <row r="10" spans="2:33">
      <c r="B10" s="64"/>
      <c r="C10" s="72" t="s">
        <v>129</v>
      </c>
      <c r="D10" s="37" t="str" cm="1">
        <f t="array" aca="1" ref="D10" ca="1">INDIRECT("'" &amp; $C10 &amp;"'!" &amp; "B4")</f>
        <v>Iron &gt;30m Non-mandatory Repex Preferred</v>
      </c>
      <c r="E10" s="37" t="str" cm="1">
        <f t="array" aca="1" ref="E10" ca="1">IF(ISTEXT($D10),INDIRECT("'" &amp; $C10 &amp;"'!" &amp; "B7"),"")</f>
        <v>Y</v>
      </c>
      <c r="F10" s="37">
        <f t="shared" ref="F10:F19" ca="1" si="0">IF(ISTEXT($D10),SUM(INDIRECT("'" &amp; $C10 &amp;"'!" &amp; "B26:f26")),"")</f>
        <v>-14.729644145550196</v>
      </c>
      <c r="G10" s="37">
        <f t="shared" ref="G10:G19" ca="1" si="1">IF(ISTEXT($D10),SUM(INDIRECT("'" &amp; $C10 &amp;"'!" &amp; "B27:f27")),"")</f>
        <v>-36.388916909499414</v>
      </c>
      <c r="H10" s="37" t="str" cm="1">
        <f t="array" aca="1" ref="H10" ca="1">IF(ISTEXT($D10),INDIRECT("'" &amp; $C10 &amp;"'!" &amp; "B8"),"")</f>
        <v>CV6.05, CV6.08</v>
      </c>
      <c r="I10" s="37" cm="1">
        <f t="array" aca="1" ref="I10" ca="1">IF(ISTEXT($D10),INDIRECT("'" &amp; $C10 &amp;"'!" &amp; "B13"),"")</f>
        <v>-927.72891568193938</v>
      </c>
      <c r="J10" s="37" cm="1">
        <f t="array" aca="1" ref="J10" ca="1">IF(ISTEXT($D10),INDIRECT("'" &amp; $C10 &amp;"'!" &amp; "B14"),"")</f>
        <v>-1426.2870374871798</v>
      </c>
      <c r="K10" s="37" cm="1">
        <f t="array" aca="1" ref="K10" ca="1">IF(ISTEXT($D10),INDIRECT("'" &amp; $C10 &amp;"'!" &amp; "B15"),"")</f>
        <v>-1916.930671107041</v>
      </c>
      <c r="L10" s="37" cm="1">
        <f t="array" aca="1" ref="L10" ca="1">IF(ISTEXT($D10),INDIRECT("'" &amp; $C10 &amp;"'!" &amp; "B16"),"")</f>
        <v>-2402.0734547106808</v>
      </c>
      <c r="M10" s="277" cm="1">
        <f t="array" aca="1" ref="M10" ca="1">IF(ISTEXT($D10),INDIRECT("'" &amp; $C10 &amp;"'!" &amp; "B17"),"")</f>
        <v>-3367.9383544438524</v>
      </c>
      <c r="N10" s="277" cm="1">
        <f t="array" aca="1" ref="N10" ca="1">IF(ISTEXT($D10),INDIRECT("'" &amp; $C10 &amp;"'!" &amp; "B18"),"")</f>
        <v>-4370.8976367996829</v>
      </c>
      <c r="O10" s="76"/>
      <c r="P10" s="37" cm="1">
        <f t="array" aca="1" ref="P10" ca="1">IF(ISTEXT($D10),INDIRECT("'" &amp; $C10 &amp;"'!" &amp; "D13"),"")</f>
        <v>-746.19625604155419</v>
      </c>
      <c r="Q10" s="37" cm="1">
        <f t="array" aca="1" ref="Q10" ca="1">IF(ISTEXT($D10),INDIRECT("'" &amp; $C10 &amp;"'!" &amp; "D14"),"")</f>
        <v>-1148.5071646648255</v>
      </c>
      <c r="R10" s="37" cm="1">
        <f t="array" aca="1" ref="R10" ca="1">IF(ISTEXT($D10),INDIRECT("'" &amp; $C10 &amp;"'!" &amp; "D15"),"")</f>
        <v>-1544.433771759333</v>
      </c>
      <c r="S10" s="37" cm="1">
        <f t="array" aca="1" ref="S10" ca="1">IF(ISTEXT($D10),INDIRECT("'" &amp; $C10 &amp;"'!" &amp; "D16"),"")</f>
        <v>-1936.2917239980479</v>
      </c>
      <c r="T10" s="277" cm="1">
        <f t="array" aca="1" ref="T10" ca="1">IF(ISTEXT($D10),INDIRECT("'" &amp; $C10 &amp;"'!" &amp; "D17"),"")</f>
        <v>-2718.695964957642</v>
      </c>
      <c r="U10" s="277" cm="1">
        <f t="array" aca="1" ref="U10" ca="1">IF(ISTEXT($D10),INDIRECT("'" &amp; $C10 &amp;"'!" &amp; "D18"),"")</f>
        <v>-3536.5577368221493</v>
      </c>
      <c r="V10" s="76"/>
      <c r="W10" s="37" cm="1">
        <f t="array" aca="1" ref="W10" ca="1">IF(ISTEXT($D10),INDIRECT("'" &amp; $C10 &amp;"'!" &amp; "F13"),"")</f>
        <v>-1118.2022344287529</v>
      </c>
      <c r="X10" s="37" cm="1">
        <f t="array" aca="1" ref="X10" ca="1">IF(ISTEXT($D10),INDIRECT("'" &amp; $C10 &amp;"'!" &amp; "F14"),"")</f>
        <v>-1720.5675575739863</v>
      </c>
      <c r="Y10" s="37" cm="1">
        <f t="array" aca="1" ref="Y10" ca="1">IF(ISTEXT($D10),INDIRECT("'" &amp; $C10 &amp;"'!" &amp; "F15"),"")</f>
        <v>-2312.9518482580215</v>
      </c>
      <c r="Z10" s="37" cm="1">
        <f t="array" aca="1" ref="Z10" ca="1">IF(ISTEXT($D10),INDIRECT("'" &amp; $C10 &amp;"'!" &amp; "F16"),"")</f>
        <v>-2898.2023504372664</v>
      </c>
      <c r="AA10" s="277" cm="1">
        <f t="array" aca="1" ref="AA10" ca="1">IF(ISTEXT($D10),INDIRECT("'" &amp; $C10 &amp;"'!" &amp; "F17"),"")</f>
        <v>-4059.63253532729</v>
      </c>
      <c r="AB10" s="277" cm="1">
        <f t="array" aca="1" ref="AB10" ca="1">IF(ISTEXT($D10),INDIRECT("'" &amp; $C10 &amp;"'!" &amp; "F18"),"")</f>
        <v>-5258.3958996862748</v>
      </c>
      <c r="AC10" s="41"/>
      <c r="AD10" s="84" t="s">
        <v>130</v>
      </c>
      <c r="AE10" s="84" t="s">
        <v>131</v>
      </c>
      <c r="AF10" s="84" t="s">
        <v>132</v>
      </c>
      <c r="AG10" s="66"/>
    </row>
    <row r="11" spans="2:33">
      <c r="B11" s="64"/>
      <c r="C11" s="72" t="s">
        <v>133</v>
      </c>
      <c r="D11" s="37" t="str" cm="1">
        <f t="array" aca="1" ref="D11" ca="1">INDIRECT("'" &amp; $C11 &amp;"'!" &amp; "B4")</f>
        <v>Iron &gt;30m Non-mandatory Repex Do 10% More</v>
      </c>
      <c r="E11" s="37" t="str" cm="1">
        <f t="array" aca="1" ref="E11" ca="1">IF(ISTEXT($D11),INDIRECT("'" &amp; $C11 &amp;"'!" &amp; "B7"),"")</f>
        <v>N</v>
      </c>
      <c r="F11" s="37">
        <f t="shared" ca="1" si="0"/>
        <v>-16.202608560105215</v>
      </c>
      <c r="G11" s="37">
        <f t="shared" ca="1" si="1"/>
        <v>-36.373740650258647</v>
      </c>
      <c r="H11" s="37" t="str" cm="1">
        <f t="array" aca="1" ref="H11" ca="1">IF(ISTEXT($D11),INDIRECT("'" &amp; $C11 &amp;"'!" &amp; "B8"),"")</f>
        <v>CV6.05, CV6.08</v>
      </c>
      <c r="I11" s="37" cm="1">
        <f t="array" aca="1" ref="I11" ca="1">IF(ISTEXT($D11),INDIRECT("'" &amp; $C11 &amp;"'!" &amp; "B13"),"")</f>
        <v>-927.14734152699521</v>
      </c>
      <c r="J11" s="37" cm="1">
        <f t="array" aca="1" ref="J11" ca="1">IF(ISTEXT($D11),INDIRECT("'" &amp; $C11 &amp;"'!" &amp; "B14"),"")</f>
        <v>-1424.933444320284</v>
      </c>
      <c r="K11" s="37" cm="1">
        <f t="array" aca="1" ref="K11" ca="1">IF(ISTEXT($D11),INDIRECT("'" &amp; $C11 &amp;"'!" &amp; "B15"),"")</f>
        <v>-1914.6333095039181</v>
      </c>
      <c r="L11" s="37" cm="1">
        <f t="array" aca="1" ref="L11" ca="1">IF(ISTEXT($D11),INDIRECT("'" &amp; $C11 &amp;"'!" &amp; "B16"),"")</f>
        <v>-2398.7240839681394</v>
      </c>
      <c r="M11" s="277" cm="1">
        <f t="array" aca="1" ref="M11" ca="1">IF(ISTEXT($D11),INDIRECT("'" &amp; $C11 &amp;"'!" &amp; "B17"),"")</f>
        <v>-3362.4127534151526</v>
      </c>
      <c r="N11" s="277" cm="1">
        <f t="array" aca="1" ref="N11" ca="1">IF(ISTEXT($D11),INDIRECT("'" &amp; $C11 &amp;"'!" &amp; "B18"),"")</f>
        <v>-4363.1553418571257</v>
      </c>
      <c r="O11" s="76"/>
      <c r="P11" s="37" cm="1">
        <f t="array" aca="1" ref="P11" ca="1">IF(ISTEXT($D11),INDIRECT("'" &amp; $C11 &amp;"'!" &amp; "D13"),"")</f>
        <v>-746.18901380237276</v>
      </c>
      <c r="Q11" s="37" cm="1">
        <f t="array" aca="1" ref="Q11" ca="1">IF(ISTEXT($D11),INDIRECT("'" &amp; $C11 &amp;"'!" &amp; "D14"),"")</f>
        <v>-1148.195304807409</v>
      </c>
      <c r="R11" s="37" cm="1">
        <f t="array" aca="1" ref="R11" ca="1">IF(ISTEXT($D11),INDIRECT("'" &amp; $C11 &amp;"'!" &amp; "D15"),"")</f>
        <v>-1543.6380232635324</v>
      </c>
      <c r="S11" s="37" cm="1">
        <f t="array" aca="1" ref="S11" ca="1">IF(ISTEXT($D11),INDIRECT("'" &amp; $C11 &amp;"'!" &amp; "D16"),"")</f>
        <v>-1934.8971655248336</v>
      </c>
      <c r="T11" s="277" cm="1">
        <f t="array" aca="1" ref="T11" ca="1">IF(ISTEXT($D11),INDIRECT("'" &amp; $C11 &amp;"'!" &amp; "D17"),"")</f>
        <v>-2716.016596014118</v>
      </c>
      <c r="U11" s="277" cm="1">
        <f t="array" aca="1" ref="U11" ca="1">IF(ISTEXT($D11),INDIRECT("'" &amp; $C11 &amp;"'!" &amp; "D18"),"")</f>
        <v>-3532.5620228413341</v>
      </c>
      <c r="V11" s="76"/>
      <c r="W11" s="37" cm="1">
        <f t="array" aca="1" ref="W11" ca="1">IF(ISTEXT($D11),INDIRECT("'" &amp; $C11 &amp;"'!" &amp; "F13"),"")</f>
        <v>-1117.9409542627939</v>
      </c>
      <c r="X11" s="37" cm="1">
        <f t="array" aca="1" ref="X11" ca="1">IF(ISTEXT($D11),INDIRECT("'" &amp; $C11 &amp;"'!" &amp; "F14"),"")</f>
        <v>-1719.7946687839594</v>
      </c>
      <c r="Y11" s="37" cm="1">
        <f t="array" aca="1" ref="Y11" ca="1">IF(ISTEXT($D11),INDIRECT("'" &amp; $C11 &amp;"'!" &amp; "F15"),"")</f>
        <v>-2311.491671771159</v>
      </c>
      <c r="Z11" s="37" cm="1">
        <f t="array" aca="1" ref="Z11" ca="1">IF(ISTEXT($D11),INDIRECT("'" &amp; $C11 &amp;"'!" &amp; "F16"),"")</f>
        <v>-2895.9429819631941</v>
      </c>
      <c r="AA11" s="277" cm="1">
        <f t="array" aca="1" ref="AA11" ca="1">IF(ISTEXT($D11),INDIRECT("'" &amp; $C11 &amp;"'!" &amp; "F17"),"")</f>
        <v>-4055.6950460051494</v>
      </c>
      <c r="AB11" s="277" cm="1">
        <f t="array" aca="1" ref="AB11" ca="1">IF(ISTEXT($D11),INDIRECT("'" &amp; $C11 &amp;"'!" &amp; "F18"),"")</f>
        <v>-5252.7457795249456</v>
      </c>
      <c r="AC11" s="41"/>
      <c r="AD11" s="84" t="s">
        <v>134</v>
      </c>
      <c r="AE11" s="84" t="s">
        <v>135</v>
      </c>
      <c r="AF11" s="84" t="s">
        <v>136</v>
      </c>
      <c r="AG11" s="66"/>
    </row>
    <row r="12" spans="2:33">
      <c r="B12" s="64"/>
      <c r="C12" s="72" t="s">
        <v>137</v>
      </c>
      <c r="D12" s="37" t="str" cm="1">
        <f t="array" aca="1" ref="D12" ca="1">INDIRECT("'" &amp; $C12 &amp;"'!" &amp; "B4")</f>
        <v>Iron &gt;30m Non-mandatory Repex Do 10% Less</v>
      </c>
      <c r="E12" s="37" t="str" cm="1">
        <f t="array" aca="1" ref="E12" ca="1">IF(ISTEXT($D12),INDIRECT("'" &amp; $C12 &amp;"'!" &amp; "B7"),"")</f>
        <v>N</v>
      </c>
      <c r="F12" s="37">
        <f t="shared" ca="1" si="0"/>
        <v>-15.29820840956843</v>
      </c>
      <c r="G12" s="37">
        <f t="shared" ca="1" si="1"/>
        <v>-36.404093165735077</v>
      </c>
      <c r="H12" s="37" t="str" cm="1">
        <f t="array" aca="1" ref="H12" ca="1">IF(ISTEXT($D12),INDIRECT("'" &amp; $C12 &amp;"'!" &amp; "B8"),"")</f>
        <v>CV6.05, CV6.08</v>
      </c>
      <c r="I12" s="37" cm="1">
        <f t="array" aca="1" ref="I12" ca="1">IF(ISTEXT($D12),INDIRECT("'" &amp; $C12 &amp;"'!" &amp; "B13"),"")</f>
        <v>-929.43849632798128</v>
      </c>
      <c r="J12" s="37" cm="1">
        <f t="array" aca="1" ref="J12" ca="1">IF(ISTEXT($D12),INDIRECT("'" &amp; $C12 &amp;"'!" &amp; "B14"),"")</f>
        <v>-1429.2755588838706</v>
      </c>
      <c r="K12" s="37" cm="1">
        <f t="array" aca="1" ref="K12" ca="1">IF(ISTEXT($D12),INDIRECT("'" &amp; $C12 &amp;"'!" &amp; "B15"),"")</f>
        <v>-1921.1064368247189</v>
      </c>
      <c r="L12" s="37" cm="1">
        <f t="array" aca="1" ref="L12" ca="1">IF(ISTEXT($D12),INDIRECT("'" &amp; $C12 &amp;"'!" &amp; "B16"),"")</f>
        <v>-2407.3729395547116</v>
      </c>
      <c r="M12" s="277" cm="1">
        <f t="array" aca="1" ref="M12" ca="1">IF(ISTEXT($D12),INDIRECT("'" &amp; $C12 &amp;"'!" &amp; "B17"),"")</f>
        <v>-3375.4131336665423</v>
      </c>
      <c r="N12" s="277" cm="1">
        <f t="array" aca="1" ref="N12" ca="1">IF(ISTEXT($D12),INDIRECT("'" &amp; $C12 &amp;"'!" &amp; "B18"),"")</f>
        <v>-4380.5880637658174</v>
      </c>
      <c r="O12" s="76"/>
      <c r="P12" s="37" cm="1">
        <f t="array" aca="1" ref="P12" ca="1">IF(ISTEXT($D12),INDIRECT("'" &amp; $C12 &amp;"'!" &amp; "D13"),"")</f>
        <v>-747.3315046328222</v>
      </c>
      <c r="Q12" s="37" cm="1">
        <f t="array" aca="1" ref="Q12" ca="1">IF(ISTEXT($D12),INDIRECT("'" &amp; $C12 &amp;"'!" &amp; "D14"),"")</f>
        <v>-1150.4539527752638</v>
      </c>
      <c r="R12" s="37" cm="1">
        <f t="array" aca="1" ref="R12" ca="1">IF(ISTEXT($D12),INDIRECT("'" &amp; $C12 &amp;"'!" &amp; "D15"),"")</f>
        <v>-1547.1079243957192</v>
      </c>
      <c r="S12" s="37" cm="1">
        <f t="array" aca="1" ref="S12" ca="1">IF(ISTEXT($D12),INDIRECT("'" &amp; $C12 &amp;"'!" &amp; "D16"),"")</f>
        <v>-1939.6363966597721</v>
      </c>
      <c r="T12" s="277" cm="1">
        <f t="array" aca="1" ref="T12" ca="1">IF(ISTEXT($D12),INDIRECT("'" &amp; $C12 &amp;"'!" &amp; "D17"),"")</f>
        <v>-2723.3245121782356</v>
      </c>
      <c r="U12" s="277" cm="1">
        <f t="array" aca="1" ref="U12" ca="1">IF(ISTEXT($D12),INDIRECT("'" &amp; $C12 &amp;"'!" &amp; "D18"),"")</f>
        <v>-3542.5015829113422</v>
      </c>
      <c r="V12" s="76"/>
      <c r="W12" s="37" cm="1">
        <f t="array" aca="1" ref="W12" ca="1">IF(ISTEXT($D12),INDIRECT("'" &amp; $C12 &amp;"'!" &amp; "F13"),"")</f>
        <v>-1119.5915210081225</v>
      </c>
      <c r="X12" s="37" cm="1">
        <f t="array" aca="1" ref="X12" ca="1">IF(ISTEXT($D12),INDIRECT("'" &amp; $C12 &amp;"'!" &amp; "F14"),"")</f>
        <v>-1722.9753746064732</v>
      </c>
      <c r="Y12" s="37" cm="1">
        <f t="array" aca="1" ref="Y12" ca="1">IF(ISTEXT($D12),INDIRECT("'" &amp; $C12 &amp;"'!" &amp; "F15"),"")</f>
        <v>-2316.2904288736463</v>
      </c>
      <c r="Z12" s="37" cm="1">
        <f t="array" aca="1" ref="Z12" ca="1">IF(ISTEXT($D12),INDIRECT("'" &amp; $C12 &amp;"'!" &amp; "F16"),"")</f>
        <v>-2902.411833061064</v>
      </c>
      <c r="AA12" s="277" cm="1">
        <f t="array" aca="1" ref="AA12" ca="1">IF(ISTEXT($D12),INDIRECT("'" &amp; $C12 &amp;"'!" &amp; "F17"),"")</f>
        <v>-4065.5192028894762</v>
      </c>
      <c r="AB12" s="277" cm="1">
        <f t="array" aca="1" ref="AB12" ca="1">IF(ISTEXT($D12),INDIRECT("'" &amp; $C12 &amp;"'!" &amp; "F18"),"")</f>
        <v>-5265.9941519181903</v>
      </c>
      <c r="AC12" s="41"/>
      <c r="AD12" s="84" t="s">
        <v>138</v>
      </c>
      <c r="AE12" s="84" t="s">
        <v>139</v>
      </c>
      <c r="AF12" s="84" t="s">
        <v>140</v>
      </c>
      <c r="AG12" s="66"/>
    </row>
    <row r="13" spans="2:33">
      <c r="B13" s="64"/>
      <c r="C13" s="72" t="s">
        <v>141</v>
      </c>
      <c r="D13" s="37" t="str" cm="1">
        <f t="array" aca="1" ref="D13" ca="1">INDIRECT("'" &amp; $C13 &amp;"'!" &amp; "B4")</f>
        <v>Iron &gt;30m Non-mandatory Repex Deferred</v>
      </c>
      <c r="E13" s="37" t="str" cm="1">
        <f t="array" aca="1" ref="E13" ca="1">IF(ISTEXT($D13),INDIRECT("'" &amp; $C13 &amp;"'!" &amp; "B7"),"")</f>
        <v>N</v>
      </c>
      <c r="F13" s="37">
        <f t="shared" ca="1" si="0"/>
        <v>0</v>
      </c>
      <c r="G13" s="37">
        <f t="shared" ca="1" si="1"/>
        <v>-36.540679485378973</v>
      </c>
      <c r="H13" s="37" t="str" cm="1">
        <f t="array" aca="1" ref="H13" ca="1">IF(ISTEXT($D13),INDIRECT("'" &amp; $C13 &amp;"'!" &amp; "B8"),"")</f>
        <v>CV6.05, CV6.08</v>
      </c>
      <c r="I13" s="37" cm="1">
        <f t="array" aca="1" ref="I13" ca="1">IF(ISTEXT($D13),INDIRECT("'" &amp; $C13 &amp;"'!" &amp; "B13"),"")</f>
        <v>-933.10746997418391</v>
      </c>
      <c r="J13" s="37" cm="1">
        <f t="array" aca="1" ref="J13" ca="1">IF(ISTEXT($D13),INDIRECT("'" &amp; $C13 &amp;"'!" &amp; "B14"),"")</f>
        <v>-1435.1962971308508</v>
      </c>
      <c r="K13" s="37" cm="1">
        <f t="array" aca="1" ref="K13" ca="1">IF(ISTEXT($D13),INDIRECT("'" &amp; $C13 &amp;"'!" &amp; "B15"),"")</f>
        <v>-1927.5193018312341</v>
      </c>
      <c r="L13" s="37" cm="1">
        <f t="array" aca="1" ref="L13" ca="1">IF(ISTEXT($D13),INDIRECT("'" &amp; $C13 &amp;"'!" &amp; "B16"),"")</f>
        <v>-2413.1588911881099</v>
      </c>
      <c r="M13" s="277" cm="1">
        <f t="array" aca="1" ref="M13" ca="1">IF(ISTEXT($D13),INDIRECT("'" &amp; $C13 &amp;"'!" &amp; "B17"),"")</f>
        <v>-3379.0237909212815</v>
      </c>
      <c r="N13" s="277" cm="1">
        <f t="array" aca="1" ref="N13" ca="1">IF(ISTEXT($D13),INDIRECT("'" &amp; $C13 &amp;"'!" &amp; "B18"),"")</f>
        <v>-4381.9830732771115</v>
      </c>
      <c r="O13" s="76"/>
      <c r="P13" s="37" cm="1">
        <f t="array" aca="1" ref="P13" ca="1">IF(ISTEXT($D13),INDIRECT("'" &amp; $C13 &amp;"'!" &amp; "D13"),"")</f>
        <v>-746.97098986814729</v>
      </c>
      <c r="Q13" s="37" cm="1">
        <f t="array" aca="1" ref="Q13" ca="1">IF(ISTEXT($D13),INDIRECT("'" &amp; $C13 &amp;"'!" &amp; "D14"),"")</f>
        <v>-1152.624418932641</v>
      </c>
      <c r="R13" s="37" cm="1">
        <f t="array" aca="1" ref="R13" ca="1">IF(ISTEXT($D13),INDIRECT("'" &amp; $C13 &amp;"'!" &amp; "D15"),"")</f>
        <v>-1550.2303971076703</v>
      </c>
      <c r="S13" s="37" cm="1">
        <f t="array" aca="1" ref="S13" ca="1">IF(ISTEXT($D13),INDIRECT("'" &amp; $C13 &amp;"'!" &amp; "D16"),"")</f>
        <v>-1942.5851550996213</v>
      </c>
      <c r="T13" s="277" cm="1">
        <f t="array" aca="1" ref="T13" ca="1">IF(ISTEXT($D13),INDIRECT("'" &amp; $C13 &amp;"'!" &amp; "D17"),"")</f>
        <v>-2724.9893960592153</v>
      </c>
      <c r="U13" s="277" cm="1">
        <f t="array" aca="1" ref="U13" ca="1">IF(ISTEXT($D13),INDIRECT("'" &amp; $C13 &amp;"'!" &amp; "D18"),"")</f>
        <v>-3542.8511679237226</v>
      </c>
      <c r="V13" s="76"/>
      <c r="W13" s="37" cm="1">
        <f t="array" aca="1" ref="W13" ca="1">IF(ISTEXT($D13),INDIRECT("'" &amp; $C13 &amp;"'!" &amp; "F13"),"")</f>
        <v>-1121.0135583267852</v>
      </c>
      <c r="X13" s="37" cm="1">
        <f t="array" aca="1" ref="X13" ca="1">IF(ISTEXT($D13),INDIRECT("'" &amp; $C13 &amp;"'!" &amp; "F14"),"")</f>
        <v>-1726.8048128206535</v>
      </c>
      <c r="Y13" s="37" cm="1">
        <f t="array" aca="1" ref="Y13" ca="1">IF(ISTEXT($D13),INDIRECT("'" &amp; $C13 &amp;"'!" &amp; "F15"),"")</f>
        <v>-2320.8684745852106</v>
      </c>
      <c r="Z13" s="37" cm="1">
        <f t="array" aca="1" ref="Z13" ca="1">IF(ISTEXT($D13),INDIRECT("'" &amp; $C13 &amp;"'!" &amp; "F16"),"")</f>
        <v>-2906.615782517692</v>
      </c>
      <c r="AA13" s="277" cm="1">
        <f t="array" aca="1" ref="AA13" ca="1">IF(ISTEXT($D13),INDIRECT("'" &amp; $C13 &amp;"'!" &amp; "F17"),"")</f>
        <v>-4068.0459674077156</v>
      </c>
      <c r="AB13" s="277" cm="1">
        <f t="array" aca="1" ref="AB13" ca="1">IF(ISTEXT($D13),INDIRECT("'" &amp; $C13 &amp;"'!" &amp; "F18"),"")</f>
        <v>-5266.8093317667008</v>
      </c>
      <c r="AC13" s="41"/>
      <c r="AD13" s="84" t="s">
        <v>142</v>
      </c>
      <c r="AE13" s="84" t="s">
        <v>143</v>
      </c>
      <c r="AF13" s="84" t="s">
        <v>144</v>
      </c>
      <c r="AG13" s="66"/>
    </row>
    <row r="14" spans="2:33">
      <c r="B14" s="64"/>
      <c r="C14" s="72" t="s">
        <v>145</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146</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147</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148</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149</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150</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151</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3" t="s">
        <v>152</v>
      </c>
      <c r="J22" s="364"/>
      <c r="K22" s="364"/>
      <c r="L22" s="364"/>
      <c r="M22" s="364"/>
      <c r="N22" s="365"/>
      <c r="O22" s="76"/>
      <c r="P22" s="363" t="s">
        <v>152</v>
      </c>
      <c r="Q22" s="364"/>
      <c r="R22" s="364"/>
      <c r="S22" s="364"/>
      <c r="T22" s="364"/>
      <c r="U22" s="365"/>
      <c r="V22" s="76"/>
      <c r="W22" s="363" t="s">
        <v>152</v>
      </c>
      <c r="X22" s="364"/>
      <c r="Y22" s="364"/>
      <c r="Z22" s="364"/>
      <c r="AA22" s="364"/>
      <c r="AB22" s="365"/>
      <c r="AC22" s="41"/>
      <c r="AD22" s="76"/>
      <c r="AE22" s="76"/>
      <c r="AF22" s="76"/>
      <c r="AG22" s="66"/>
    </row>
    <row r="23" spans="2:33" ht="33.75" customHeight="1">
      <c r="B23" s="64"/>
      <c r="C23" s="69" t="s">
        <v>115</v>
      </c>
      <c r="D23" s="69" t="s">
        <v>116</v>
      </c>
      <c r="E23" s="70" t="s">
        <v>117</v>
      </c>
      <c r="F23" s="360" t="s">
        <v>118</v>
      </c>
      <c r="G23" s="361"/>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Iron &gt;30m Non-mandatory Repex Preferred</v>
      </c>
      <c r="E25" s="37" t="str">
        <f ca="1">E10</f>
        <v>Y</v>
      </c>
      <c r="F25" s="59">
        <f ca="1">IF(ISNUMBER(F10-F$9),F10-F$9,"")</f>
        <v>-14.729644145550196</v>
      </c>
      <c r="G25" s="59">
        <f ca="1">IF(ISNUMBER(G10-G$9),G10-G$9,"")</f>
        <v>0.15176257587955888</v>
      </c>
      <c r="H25" s="87" t="str">
        <f ca="1">H10</f>
        <v>CV6.05, CV6.08</v>
      </c>
      <c r="I25" s="59">
        <f t="shared" ref="I25:N34" ca="1" si="2">IF(ISNUMBER(I10-I$9),I10-I$9,"")</f>
        <v>5.7916286222913413</v>
      </c>
      <c r="J25" s="59">
        <f t="shared" ca="1" si="2"/>
        <v>13.488331170006632</v>
      </c>
      <c r="K25" s="59">
        <f t="shared" ca="1" si="2"/>
        <v>22.902135800600718</v>
      </c>
      <c r="L25" s="59">
        <f t="shared" ca="1" si="2"/>
        <v>33.397817974528607</v>
      </c>
      <c r="M25" s="59">
        <f t="shared" ca="1" si="2"/>
        <v>55.108954077809813</v>
      </c>
      <c r="N25" s="59">
        <f t="shared" ca="1" si="2"/>
        <v>77.218752399614459</v>
      </c>
      <c r="O25" s="76"/>
      <c r="P25" s="59">
        <f t="shared" ref="P25:U34" ca="1" si="3">IF(ISNUMBER(P10-P$9),P10-P$9,"")</f>
        <v>4.8308167313621198E-2</v>
      </c>
      <c r="Q25" s="59">
        <f t="shared" ca="1" si="3"/>
        <v>3.0709979262139768</v>
      </c>
      <c r="R25" s="59">
        <f t="shared" ca="1" si="3"/>
        <v>7.8860044243929224</v>
      </c>
      <c r="S25" s="59">
        <f t="shared" ca="1" si="3"/>
        <v>13.849695149435775</v>
      </c>
      <c r="T25" s="59">
        <f t="shared" ca="1" si="3"/>
        <v>26.646632639333802</v>
      </c>
      <c r="U25" s="59">
        <f t="shared" ca="1" si="3"/>
        <v>39.752942215086932</v>
      </c>
      <c r="V25" s="76"/>
      <c r="W25" s="59">
        <f t="shared" ref="W25:AB34" ca="1" si="4">IF(ISNUMBER(W10-W$9),W10-W$9,"")</f>
        <v>2.5886880081100117</v>
      </c>
      <c r="X25" s="59">
        <f t="shared" ca="1" si="4"/>
        <v>7.6812873165254132</v>
      </c>
      <c r="Y25" s="59">
        <f t="shared" ca="1" si="4"/>
        <v>14.530284467145066</v>
      </c>
      <c r="Z25" s="59">
        <f t="shared" ca="1" si="4"/>
        <v>22.497795214471353</v>
      </c>
      <c r="AA25" s="59">
        <f t="shared" ca="1" si="4"/>
        <v>39.227836682948237</v>
      </c>
      <c r="AB25" s="59">
        <f t="shared" ca="1" si="4"/>
        <v>56.297004268947603</v>
      </c>
      <c r="AC25" s="41"/>
      <c r="AD25" s="76"/>
      <c r="AE25" s="76"/>
      <c r="AF25" s="76"/>
      <c r="AG25" s="66"/>
    </row>
    <row r="26" spans="2:33">
      <c r="B26" s="64"/>
      <c r="C26" s="72" t="s">
        <v>133</v>
      </c>
      <c r="D26" s="87" t="str">
        <f t="shared" ref="D26:E34" ca="1" si="5">D11</f>
        <v>Iron &gt;30m Non-mandatory Repex Do 10% More</v>
      </c>
      <c r="E26" s="37" t="str">
        <f t="shared" ca="1" si="5"/>
        <v>N</v>
      </c>
      <c r="F26" s="59">
        <f t="shared" ref="F26:G34" ca="1" si="6">IF(ISNUMBER(F11-F$9),F11-F$9,"")</f>
        <v>-16.202608560105215</v>
      </c>
      <c r="G26" s="59">
        <f t="shared" ca="1" si="6"/>
        <v>0.1669388351203267</v>
      </c>
      <c r="H26" s="87" t="str">
        <f t="shared" ref="H26:H34" ca="1" si="7">H11</f>
        <v>CV6.05, CV6.08</v>
      </c>
      <c r="I26" s="59">
        <f t="shared" ca="1" si="2"/>
        <v>6.3732027772355195</v>
      </c>
      <c r="J26" s="59">
        <f t="shared" ca="1" si="2"/>
        <v>14.841924336902366</v>
      </c>
      <c r="K26" s="59">
        <f t="shared" ca="1" si="2"/>
        <v>25.199497403723626</v>
      </c>
      <c r="L26" s="59">
        <f t="shared" ca="1" si="2"/>
        <v>36.747188717070003</v>
      </c>
      <c r="M26" s="59">
        <f t="shared" ca="1" si="2"/>
        <v>60.634555106509652</v>
      </c>
      <c r="N26" s="59">
        <f t="shared" ca="1" si="2"/>
        <v>84.961047342171696</v>
      </c>
      <c r="O26" s="76"/>
      <c r="P26" s="59">
        <f t="shared" ca="1" si="3"/>
        <v>5.5550406495058269E-2</v>
      </c>
      <c r="Q26" s="59">
        <f t="shared" ca="1" si="3"/>
        <v>3.3828577836304703</v>
      </c>
      <c r="R26" s="59">
        <f t="shared" ca="1" si="3"/>
        <v>8.6817529201935031</v>
      </c>
      <c r="S26" s="59">
        <f t="shared" ca="1" si="3"/>
        <v>15.244253622650149</v>
      </c>
      <c r="T26" s="59">
        <f t="shared" ca="1" si="3"/>
        <v>29.326001582857771</v>
      </c>
      <c r="U26" s="59">
        <f t="shared" ca="1" si="3"/>
        <v>43.748656195902186</v>
      </c>
      <c r="V26" s="76"/>
      <c r="W26" s="59">
        <f t="shared" ca="1" si="4"/>
        <v>2.8499681740690903</v>
      </c>
      <c r="X26" s="59">
        <f t="shared" ca="1" si="4"/>
        <v>8.4541761065522678</v>
      </c>
      <c r="Y26" s="59">
        <f t="shared" ca="1" si="4"/>
        <v>15.990460954007631</v>
      </c>
      <c r="Z26" s="59">
        <f t="shared" ca="1" si="4"/>
        <v>24.757163688543642</v>
      </c>
      <c r="AA26" s="59">
        <f t="shared" ca="1" si="4"/>
        <v>43.1653260050889</v>
      </c>
      <c r="AB26" s="59">
        <f t="shared" ca="1" si="4"/>
        <v>61.947124430276745</v>
      </c>
      <c r="AC26" s="41"/>
      <c r="AD26" s="76"/>
      <c r="AE26" s="76"/>
      <c r="AF26" s="76"/>
      <c r="AG26" s="66"/>
    </row>
    <row r="27" spans="2:33">
      <c r="B27" s="64"/>
      <c r="C27" s="72" t="s">
        <v>137</v>
      </c>
      <c r="D27" s="87" t="str">
        <f t="shared" ca="1" si="5"/>
        <v>Iron &gt;30m Non-mandatory Repex Do 10% Less</v>
      </c>
      <c r="E27" s="37" t="str">
        <f t="shared" ca="1" si="5"/>
        <v>N</v>
      </c>
      <c r="F27" s="59">
        <f t="shared" ca="1" si="6"/>
        <v>-15.29820840956843</v>
      </c>
      <c r="G27" s="59">
        <f t="shared" ca="1" si="6"/>
        <v>0.13658631964389656</v>
      </c>
      <c r="H27" s="87" t="str">
        <f t="shared" ca="1" si="7"/>
        <v>CV6.05, CV6.08</v>
      </c>
      <c r="I27" s="59">
        <f t="shared" ca="1" si="2"/>
        <v>4.0820479762494415</v>
      </c>
      <c r="J27" s="59">
        <f t="shared" ca="1" si="2"/>
        <v>10.499809773315746</v>
      </c>
      <c r="K27" s="59">
        <f t="shared" ca="1" si="2"/>
        <v>18.726370082922813</v>
      </c>
      <c r="L27" s="59">
        <f t="shared" ca="1" si="2"/>
        <v>28.098333130497849</v>
      </c>
      <c r="M27" s="59">
        <f t="shared" ca="1" si="2"/>
        <v>47.634174855119909</v>
      </c>
      <c r="N27" s="59">
        <f t="shared" ca="1" si="2"/>
        <v>67.528325433479949</v>
      </c>
      <c r="O27" s="76"/>
      <c r="P27" s="59">
        <f t="shared" ca="1" si="3"/>
        <v>-1.0869404239543883</v>
      </c>
      <c r="Q27" s="59">
        <f t="shared" ca="1" si="3"/>
        <v>1.1242098157756573</v>
      </c>
      <c r="R27" s="59">
        <f t="shared" ca="1" si="3"/>
        <v>5.2118517880066975</v>
      </c>
      <c r="S27" s="59">
        <f t="shared" ca="1" si="3"/>
        <v>10.505022487711585</v>
      </c>
      <c r="T27" s="59">
        <f t="shared" ca="1" si="3"/>
        <v>22.018085418740156</v>
      </c>
      <c r="U27" s="59">
        <f t="shared" ca="1" si="3"/>
        <v>33.80909612589403</v>
      </c>
      <c r="V27" s="76"/>
      <c r="W27" s="59">
        <f t="shared" ca="1" si="4"/>
        <v>1.1994014287404298</v>
      </c>
      <c r="X27" s="59">
        <f t="shared" ca="1" si="4"/>
        <v>5.2734702840384671</v>
      </c>
      <c r="Y27" s="59">
        <f t="shared" ca="1" si="4"/>
        <v>11.191703851520288</v>
      </c>
      <c r="Z27" s="59">
        <f t="shared" ca="1" si="4"/>
        <v>18.28831259067374</v>
      </c>
      <c r="AA27" s="59">
        <f t="shared" ca="1" si="4"/>
        <v>33.341169120762061</v>
      </c>
      <c r="AB27" s="59">
        <f t="shared" ca="1" si="4"/>
        <v>48.698752037032136</v>
      </c>
      <c r="AC27" s="41"/>
      <c r="AD27" s="76"/>
      <c r="AE27" s="76"/>
      <c r="AF27" s="76"/>
      <c r="AG27" s="66"/>
    </row>
    <row r="28" spans="2:33">
      <c r="B28" s="64"/>
      <c r="C28" s="72" t="s">
        <v>141</v>
      </c>
      <c r="D28" s="87" t="str">
        <f t="shared" ca="1" si="5"/>
        <v>Iron &gt;30m Non-mandatory Repex Deferred</v>
      </c>
      <c r="E28" s="37" t="str">
        <f t="shared" ca="1" si="5"/>
        <v>N</v>
      </c>
      <c r="F28" s="59">
        <f t="shared" ca="1" si="6"/>
        <v>0</v>
      </c>
      <c r="G28" s="59">
        <f t="shared" ca="1" si="6"/>
        <v>0</v>
      </c>
      <c r="H28" s="87" t="str">
        <f t="shared" ca="1" si="7"/>
        <v>CV6.05, CV6.08</v>
      </c>
      <c r="I28" s="59">
        <f t="shared" ca="1" si="2"/>
        <v>0.41307433004681116</v>
      </c>
      <c r="J28" s="59">
        <f t="shared" ca="1" si="2"/>
        <v>4.5790715263356105</v>
      </c>
      <c r="K28" s="59">
        <f t="shared" ca="1" si="2"/>
        <v>12.313505076407637</v>
      </c>
      <c r="L28" s="59">
        <f t="shared" ca="1" si="2"/>
        <v>22.312381497099523</v>
      </c>
      <c r="M28" s="59">
        <f t="shared" ca="1" si="2"/>
        <v>44.023517600380728</v>
      </c>
      <c r="N28" s="59">
        <f t="shared" ca="1" si="2"/>
        <v>66.13331592218583</v>
      </c>
      <c r="O28" s="76"/>
      <c r="P28" s="59">
        <f t="shared" ca="1" si="3"/>
        <v>-0.72642565927947089</v>
      </c>
      <c r="Q28" s="59">
        <f t="shared" ca="1" si="3"/>
        <v>-1.04625634160152</v>
      </c>
      <c r="R28" s="59">
        <f t="shared" ca="1" si="3"/>
        <v>2.089379076055593</v>
      </c>
      <c r="S28" s="59">
        <f t="shared" ca="1" si="3"/>
        <v>7.5562640478624417</v>
      </c>
      <c r="T28" s="59">
        <f t="shared" ca="1" si="3"/>
        <v>20.353201537760469</v>
      </c>
      <c r="U28" s="59">
        <f t="shared" ca="1" si="3"/>
        <v>33.459511113513599</v>
      </c>
      <c r="V28" s="76"/>
      <c r="W28" s="59">
        <f t="shared" ca="1" si="4"/>
        <v>-0.22263588992223049</v>
      </c>
      <c r="X28" s="59">
        <f t="shared" ca="1" si="4"/>
        <v>1.4440320698581672</v>
      </c>
      <c r="Y28" s="59">
        <f t="shared" ca="1" si="4"/>
        <v>6.6136581399559873</v>
      </c>
      <c r="Z28" s="59">
        <f t="shared" ca="1" si="4"/>
        <v>14.084363134045816</v>
      </c>
      <c r="AA28" s="59">
        <f t="shared" ca="1" si="4"/>
        <v>30.8144046025227</v>
      </c>
      <c r="AB28" s="59">
        <f t="shared" ca="1" si="4"/>
        <v>47.883572188521612</v>
      </c>
      <c r="AC28" s="41"/>
      <c r="AD28" s="76"/>
      <c r="AE28" s="76"/>
      <c r="AF28" s="76"/>
      <c r="AG28" s="66"/>
    </row>
    <row r="29" spans="2:33">
      <c r="B29" s="64"/>
      <c r="C29" s="72" t="s">
        <v>145</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146</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147</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148</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149</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150</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6"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F15" zoomScale="90" zoomScaleNormal="90" workbookViewId="0">
      <selection activeCell="J16" sqref="J16:L16"/>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6" customFormat="1" ht="56.9" customHeight="1"/>
    <row r="2" spans="1:12">
      <c r="A2" s="1"/>
    </row>
    <row r="3" spans="1:12">
      <c r="A3" s="44" t="s">
        <v>153</v>
      </c>
      <c r="B3" s="45"/>
      <c r="C3" s="45"/>
    </row>
    <row r="4" spans="1:12" ht="12.75" customHeight="1">
      <c r="A4" s="373" t="s">
        <v>154</v>
      </c>
      <c r="B4" s="374"/>
      <c r="C4" s="374"/>
      <c r="D4" s="374"/>
      <c r="E4" s="374"/>
      <c r="F4" s="374"/>
      <c r="G4" s="374"/>
      <c r="H4" s="374"/>
      <c r="I4" s="374"/>
      <c r="J4" s="374"/>
      <c r="K4" s="374"/>
      <c r="L4" s="375"/>
    </row>
    <row r="5" spans="1:12" ht="12.75" customHeight="1">
      <c r="A5" s="376"/>
      <c r="B5" s="377"/>
      <c r="C5" s="377"/>
      <c r="D5" s="377"/>
      <c r="E5" s="377"/>
      <c r="F5" s="377"/>
      <c r="G5" s="377"/>
      <c r="H5" s="377"/>
      <c r="I5" s="377"/>
      <c r="J5" s="377"/>
      <c r="K5" s="377"/>
      <c r="L5" s="378"/>
    </row>
    <row r="6" spans="1:12">
      <c r="A6" s="44" t="s">
        <v>155</v>
      </c>
      <c r="B6" s="46"/>
      <c r="C6" s="46"/>
    </row>
    <row r="7" spans="1:12">
      <c r="A7" s="379" t="s">
        <v>156</v>
      </c>
      <c r="B7" s="380"/>
      <c r="C7" s="380"/>
      <c r="D7" s="380"/>
      <c r="E7" s="380"/>
      <c r="F7" s="380"/>
      <c r="G7" s="380"/>
      <c r="H7" s="380"/>
      <c r="I7" s="380"/>
      <c r="J7" s="380"/>
      <c r="K7" s="380"/>
      <c r="L7" s="381"/>
    </row>
    <row r="8" spans="1:12">
      <c r="A8" s="46"/>
      <c r="B8" s="46"/>
      <c r="C8" s="46"/>
    </row>
    <row r="9" spans="1:12">
      <c r="A9" s="44" t="s">
        <v>157</v>
      </c>
      <c r="B9" s="45"/>
      <c r="C9" s="45"/>
    </row>
    <row r="10" spans="1:12" s="38" customFormat="1" ht="23">
      <c r="A10" s="47" t="s">
        <v>115</v>
      </c>
      <c r="B10" s="48" t="s">
        <v>158</v>
      </c>
      <c r="C10" s="47" t="s">
        <v>159</v>
      </c>
      <c r="D10" s="370" t="s">
        <v>160</v>
      </c>
      <c r="E10" s="371"/>
      <c r="F10" s="372"/>
      <c r="G10" s="370" t="s">
        <v>161</v>
      </c>
      <c r="H10" s="371"/>
      <c r="I10" s="372"/>
      <c r="J10" s="370" t="s">
        <v>162</v>
      </c>
      <c r="K10" s="371"/>
      <c r="L10" s="372"/>
    </row>
    <row r="11" spans="1:12" ht="160.5" customHeight="1">
      <c r="A11" s="49">
        <v>1</v>
      </c>
      <c r="B11" s="50" t="s">
        <v>163</v>
      </c>
      <c r="C11" s="51" t="s">
        <v>125</v>
      </c>
      <c r="D11" s="367" t="s">
        <v>164</v>
      </c>
      <c r="E11" s="368"/>
      <c r="F11" s="369"/>
      <c r="G11" s="367" t="s">
        <v>165</v>
      </c>
      <c r="H11" s="368"/>
      <c r="I11" s="369"/>
      <c r="J11" s="367" t="s">
        <v>166</v>
      </c>
      <c r="K11" s="368"/>
      <c r="L11" s="369"/>
    </row>
    <row r="12" spans="1:12" ht="104.15" customHeight="1">
      <c r="A12" s="49">
        <v>2</v>
      </c>
      <c r="B12" s="50" t="s">
        <v>163</v>
      </c>
      <c r="C12" s="51" t="s">
        <v>129</v>
      </c>
      <c r="D12" s="367" t="s">
        <v>167</v>
      </c>
      <c r="E12" s="368"/>
      <c r="F12" s="369"/>
      <c r="G12" s="367" t="s">
        <v>168</v>
      </c>
      <c r="H12" s="368"/>
      <c r="I12" s="369"/>
      <c r="J12" s="367" t="s">
        <v>169</v>
      </c>
      <c r="K12" s="368"/>
      <c r="L12" s="369"/>
    </row>
    <row r="13" spans="1:12" ht="164.5" customHeight="1">
      <c r="A13" s="49">
        <v>3</v>
      </c>
      <c r="B13" s="50" t="s">
        <v>163</v>
      </c>
      <c r="C13" s="51" t="s">
        <v>133</v>
      </c>
      <c r="D13" s="367" t="s">
        <v>170</v>
      </c>
      <c r="E13" s="368"/>
      <c r="F13" s="369"/>
      <c r="G13" s="367" t="s">
        <v>171</v>
      </c>
      <c r="H13" s="368"/>
      <c r="I13" s="369"/>
      <c r="J13" s="367" t="s">
        <v>172</v>
      </c>
      <c r="K13" s="368"/>
      <c r="L13" s="369"/>
    </row>
    <row r="14" spans="1:12" ht="187" customHeight="1">
      <c r="A14" s="49">
        <v>4</v>
      </c>
      <c r="B14" s="50" t="s">
        <v>163</v>
      </c>
      <c r="C14" s="51" t="s">
        <v>137</v>
      </c>
      <c r="D14" s="367" t="s">
        <v>173</v>
      </c>
      <c r="E14" s="368"/>
      <c r="F14" s="369"/>
      <c r="G14" s="367" t="s">
        <v>174</v>
      </c>
      <c r="H14" s="368"/>
      <c r="I14" s="369"/>
      <c r="J14" s="367" t="s">
        <v>175</v>
      </c>
      <c r="K14" s="368"/>
      <c r="L14" s="369"/>
    </row>
    <row r="15" spans="1:12" ht="185.15" customHeight="1">
      <c r="A15" s="49">
        <v>5</v>
      </c>
      <c r="B15" s="50" t="s">
        <v>176</v>
      </c>
      <c r="C15" s="51" t="s">
        <v>177</v>
      </c>
      <c r="D15" s="367" t="s">
        <v>178</v>
      </c>
      <c r="E15" s="368"/>
      <c r="F15" s="369"/>
      <c r="G15" s="367" t="s">
        <v>179</v>
      </c>
      <c r="H15" s="368"/>
      <c r="I15" s="369"/>
      <c r="J15" s="367" t="s">
        <v>180</v>
      </c>
      <c r="K15" s="368"/>
      <c r="L15" s="369"/>
    </row>
    <row r="16" spans="1:12" ht="84" customHeight="1">
      <c r="A16" s="49">
        <v>6</v>
      </c>
      <c r="B16" s="50" t="s">
        <v>163</v>
      </c>
      <c r="C16" s="51" t="s">
        <v>141</v>
      </c>
      <c r="D16" s="367" t="s">
        <v>181</v>
      </c>
      <c r="E16" s="368"/>
      <c r="F16" s="369"/>
      <c r="G16" s="367" t="s">
        <v>182</v>
      </c>
      <c r="H16" s="368"/>
      <c r="I16" s="369"/>
      <c r="J16" s="367" t="s">
        <v>183</v>
      </c>
      <c r="K16" s="368"/>
      <c r="L16" s="369"/>
    </row>
    <row r="17" spans="1:12">
      <c r="A17" s="49">
        <v>7</v>
      </c>
      <c r="B17" s="50"/>
      <c r="C17" s="51"/>
      <c r="D17" s="367"/>
      <c r="E17" s="368"/>
      <c r="F17" s="369"/>
      <c r="G17" s="367"/>
      <c r="H17" s="368"/>
      <c r="I17" s="369"/>
      <c r="J17" s="367"/>
      <c r="K17" s="368"/>
      <c r="L17" s="369"/>
    </row>
    <row r="18" spans="1:12">
      <c r="A18" s="49">
        <v>8</v>
      </c>
      <c r="B18" s="50"/>
      <c r="C18" s="51"/>
      <c r="D18" s="367"/>
      <c r="E18" s="368"/>
      <c r="F18" s="369"/>
      <c r="G18" s="367"/>
      <c r="H18" s="368"/>
      <c r="I18" s="369"/>
      <c r="J18" s="367"/>
      <c r="K18" s="368"/>
      <c r="L18" s="369"/>
    </row>
    <row r="19" spans="1:12">
      <c r="A19" s="49">
        <v>9</v>
      </c>
      <c r="B19" s="50"/>
      <c r="C19" s="51"/>
      <c r="D19" s="367"/>
      <c r="E19" s="368"/>
      <c r="F19" s="369"/>
      <c r="G19" s="367"/>
      <c r="H19" s="368"/>
      <c r="I19" s="369"/>
      <c r="J19" s="367"/>
      <c r="K19" s="368"/>
      <c r="L19" s="369"/>
    </row>
    <row r="20" spans="1:12">
      <c r="A20" s="49">
        <v>10</v>
      </c>
      <c r="B20" s="50"/>
      <c r="C20" s="51"/>
      <c r="D20" s="367"/>
      <c r="E20" s="368"/>
      <c r="F20" s="369"/>
      <c r="G20" s="367"/>
      <c r="H20" s="368"/>
      <c r="I20" s="369"/>
      <c r="J20" s="367"/>
      <c r="K20" s="368"/>
      <c r="L20" s="369"/>
    </row>
    <row r="21" spans="1:12">
      <c r="A21" s="49">
        <v>11</v>
      </c>
      <c r="B21" s="50"/>
      <c r="C21" s="51"/>
      <c r="D21" s="367"/>
      <c r="E21" s="368"/>
      <c r="F21" s="369"/>
      <c r="G21" s="367"/>
      <c r="H21" s="368"/>
      <c r="I21" s="369"/>
      <c r="J21" s="367"/>
      <c r="K21" s="368"/>
      <c r="L21" s="369"/>
    </row>
    <row r="22" spans="1:12">
      <c r="A22" s="49">
        <v>12</v>
      </c>
      <c r="B22" s="50"/>
      <c r="C22" s="51"/>
      <c r="D22" s="367"/>
      <c r="E22" s="368"/>
      <c r="F22" s="369"/>
      <c r="G22" s="367"/>
      <c r="H22" s="368"/>
      <c r="I22" s="369"/>
      <c r="J22" s="367"/>
      <c r="K22" s="368"/>
      <c r="L22" s="369"/>
    </row>
    <row r="23" spans="1:12">
      <c r="A23" s="49">
        <v>13</v>
      </c>
      <c r="B23" s="50"/>
      <c r="C23" s="51"/>
      <c r="D23" s="367"/>
      <c r="E23" s="368"/>
      <c r="F23" s="369"/>
      <c r="G23" s="367"/>
      <c r="H23" s="368"/>
      <c r="I23" s="369"/>
      <c r="J23" s="367"/>
      <c r="K23" s="368"/>
      <c r="L23" s="369"/>
    </row>
    <row r="24" spans="1:12">
      <c r="A24" s="49">
        <v>14</v>
      </c>
      <c r="B24" s="50"/>
      <c r="C24" s="51"/>
      <c r="D24" s="367"/>
      <c r="E24" s="368"/>
      <c r="F24" s="369"/>
      <c r="G24" s="367"/>
      <c r="H24" s="368"/>
      <c r="I24" s="369"/>
      <c r="J24" s="367"/>
      <c r="K24" s="368"/>
      <c r="L24" s="369"/>
    </row>
    <row r="25" spans="1:12">
      <c r="A25" s="49">
        <v>15</v>
      </c>
      <c r="B25" s="50"/>
      <c r="C25" s="51"/>
      <c r="D25" s="367"/>
      <c r="E25" s="368"/>
      <c r="F25" s="369"/>
      <c r="G25" s="367"/>
      <c r="H25" s="368"/>
      <c r="I25" s="369"/>
      <c r="J25" s="367"/>
      <c r="K25" s="368"/>
      <c r="L25" s="369"/>
    </row>
    <row r="26" spans="1:12">
      <c r="A26" s="49">
        <v>16</v>
      </c>
      <c r="B26" s="50"/>
      <c r="C26" s="51"/>
      <c r="D26" s="367"/>
      <c r="E26" s="368"/>
      <c r="F26" s="369"/>
      <c r="G26" s="367"/>
      <c r="H26" s="368"/>
      <c r="I26" s="369"/>
      <c r="J26" s="367"/>
      <c r="K26" s="368"/>
      <c r="L26" s="369"/>
    </row>
    <row r="27" spans="1:12">
      <c r="A27" s="49">
        <v>17</v>
      </c>
      <c r="B27" s="50"/>
      <c r="C27" s="51"/>
      <c r="D27" s="367"/>
      <c r="E27" s="368"/>
      <c r="F27" s="369"/>
      <c r="G27" s="367"/>
      <c r="H27" s="368"/>
      <c r="I27" s="369"/>
      <c r="J27" s="367"/>
      <c r="K27" s="368"/>
      <c r="L27" s="369"/>
    </row>
    <row r="28" spans="1:12">
      <c r="A28" s="49">
        <v>18</v>
      </c>
      <c r="B28" s="50"/>
      <c r="C28" s="51"/>
      <c r="D28" s="367"/>
      <c r="E28" s="368"/>
      <c r="F28" s="369"/>
      <c r="G28" s="367"/>
      <c r="H28" s="368"/>
      <c r="I28" s="369"/>
      <c r="J28" s="367"/>
      <c r="K28" s="368"/>
      <c r="L28" s="369"/>
    </row>
    <row r="29" spans="1:12">
      <c r="A29" s="49">
        <v>19</v>
      </c>
      <c r="B29" s="50"/>
      <c r="C29" s="51"/>
      <c r="D29" s="367"/>
      <c r="E29" s="368"/>
      <c r="F29" s="369"/>
      <c r="G29" s="367"/>
      <c r="H29" s="368"/>
      <c r="I29" s="369"/>
      <c r="J29" s="367"/>
      <c r="K29" s="368"/>
      <c r="L29" s="369"/>
    </row>
    <row r="30" spans="1:12">
      <c r="A30" s="49">
        <v>20</v>
      </c>
      <c r="B30" s="50"/>
      <c r="C30" s="51"/>
      <c r="D30" s="367"/>
      <c r="E30" s="368"/>
      <c r="F30" s="369"/>
      <c r="G30" s="367"/>
      <c r="H30" s="368"/>
      <c r="I30" s="369"/>
      <c r="J30" s="367"/>
      <c r="K30" s="368"/>
      <c r="L30" s="369"/>
    </row>
    <row r="31" spans="1:12">
      <c r="A31" s="49">
        <v>21</v>
      </c>
      <c r="B31" s="50"/>
      <c r="C31" s="51"/>
      <c r="D31" s="367"/>
      <c r="E31" s="368"/>
      <c r="F31" s="369"/>
      <c r="G31" s="367"/>
      <c r="H31" s="368"/>
      <c r="I31" s="369"/>
      <c r="J31" s="367"/>
      <c r="K31" s="368"/>
      <c r="L31" s="369"/>
    </row>
    <row r="32" spans="1:12">
      <c r="A32" s="49">
        <v>22</v>
      </c>
      <c r="B32" s="50"/>
      <c r="C32" s="51"/>
      <c r="D32" s="367"/>
      <c r="E32" s="368"/>
      <c r="F32" s="369"/>
      <c r="G32" s="367"/>
      <c r="H32" s="368"/>
      <c r="I32" s="369"/>
      <c r="J32" s="367"/>
      <c r="K32" s="368"/>
      <c r="L32" s="369"/>
    </row>
    <row r="33" spans="1:12">
      <c r="A33" s="49">
        <v>23</v>
      </c>
      <c r="B33" s="50"/>
      <c r="C33" s="51"/>
      <c r="D33" s="367"/>
      <c r="E33" s="368"/>
      <c r="F33" s="369"/>
      <c r="G33" s="367"/>
      <c r="H33" s="368"/>
      <c r="I33" s="369"/>
      <c r="J33" s="367"/>
      <c r="K33" s="368"/>
      <c r="L33" s="369"/>
    </row>
    <row r="34" spans="1:12">
      <c r="A34" s="49">
        <v>24</v>
      </c>
      <c r="B34" s="50"/>
      <c r="C34" s="51"/>
      <c r="D34" s="367"/>
      <c r="E34" s="368"/>
      <c r="F34" s="369"/>
      <c r="G34" s="367"/>
      <c r="H34" s="368"/>
      <c r="I34" s="369"/>
      <c r="J34" s="367"/>
      <c r="K34" s="368"/>
      <c r="L34" s="369"/>
    </row>
    <row r="35" spans="1:12">
      <c r="A35" s="49">
        <v>25</v>
      </c>
      <c r="B35" s="50"/>
      <c r="C35" s="51"/>
      <c r="D35" s="367"/>
      <c r="E35" s="368"/>
      <c r="F35" s="369"/>
      <c r="G35" s="367"/>
      <c r="H35" s="368"/>
      <c r="I35" s="369"/>
      <c r="J35" s="367"/>
      <c r="K35" s="368"/>
      <c r="L35" s="369"/>
    </row>
    <row r="36" spans="1:12">
      <c r="A36" s="49">
        <v>26</v>
      </c>
      <c r="B36" s="50"/>
      <c r="C36" s="51"/>
      <c r="D36" s="367"/>
      <c r="E36" s="368"/>
      <c r="F36" s="369"/>
      <c r="G36" s="367"/>
      <c r="H36" s="368"/>
      <c r="I36" s="369"/>
      <c r="J36" s="367"/>
      <c r="K36" s="368"/>
      <c r="L36" s="369"/>
    </row>
    <row r="37" spans="1:12">
      <c r="A37" s="49">
        <v>27</v>
      </c>
      <c r="B37" s="50"/>
      <c r="C37" s="51"/>
      <c r="D37" s="367"/>
      <c r="E37" s="368"/>
      <c r="F37" s="369"/>
      <c r="G37" s="367"/>
      <c r="H37" s="368"/>
      <c r="I37" s="369"/>
      <c r="J37" s="367"/>
      <c r="K37" s="368"/>
      <c r="L37" s="369"/>
    </row>
    <row r="38" spans="1:12">
      <c r="A38" s="49">
        <v>28</v>
      </c>
      <c r="B38" s="50"/>
      <c r="C38" s="51"/>
      <c r="D38" s="367"/>
      <c r="E38" s="368"/>
      <c r="F38" s="369"/>
      <c r="G38" s="367"/>
      <c r="H38" s="368"/>
      <c r="I38" s="369"/>
      <c r="J38" s="367"/>
      <c r="K38" s="368"/>
      <c r="L38" s="369"/>
    </row>
    <row r="39" spans="1:12">
      <c r="A39" s="49">
        <v>29</v>
      </c>
      <c r="B39" s="50"/>
      <c r="C39" s="51"/>
      <c r="D39" s="367"/>
      <c r="E39" s="368"/>
      <c r="F39" s="369"/>
      <c r="G39" s="367"/>
      <c r="H39" s="368"/>
      <c r="I39" s="369"/>
      <c r="J39" s="367"/>
      <c r="K39" s="368"/>
      <c r="L39" s="369"/>
    </row>
    <row r="40" spans="1:12">
      <c r="A40" s="49">
        <v>30</v>
      </c>
      <c r="B40" s="50"/>
      <c r="C40" s="51"/>
      <c r="D40" s="367"/>
      <c r="E40" s="368"/>
      <c r="F40" s="369"/>
      <c r="G40" s="367"/>
      <c r="H40" s="368"/>
      <c r="I40" s="369"/>
      <c r="J40" s="367"/>
      <c r="K40" s="368"/>
      <c r="L40" s="369"/>
    </row>
    <row r="41" spans="1:12">
      <c r="A41" s="49">
        <v>31</v>
      </c>
      <c r="B41" s="50"/>
      <c r="C41" s="51"/>
      <c r="D41" s="367"/>
      <c r="E41" s="368"/>
      <c r="F41" s="369"/>
      <c r="G41" s="367"/>
      <c r="H41" s="368"/>
      <c r="I41" s="369"/>
      <c r="J41" s="367"/>
      <c r="K41" s="368"/>
      <c r="L41" s="369"/>
    </row>
    <row r="42" spans="1:12">
      <c r="A42" s="49">
        <v>32</v>
      </c>
      <c r="B42" s="50"/>
      <c r="C42" s="51"/>
      <c r="D42" s="367"/>
      <c r="E42" s="368"/>
      <c r="F42" s="369"/>
      <c r="G42" s="367"/>
      <c r="H42" s="368"/>
      <c r="I42" s="369"/>
      <c r="J42" s="367"/>
      <c r="K42" s="368"/>
      <c r="L42" s="369"/>
    </row>
    <row r="43" spans="1:12">
      <c r="A43" s="49">
        <v>33</v>
      </c>
      <c r="B43" s="50"/>
      <c r="C43" s="51"/>
      <c r="D43" s="367"/>
      <c r="E43" s="368"/>
      <c r="F43" s="369"/>
      <c r="G43" s="367"/>
      <c r="H43" s="368"/>
      <c r="I43" s="369"/>
      <c r="J43" s="367"/>
      <c r="K43" s="368"/>
      <c r="L43" s="369"/>
    </row>
    <row r="44" spans="1:12">
      <c r="A44" s="49">
        <v>34</v>
      </c>
      <c r="B44" s="50"/>
      <c r="C44" s="51"/>
      <c r="D44" s="367"/>
      <c r="E44" s="368"/>
      <c r="F44" s="369"/>
      <c r="G44" s="367"/>
      <c r="H44" s="368"/>
      <c r="I44" s="369"/>
      <c r="J44" s="367"/>
      <c r="K44" s="368"/>
      <c r="L44" s="369"/>
    </row>
    <row r="45" spans="1:12">
      <c r="A45" s="49">
        <v>35</v>
      </c>
      <c r="B45" s="50"/>
      <c r="C45" s="51"/>
      <c r="D45" s="367"/>
      <c r="E45" s="368"/>
      <c r="F45" s="369"/>
      <c r="G45" s="367"/>
      <c r="H45" s="368"/>
      <c r="I45" s="369"/>
      <c r="J45" s="367"/>
      <c r="K45" s="368"/>
      <c r="L45" s="369"/>
    </row>
    <row r="46" spans="1:12">
      <c r="A46" s="49">
        <v>36</v>
      </c>
      <c r="B46" s="50"/>
      <c r="C46" s="51"/>
      <c r="D46" s="367"/>
      <c r="E46" s="368"/>
      <c r="F46" s="369"/>
      <c r="G46" s="367"/>
      <c r="H46" s="368"/>
      <c r="I46" s="369"/>
      <c r="J46" s="367"/>
      <c r="K46" s="368"/>
      <c r="L46" s="369"/>
    </row>
    <row r="47" spans="1:12">
      <c r="A47" s="49">
        <v>37</v>
      </c>
      <c r="B47" s="50"/>
      <c r="C47" s="51"/>
      <c r="D47" s="367"/>
      <c r="E47" s="368"/>
      <c r="F47" s="369"/>
      <c r="G47" s="367"/>
      <c r="H47" s="368"/>
      <c r="I47" s="369"/>
      <c r="J47" s="367"/>
      <c r="K47" s="368"/>
      <c r="L47" s="369"/>
    </row>
    <row r="48" spans="1:12">
      <c r="A48" s="49">
        <v>38</v>
      </c>
      <c r="B48" s="50"/>
      <c r="C48" s="51"/>
      <c r="D48" s="367"/>
      <c r="E48" s="368"/>
      <c r="F48" s="369"/>
      <c r="G48" s="367"/>
      <c r="H48" s="368"/>
      <c r="I48" s="369"/>
      <c r="J48" s="367"/>
      <c r="K48" s="368"/>
      <c r="L48" s="369"/>
    </row>
    <row r="49" spans="1:12">
      <c r="A49" s="49">
        <v>39</v>
      </c>
      <c r="B49" s="50"/>
      <c r="C49" s="51"/>
      <c r="D49" s="367"/>
      <c r="E49" s="368"/>
      <c r="F49" s="369"/>
      <c r="G49" s="367"/>
      <c r="H49" s="368"/>
      <c r="I49" s="369"/>
      <c r="J49" s="367"/>
      <c r="K49" s="368"/>
      <c r="L49" s="369"/>
    </row>
    <row r="50" spans="1:12">
      <c r="A50" s="49">
        <v>40</v>
      </c>
      <c r="B50" s="50"/>
      <c r="C50" s="51"/>
      <c r="D50" s="367"/>
      <c r="E50" s="368"/>
      <c r="F50" s="369"/>
      <c r="G50" s="367"/>
      <c r="H50" s="368"/>
      <c r="I50" s="369"/>
      <c r="J50" s="367"/>
      <c r="K50" s="368"/>
      <c r="L50" s="369"/>
    </row>
    <row r="51" spans="1:12">
      <c r="A51" s="49">
        <v>41</v>
      </c>
      <c r="B51" s="50"/>
      <c r="C51" s="51"/>
      <c r="D51" s="367"/>
      <c r="E51" s="368"/>
      <c r="F51" s="369"/>
      <c r="G51" s="367"/>
      <c r="H51" s="368"/>
      <c r="I51" s="369"/>
      <c r="J51" s="367"/>
      <c r="K51" s="368"/>
      <c r="L51" s="369"/>
    </row>
    <row r="52" spans="1:12">
      <c r="A52" s="49">
        <v>42</v>
      </c>
      <c r="B52" s="50"/>
      <c r="C52" s="51"/>
      <c r="D52" s="367"/>
      <c r="E52" s="368"/>
      <c r="F52" s="369"/>
      <c r="G52" s="367"/>
      <c r="H52" s="368"/>
      <c r="I52" s="369"/>
      <c r="J52" s="367"/>
      <c r="K52" s="368"/>
      <c r="L52" s="369"/>
    </row>
    <row r="53" spans="1:12">
      <c r="A53" s="49">
        <v>43</v>
      </c>
      <c r="B53" s="50"/>
      <c r="C53" s="51"/>
      <c r="D53" s="367"/>
      <c r="E53" s="368"/>
      <c r="F53" s="369"/>
      <c r="G53" s="367"/>
      <c r="H53" s="368"/>
      <c r="I53" s="369"/>
      <c r="J53" s="367"/>
      <c r="K53" s="368"/>
      <c r="L53" s="369"/>
    </row>
    <row r="54" spans="1:12">
      <c r="A54" s="49">
        <v>44</v>
      </c>
      <c r="B54" s="50"/>
      <c r="C54" s="51"/>
      <c r="D54" s="367"/>
      <c r="E54" s="368"/>
      <c r="F54" s="369"/>
      <c r="G54" s="367"/>
      <c r="H54" s="368"/>
      <c r="I54" s="369"/>
      <c r="J54" s="367"/>
      <c r="K54" s="368"/>
      <c r="L54" s="369"/>
    </row>
    <row r="55" spans="1:12">
      <c r="A55" s="49">
        <v>45</v>
      </c>
      <c r="B55" s="50"/>
      <c r="C55" s="51"/>
      <c r="D55" s="367"/>
      <c r="E55" s="368"/>
      <c r="F55" s="369"/>
      <c r="G55" s="367"/>
      <c r="H55" s="368"/>
      <c r="I55" s="369"/>
      <c r="J55" s="367"/>
      <c r="K55" s="368"/>
      <c r="L55" s="369"/>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2" t="s">
        <v>184</v>
      </c>
      <c r="B6" s="186" t="s">
        <v>185</v>
      </c>
      <c r="C6" s="403" t="s">
        <v>186</v>
      </c>
      <c r="D6" s="401" t="s">
        <v>187</v>
      </c>
      <c r="E6" s="402" t="s">
        <v>188</v>
      </c>
      <c r="F6" s="402"/>
      <c r="G6" s="402"/>
      <c r="H6" s="402" t="s">
        <v>189</v>
      </c>
      <c r="I6" s="402"/>
      <c r="J6" s="402"/>
      <c r="K6" s="188"/>
    </row>
    <row r="7" spans="1:53" s="113" customFormat="1" ht="16.5" customHeight="1">
      <c r="A7" s="402"/>
      <c r="B7" s="187" t="s">
        <v>190</v>
      </c>
      <c r="C7" s="403"/>
      <c r="D7" s="401"/>
      <c r="E7" s="402"/>
      <c r="F7" s="402"/>
      <c r="G7" s="402"/>
      <c r="H7" s="402"/>
      <c r="I7" s="402"/>
      <c r="J7" s="402"/>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191</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192</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193</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194</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195</v>
      </c>
      <c r="B13" s="114">
        <v>3.5000000000000003E-2</v>
      </c>
      <c r="C13" s="163">
        <v>3.5000000000000003E-2</v>
      </c>
      <c r="D13" s="163" t="s">
        <v>196</v>
      </c>
      <c r="E13" s="396" t="s">
        <v>197</v>
      </c>
      <c r="F13" s="396"/>
      <c r="G13" s="396"/>
      <c r="H13" s="383" t="s">
        <v>198</v>
      </c>
      <c r="I13" s="384"/>
      <c r="J13" s="385"/>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199</v>
      </c>
      <c r="B14" s="114">
        <v>0.03</v>
      </c>
      <c r="C14" s="163">
        <v>0.03</v>
      </c>
      <c r="D14" s="163" t="s">
        <v>196</v>
      </c>
      <c r="E14" s="396" t="s">
        <v>197</v>
      </c>
      <c r="F14" s="396"/>
      <c r="G14" s="396"/>
      <c r="H14" s="383" t="s">
        <v>198</v>
      </c>
      <c r="I14" s="384"/>
      <c r="J14" s="385"/>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200</v>
      </c>
      <c r="B15" s="114">
        <v>1.4999999999999999E-2</v>
      </c>
      <c r="C15" s="163">
        <v>1.4999999999999999E-2</v>
      </c>
      <c r="D15" s="163" t="s">
        <v>196</v>
      </c>
      <c r="E15" s="396" t="s">
        <v>197</v>
      </c>
      <c r="F15" s="396"/>
      <c r="G15" s="396"/>
      <c r="H15" s="383" t="s">
        <v>198</v>
      </c>
      <c r="I15" s="384"/>
      <c r="J15" s="385"/>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201</v>
      </c>
      <c r="B16" s="114">
        <v>1.286E-2</v>
      </c>
      <c r="C16" s="163">
        <v>1.286E-2</v>
      </c>
      <c r="D16" s="163" t="s">
        <v>196</v>
      </c>
      <c r="E16" s="396" t="s">
        <v>197</v>
      </c>
      <c r="F16" s="396"/>
      <c r="G16" s="396"/>
      <c r="H16" s="383" t="s">
        <v>198</v>
      </c>
      <c r="I16" s="384"/>
      <c r="J16" s="385"/>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2"/>
      <c r="F17" s="382"/>
      <c r="G17" s="382"/>
      <c r="H17" s="383"/>
      <c r="I17" s="384"/>
      <c r="J17" s="385"/>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202</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202</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203</v>
      </c>
      <c r="B20" s="116">
        <f>C20*_xlfn.XLOOKUP($D20,$B$32:$AD$32,$B$33:$AD$33,,0)</f>
        <v>2.2401506466810659</v>
      </c>
      <c r="C20" s="163">
        <v>1.9512195121951219</v>
      </c>
      <c r="D20" s="163" t="s">
        <v>204</v>
      </c>
      <c r="E20" s="391" t="s">
        <v>205</v>
      </c>
      <c r="F20" s="392"/>
      <c r="G20" s="167" t="s">
        <v>206</v>
      </c>
      <c r="H20" s="383" t="s">
        <v>207</v>
      </c>
      <c r="I20" s="384"/>
      <c r="J20" s="385"/>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208</v>
      </c>
      <c r="B21" s="116">
        <f>C21*_xlfn.XLOOKUP($D21,$B$32:$AD$32,$B$33:$AD$33,,0)</f>
        <v>1.5067243337405847E-2</v>
      </c>
      <c r="C21" s="163">
        <v>1.3123893805309735E-2</v>
      </c>
      <c r="D21" s="163" t="s">
        <v>204</v>
      </c>
      <c r="E21" s="391" t="s">
        <v>209</v>
      </c>
      <c r="F21" s="392"/>
      <c r="G21" s="167" t="s">
        <v>210</v>
      </c>
      <c r="H21" s="393" t="s">
        <v>211</v>
      </c>
      <c r="I21" s="394"/>
      <c r="J21" s="395"/>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212</v>
      </c>
      <c r="B22" s="115">
        <v>10</v>
      </c>
      <c r="C22" s="163">
        <v>10</v>
      </c>
      <c r="D22" s="163" t="s">
        <v>213</v>
      </c>
      <c r="E22" s="281" t="s">
        <v>214</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215</v>
      </c>
      <c r="B23" s="132">
        <v>28</v>
      </c>
      <c r="C23" s="163">
        <v>28</v>
      </c>
      <c r="D23" s="163">
        <v>2014</v>
      </c>
      <c r="E23" s="164" t="s">
        <v>216</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217</v>
      </c>
      <c r="B24" s="120">
        <v>6.5600000000000001E-4</v>
      </c>
      <c r="C24" s="163"/>
      <c r="D24" s="163"/>
      <c r="E24" s="280" t="s">
        <v>218</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219</v>
      </c>
      <c r="B25" s="131">
        <v>90909.1</v>
      </c>
      <c r="C25" s="163"/>
      <c r="D25" s="163"/>
      <c r="E25" s="280" t="s">
        <v>218</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220</v>
      </c>
      <c r="B26" s="116">
        <v>4.32</v>
      </c>
      <c r="C26" s="163"/>
      <c r="D26" s="163"/>
      <c r="E26" s="280" t="s">
        <v>218</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221</v>
      </c>
      <c r="B27" s="278">
        <f>C27*Y31</f>
        <v>6.8298167477239984</v>
      </c>
      <c r="C27" s="163">
        <v>6.01</v>
      </c>
      <c r="D27" s="163" t="s">
        <v>222</v>
      </c>
      <c r="E27" s="166" t="s">
        <v>223</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224</v>
      </c>
      <c r="B29" s="170" t="s">
        <v>225</v>
      </c>
      <c r="C29" s="206" t="s">
        <v>226</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227</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228</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229</v>
      </c>
      <c r="B32" s="176" t="s">
        <v>230</v>
      </c>
      <c r="C32" s="176" t="s">
        <v>231</v>
      </c>
      <c r="D32" s="176" t="s">
        <v>232</v>
      </c>
      <c r="E32" s="176" t="s">
        <v>233</v>
      </c>
      <c r="F32" s="176" t="s">
        <v>234</v>
      </c>
      <c r="G32" s="176" t="s">
        <v>235</v>
      </c>
      <c r="H32" s="176" t="s">
        <v>236</v>
      </c>
      <c r="I32" s="176" t="s">
        <v>237</v>
      </c>
      <c r="J32" s="176" t="s">
        <v>238</v>
      </c>
      <c r="K32" s="176" t="s">
        <v>239</v>
      </c>
      <c r="L32" s="176" t="s">
        <v>240</v>
      </c>
      <c r="M32" s="176" t="s">
        <v>241</v>
      </c>
      <c r="N32" s="176" t="s">
        <v>242</v>
      </c>
      <c r="O32" s="176" t="s">
        <v>243</v>
      </c>
      <c r="P32" s="176" t="s">
        <v>244</v>
      </c>
      <c r="Q32" s="176" t="s">
        <v>245</v>
      </c>
      <c r="R32" s="176" t="s">
        <v>246</v>
      </c>
      <c r="S32" s="176" t="s">
        <v>247</v>
      </c>
      <c r="T32" s="176" t="s">
        <v>248</v>
      </c>
      <c r="U32" s="176" t="s">
        <v>249</v>
      </c>
      <c r="V32" s="176" t="s">
        <v>250</v>
      </c>
      <c r="W32" s="176" t="s">
        <v>213</v>
      </c>
      <c r="X32" s="176" t="s">
        <v>204</v>
      </c>
      <c r="Y32" s="176" t="s">
        <v>251</v>
      </c>
      <c r="Z32" s="176" t="s">
        <v>196</v>
      </c>
      <c r="AA32" s="176" t="s">
        <v>252</v>
      </c>
      <c r="AB32" s="176" t="s">
        <v>253</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254</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255</v>
      </c>
      <c r="B38" s="388" t="s">
        <v>256</v>
      </c>
      <c r="C38" s="388"/>
      <c r="D38" s="214" t="s">
        <v>257</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258</v>
      </c>
      <c r="B39" s="389" t="s">
        <v>259</v>
      </c>
      <c r="C39" s="390"/>
      <c r="D39" s="177" t="s">
        <v>196</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260</v>
      </c>
      <c r="B40" s="399" t="s">
        <v>261</v>
      </c>
      <c r="C40" s="399"/>
      <c r="D40" s="177" t="s">
        <v>196</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262</v>
      </c>
      <c r="B41" s="400" t="s">
        <v>263</v>
      </c>
      <c r="C41" s="400"/>
      <c r="D41" s="177" t="s">
        <v>251</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264</v>
      </c>
      <c r="B42" s="386" t="s">
        <v>265</v>
      </c>
      <c r="C42" s="387"/>
      <c r="D42" s="180" t="s">
        <v>196</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266</v>
      </c>
      <c r="B43" s="400" t="s">
        <v>267</v>
      </c>
      <c r="C43" s="400"/>
      <c r="D43" s="177" t="s">
        <v>251</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268</v>
      </c>
      <c r="B44" s="386" t="s">
        <v>265</v>
      </c>
      <c r="C44" s="387"/>
      <c r="D44" s="180" t="s">
        <v>196</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269</v>
      </c>
      <c r="B45" s="400" t="s">
        <v>270</v>
      </c>
      <c r="C45" s="400"/>
      <c r="D45" s="177" t="s">
        <v>251</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271</v>
      </c>
      <c r="B46" s="386" t="s">
        <v>265</v>
      </c>
      <c r="C46" s="387"/>
      <c r="D46" s="180" t="s">
        <v>196</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272</v>
      </c>
      <c r="B47" s="397" t="s">
        <v>273</v>
      </c>
      <c r="C47" s="398"/>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274</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275</v>
      </c>
      <c r="B50" s="117" t="s">
        <v>276</v>
      </c>
      <c r="C50" s="117"/>
      <c r="D50" s="117"/>
      <c r="E50" s="117"/>
      <c r="F50" s="184"/>
      <c r="G50" s="161" t="s">
        <v>277</v>
      </c>
      <c r="L50" s="161" t="s">
        <v>278</v>
      </c>
      <c r="Q50" s="161" t="s">
        <v>279</v>
      </c>
      <c r="V50" s="161" t="s">
        <v>280</v>
      </c>
    </row>
    <row r="51" spans="1:74">
      <c r="A51" s="301" t="s">
        <v>281</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282</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283</v>
      </c>
      <c r="B54" s="25"/>
      <c r="C54" s="264" t="s">
        <v>284</v>
      </c>
      <c r="D54" s="25"/>
      <c r="E54" s="265" t="s">
        <v>285</v>
      </c>
    </row>
    <row r="55" spans="1:74">
      <c r="A55" s="147" t="s">
        <v>286</v>
      </c>
      <c r="B55"/>
      <c r="C55" s="148" t="s">
        <v>287</v>
      </c>
      <c r="D55"/>
      <c r="E55" s="128" t="s">
        <v>288</v>
      </c>
    </row>
    <row r="56" spans="1:74">
      <c r="A56" s="147" t="s">
        <v>289</v>
      </c>
      <c r="B56"/>
      <c r="C56" s="148" t="s">
        <v>290</v>
      </c>
      <c r="D56"/>
      <c r="E56" s="128" t="s">
        <v>291</v>
      </c>
    </row>
    <row r="57" spans="1:74">
      <c r="A57" s="147" t="s">
        <v>292</v>
      </c>
      <c r="B57"/>
      <c r="C57" s="148" t="s">
        <v>293</v>
      </c>
      <c r="D57"/>
      <c r="E57" s="128" t="s">
        <v>294</v>
      </c>
    </row>
    <row r="58" spans="1:74">
      <c r="A58" s="147" t="s">
        <v>295</v>
      </c>
      <c r="B58"/>
      <c r="C58" s="148" t="s">
        <v>296</v>
      </c>
      <c r="D58"/>
      <c r="E58" s="128" t="s">
        <v>297</v>
      </c>
    </row>
    <row r="59" spans="1:74">
      <c r="A59" s="147" t="s">
        <v>298</v>
      </c>
      <c r="B59"/>
      <c r="C59" s="148" t="s">
        <v>299</v>
      </c>
      <c r="D59"/>
      <c r="E59" s="128"/>
    </row>
    <row r="60" spans="1:74">
      <c r="A60" s="147" t="s">
        <v>300</v>
      </c>
      <c r="B60"/>
      <c r="C60" s="148" t="s">
        <v>301</v>
      </c>
      <c r="D60"/>
      <c r="E60" s="128"/>
    </row>
    <row r="61" spans="1:74">
      <c r="A61" s="147" t="s">
        <v>302</v>
      </c>
      <c r="B61"/>
      <c r="C61" s="148" t="s">
        <v>303</v>
      </c>
      <c r="D61"/>
      <c r="E61" s="128"/>
    </row>
    <row r="62" spans="1:74">
      <c r="A62" s="147" t="s">
        <v>304</v>
      </c>
      <c r="B62"/>
      <c r="D62"/>
      <c r="E62" s="128"/>
    </row>
    <row r="63" spans="1:74">
      <c r="A63" s="147" t="s">
        <v>305</v>
      </c>
      <c r="B63"/>
      <c r="C63" s="4" t="s">
        <v>306</v>
      </c>
      <c r="D63"/>
      <c r="E63" s="128"/>
    </row>
    <row r="64" spans="1:74">
      <c r="A64" s="147" t="s">
        <v>307</v>
      </c>
      <c r="B64"/>
      <c r="C64" s="148" t="s">
        <v>308</v>
      </c>
      <c r="D64"/>
      <c r="E64" s="128"/>
    </row>
    <row r="65" spans="1:5">
      <c r="A65" s="147" t="s">
        <v>309</v>
      </c>
      <c r="B65"/>
      <c r="C65" s="148" t="s">
        <v>310</v>
      </c>
      <c r="D65"/>
      <c r="E65" s="128"/>
    </row>
    <row r="66" spans="1:5">
      <c r="A66" s="147" t="s">
        <v>311</v>
      </c>
      <c r="B66"/>
      <c r="C66"/>
      <c r="D66"/>
      <c r="E66" s="128"/>
    </row>
    <row r="67" spans="1:5">
      <c r="A67" s="147" t="s">
        <v>312</v>
      </c>
      <c r="B67"/>
      <c r="C67"/>
      <c r="D67"/>
      <c r="E67" s="128"/>
    </row>
    <row r="68" spans="1:5">
      <c r="A68" s="147" t="s">
        <v>313</v>
      </c>
      <c r="B68"/>
      <c r="C68"/>
      <c r="D68"/>
      <c r="E68" s="128"/>
    </row>
    <row r="69" spans="1:5">
      <c r="A69" s="147" t="s">
        <v>314</v>
      </c>
      <c r="B69"/>
      <c r="C69"/>
      <c r="D69"/>
      <c r="E69" s="128"/>
    </row>
    <row r="70" spans="1:5">
      <c r="A70" s="147" t="s">
        <v>315</v>
      </c>
      <c r="B70"/>
      <c r="C70"/>
      <c r="D70"/>
      <c r="E70" s="128"/>
    </row>
    <row r="71" spans="1:5">
      <c r="A71" s="147" t="s">
        <v>316</v>
      </c>
      <c r="B71"/>
      <c r="C71"/>
      <c r="D71"/>
      <c r="E71" s="128"/>
    </row>
    <row r="72" spans="1:5">
      <c r="A72" s="147" t="s">
        <v>317</v>
      </c>
      <c r="B72"/>
      <c r="C72"/>
      <c r="D72"/>
      <c r="E72" s="128"/>
    </row>
    <row r="73" spans="1:5">
      <c r="A73" s="147" t="s">
        <v>318</v>
      </c>
      <c r="B73"/>
      <c r="C73"/>
      <c r="D73"/>
      <c r="E73" s="128"/>
    </row>
    <row r="74" spans="1:5">
      <c r="A74" s="147" t="s">
        <v>319</v>
      </c>
      <c r="B74"/>
      <c r="C74"/>
      <c r="D74"/>
      <c r="E74" s="128"/>
    </row>
    <row r="75" spans="1:5">
      <c r="A75" s="147" t="s">
        <v>320</v>
      </c>
      <c r="B75"/>
      <c r="C75"/>
      <c r="D75"/>
      <c r="E75" s="128"/>
    </row>
    <row r="76" spans="1:5">
      <c r="A76" s="147" t="s">
        <v>321</v>
      </c>
      <c r="B76"/>
      <c r="C76"/>
      <c r="D76"/>
      <c r="E76" s="128"/>
    </row>
    <row r="77" spans="1:5">
      <c r="A77" s="147" t="s">
        <v>322</v>
      </c>
      <c r="B77"/>
      <c r="C77"/>
      <c r="D77"/>
      <c r="E77" s="128"/>
    </row>
    <row r="78" spans="1:5" ht="14" thickBot="1">
      <c r="A78" s="149" t="s">
        <v>323</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10" zoomScale="80" zoomScaleNormal="80" workbookViewId="0">
      <selection activeCell="A9" sqref="A9: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6" customFormat="1" ht="56.9" customHeight="1"/>
    <row r="2" spans="1:7">
      <c r="A2" s="1"/>
    </row>
    <row r="3" spans="1:7">
      <c r="A3" s="407" t="s">
        <v>324</v>
      </c>
      <c r="B3" s="407"/>
      <c r="C3" s="407"/>
      <c r="D3" s="407"/>
      <c r="E3" s="407"/>
      <c r="F3" s="407"/>
      <c r="G3" s="407"/>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325</v>
      </c>
      <c r="B8" s="5" t="s">
        <v>326</v>
      </c>
      <c r="C8" s="5" t="s">
        <v>327</v>
      </c>
      <c r="D8" s="5" t="s">
        <v>328</v>
      </c>
      <c r="E8" s="408" t="s">
        <v>329</v>
      </c>
      <c r="F8" s="408"/>
      <c r="G8" s="408"/>
    </row>
    <row r="9" spans="1:7" ht="216">
      <c r="A9" s="60" t="s">
        <v>330</v>
      </c>
      <c r="B9" s="60" t="s">
        <v>331</v>
      </c>
      <c r="C9" s="327" t="s">
        <v>332</v>
      </c>
      <c r="D9" s="60" t="s">
        <v>333</v>
      </c>
      <c r="E9" s="404" t="s">
        <v>334</v>
      </c>
      <c r="F9" s="405"/>
      <c r="G9" s="406"/>
    </row>
    <row r="10" spans="1:7" ht="175.5">
      <c r="A10" s="60" t="s">
        <v>335</v>
      </c>
      <c r="B10" s="60" t="s">
        <v>331</v>
      </c>
      <c r="C10" s="327" t="s">
        <v>332</v>
      </c>
      <c r="D10" s="60" t="s">
        <v>336</v>
      </c>
      <c r="E10" s="404" t="s">
        <v>337</v>
      </c>
      <c r="F10" s="405"/>
      <c r="G10" s="406"/>
    </row>
    <row r="11" spans="1:7" ht="40.5">
      <c r="A11" s="60" t="s">
        <v>338</v>
      </c>
      <c r="B11" s="328" t="s">
        <v>339</v>
      </c>
      <c r="C11" s="327" t="s">
        <v>340</v>
      </c>
      <c r="D11" s="60" t="s">
        <v>341</v>
      </c>
      <c r="E11" s="404" t="s">
        <v>342</v>
      </c>
      <c r="F11" s="405"/>
      <c r="G11" s="406"/>
    </row>
    <row r="12" spans="1:7">
      <c r="A12" s="60"/>
      <c r="B12" s="60"/>
      <c r="C12" s="60"/>
      <c r="D12" s="60"/>
      <c r="E12" s="404"/>
      <c r="F12" s="405"/>
      <c r="G12" s="406"/>
    </row>
    <row r="13" spans="1:7">
      <c r="A13" s="60"/>
      <c r="B13" s="60"/>
      <c r="C13" s="60"/>
      <c r="D13" s="60"/>
      <c r="E13" s="404"/>
      <c r="F13" s="405"/>
      <c r="G13" s="406"/>
    </row>
    <row r="14" spans="1:7">
      <c r="A14" s="60"/>
      <c r="B14" s="60"/>
      <c r="C14" s="60"/>
      <c r="D14" s="60"/>
      <c r="E14" s="404"/>
      <c r="F14" s="405"/>
      <c r="G14" s="406"/>
    </row>
    <row r="15" spans="1:7">
      <c r="A15" s="60"/>
      <c r="B15" s="60"/>
      <c r="C15" s="60"/>
      <c r="D15" s="60"/>
      <c r="E15" s="404"/>
      <c r="F15" s="405"/>
      <c r="G15" s="406"/>
    </row>
    <row r="16" spans="1:7">
      <c r="A16" s="60"/>
      <c r="B16" s="60"/>
      <c r="C16" s="60"/>
      <c r="D16" s="60"/>
      <c r="E16" s="404"/>
      <c r="F16" s="405"/>
      <c r="G16" s="406"/>
    </row>
    <row r="17" spans="1:7">
      <c r="A17" s="60"/>
      <c r="B17" s="60"/>
      <c r="C17" s="60"/>
      <c r="D17" s="60"/>
      <c r="E17" s="404"/>
      <c r="F17" s="405"/>
      <c r="G17" s="406"/>
    </row>
    <row r="18" spans="1:7">
      <c r="A18" s="60"/>
      <c r="B18" s="60"/>
      <c r="C18" s="60"/>
      <c r="D18" s="60"/>
      <c r="E18" s="404"/>
      <c r="F18" s="405"/>
      <c r="G18" s="406"/>
    </row>
    <row r="19" spans="1:7">
      <c r="A19" s="60"/>
      <c r="B19" s="60"/>
      <c r="C19" s="60"/>
      <c r="D19" s="60"/>
      <c r="E19" s="404"/>
      <c r="F19" s="405"/>
      <c r="G19" s="406"/>
    </row>
    <row r="20" spans="1:7">
      <c r="A20" s="60"/>
      <c r="B20" s="60"/>
      <c r="C20" s="60"/>
      <c r="D20" s="60"/>
      <c r="E20" s="404"/>
      <c r="F20" s="405"/>
      <c r="G20" s="406"/>
    </row>
    <row r="21" spans="1:7">
      <c r="A21" s="60"/>
      <c r="B21" s="60"/>
      <c r="C21" s="60"/>
      <c r="D21" s="60"/>
      <c r="E21" s="404"/>
      <c r="F21" s="405"/>
      <c r="G21" s="406"/>
    </row>
    <row r="22" spans="1:7">
      <c r="A22" s="60"/>
      <c r="B22" s="60"/>
      <c r="C22" s="60"/>
      <c r="D22" s="60"/>
      <c r="E22" s="404"/>
      <c r="F22" s="405"/>
      <c r="G22" s="406"/>
    </row>
    <row r="23" spans="1:7">
      <c r="A23" s="60"/>
      <c r="B23" s="60"/>
      <c r="C23" s="60"/>
      <c r="D23" s="60"/>
      <c r="E23" s="404"/>
      <c r="F23" s="405"/>
      <c r="G23" s="406"/>
    </row>
    <row r="24" spans="1:7">
      <c r="A24" s="60"/>
      <c r="B24" s="60"/>
      <c r="C24" s="60"/>
      <c r="D24" s="60"/>
      <c r="E24" s="404"/>
      <c r="F24" s="405"/>
      <c r="G24" s="406"/>
    </row>
    <row r="25" spans="1:7">
      <c r="A25" s="60"/>
      <c r="B25" s="60"/>
      <c r="C25" s="60"/>
      <c r="D25" s="60"/>
      <c r="E25" s="404"/>
      <c r="F25" s="405"/>
      <c r="G25" s="406"/>
    </row>
    <row r="26" spans="1:7">
      <c r="A26" s="60"/>
      <c r="B26" s="60"/>
      <c r="C26" s="60"/>
      <c r="D26" s="60"/>
      <c r="E26" s="404"/>
      <c r="F26" s="405"/>
      <c r="G26" s="406"/>
    </row>
    <row r="27" spans="1:7">
      <c r="A27" s="60"/>
      <c r="B27" s="60"/>
      <c r="C27" s="60"/>
      <c r="D27" s="60"/>
      <c r="E27" s="404"/>
      <c r="F27" s="405"/>
      <c r="G27" s="406"/>
    </row>
    <row r="28" spans="1:7">
      <c r="A28" s="60"/>
      <c r="B28" s="60"/>
      <c r="C28" s="60"/>
      <c r="D28" s="60"/>
      <c r="E28" s="404"/>
      <c r="F28" s="405"/>
      <c r="G28" s="406"/>
    </row>
    <row r="29" spans="1:7">
      <c r="A29" s="60"/>
      <c r="B29" s="60"/>
      <c r="C29" s="60"/>
      <c r="D29" s="60"/>
      <c r="E29" s="404"/>
      <c r="F29" s="405"/>
      <c r="G29" s="406"/>
    </row>
    <row r="30" spans="1:7">
      <c r="A30" s="60"/>
      <c r="B30" s="60"/>
      <c r="C30" s="60"/>
      <c r="D30" s="60"/>
      <c r="E30" s="404"/>
      <c r="F30" s="405"/>
      <c r="G30" s="406"/>
    </row>
    <row r="31" spans="1:7">
      <c r="A31" s="60"/>
      <c r="B31" s="60"/>
      <c r="C31" s="60"/>
      <c r="D31" s="60"/>
      <c r="E31" s="404"/>
      <c r="F31" s="405"/>
      <c r="G31" s="406"/>
    </row>
    <row r="32" spans="1:7">
      <c r="A32" s="60"/>
      <c r="B32" s="60"/>
      <c r="C32" s="60"/>
      <c r="D32" s="60"/>
      <c r="E32" s="404"/>
      <c r="F32" s="405"/>
      <c r="G32" s="406"/>
    </row>
    <row r="33" spans="1:7">
      <c r="A33" s="60"/>
      <c r="B33" s="60"/>
      <c r="C33" s="60"/>
      <c r="D33" s="60"/>
      <c r="E33" s="404"/>
      <c r="F33" s="405"/>
      <c r="G33" s="406"/>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60" zoomScaleNormal="60" workbookViewId="0">
      <selection activeCell="C166" sqref="C149:C166"/>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38" t="s">
        <v>343</v>
      </c>
      <c r="J2" s="439"/>
      <c r="K2" s="439"/>
      <c r="L2" s="439"/>
      <c r="M2" s="439"/>
      <c r="N2" s="439"/>
      <c r="O2" s="439"/>
      <c r="P2" s="439"/>
      <c r="Q2" s="439"/>
      <c r="R2" s="439"/>
      <c r="S2" s="439"/>
      <c r="T2" s="439"/>
      <c r="U2" s="440"/>
    </row>
    <row r="3" spans="1:21" ht="13.5" customHeight="1" outlineLevel="1" thickBot="1">
      <c r="A3" s="3"/>
      <c r="B3" s="7"/>
      <c r="F3" s="24"/>
      <c r="G3" s="10"/>
      <c r="I3" s="441" t="s">
        <v>344</v>
      </c>
      <c r="J3" s="442"/>
      <c r="K3" s="442"/>
      <c r="L3" s="442"/>
      <c r="M3" s="442"/>
      <c r="N3" s="443"/>
      <c r="O3" s="1"/>
      <c r="P3" s="447" t="s">
        <v>345</v>
      </c>
      <c r="Q3" s="448"/>
      <c r="R3" s="448"/>
      <c r="S3" s="448"/>
      <c r="T3" s="448"/>
      <c r="U3" s="449"/>
    </row>
    <row r="4" spans="1:21" ht="56.25" customHeight="1" outlineLevel="1">
      <c r="A4" s="31" t="s">
        <v>160</v>
      </c>
      <c r="B4" s="322" t="s">
        <v>164</v>
      </c>
      <c r="E4" s="53" t="s">
        <v>346</v>
      </c>
      <c r="F4" s="91">
        <v>45632</v>
      </c>
      <c r="G4" s="28"/>
      <c r="H4" s="10"/>
      <c r="I4" s="444"/>
      <c r="J4" s="445"/>
      <c r="K4" s="445"/>
      <c r="L4" s="445"/>
      <c r="M4" s="445"/>
      <c r="N4" s="446"/>
      <c r="P4" s="450"/>
      <c r="Q4" s="451"/>
      <c r="R4" s="451"/>
      <c r="S4" s="451"/>
      <c r="T4" s="451"/>
      <c r="U4" s="452"/>
    </row>
    <row r="5" spans="1:21" outlineLevel="1">
      <c r="A5" s="13" t="s">
        <v>347</v>
      </c>
      <c r="B5" s="88" t="s">
        <v>348</v>
      </c>
      <c r="E5" s="14"/>
      <c r="H5" s="10"/>
      <c r="I5" s="453" t="s">
        <v>165</v>
      </c>
      <c r="J5" s="454"/>
      <c r="K5" s="454"/>
      <c r="L5" s="454"/>
      <c r="M5" s="454"/>
      <c r="N5" s="455"/>
      <c r="P5" s="453" t="s">
        <v>349</v>
      </c>
      <c r="Q5" s="465"/>
      <c r="R5" s="465"/>
      <c r="S5" s="465"/>
      <c r="T5" s="465"/>
      <c r="U5" s="466"/>
    </row>
    <row r="6" spans="1:21" outlineLevel="1">
      <c r="A6" s="13" t="s">
        <v>350</v>
      </c>
      <c r="B6" s="88" t="s">
        <v>351</v>
      </c>
      <c r="E6" s="53" t="s">
        <v>352</v>
      </c>
      <c r="F6" s="90" t="s">
        <v>353</v>
      </c>
      <c r="H6" s="10"/>
      <c r="I6" s="456"/>
      <c r="J6" s="457"/>
      <c r="K6" s="457"/>
      <c r="L6" s="457"/>
      <c r="M6" s="457"/>
      <c r="N6" s="458"/>
      <c r="P6" s="467"/>
      <c r="Q6" s="468"/>
      <c r="R6" s="468"/>
      <c r="S6" s="468"/>
      <c r="T6" s="468"/>
      <c r="U6" s="469"/>
    </row>
    <row r="7" spans="1:21" outlineLevel="1">
      <c r="A7" s="13" t="s">
        <v>354</v>
      </c>
      <c r="B7" s="88" t="s">
        <v>176</v>
      </c>
      <c r="E7" s="14"/>
      <c r="H7" s="10"/>
      <c r="I7" s="456"/>
      <c r="J7" s="457"/>
      <c r="K7" s="457"/>
      <c r="L7" s="457"/>
      <c r="M7" s="457"/>
      <c r="N7" s="458"/>
      <c r="P7" s="467"/>
      <c r="Q7" s="468"/>
      <c r="R7" s="468"/>
      <c r="S7" s="468"/>
      <c r="T7" s="468"/>
      <c r="U7" s="469"/>
    </row>
    <row r="8" spans="1:21" ht="41" outlineLevel="1" thickBot="1">
      <c r="A8" s="34" t="s">
        <v>355</v>
      </c>
      <c r="B8" s="89" t="s">
        <v>356</v>
      </c>
      <c r="E8" s="14"/>
      <c r="H8" s="10"/>
      <c r="I8" s="456"/>
      <c r="J8" s="457"/>
      <c r="K8" s="457"/>
      <c r="L8" s="457"/>
      <c r="M8" s="457"/>
      <c r="N8" s="458"/>
      <c r="P8" s="467"/>
      <c r="Q8" s="468"/>
      <c r="R8" s="468"/>
      <c r="S8" s="468"/>
      <c r="T8" s="468"/>
      <c r="U8" s="469"/>
    </row>
    <row r="9" spans="1:21" outlineLevel="1">
      <c r="E9" s="14"/>
      <c r="H9" s="10"/>
      <c r="I9" s="456"/>
      <c r="J9" s="457"/>
      <c r="K9" s="457"/>
      <c r="L9" s="457"/>
      <c r="M9" s="457"/>
      <c r="N9" s="458"/>
      <c r="P9" s="467"/>
      <c r="Q9" s="468"/>
      <c r="R9" s="468"/>
      <c r="S9" s="468"/>
      <c r="T9" s="468"/>
      <c r="U9" s="469"/>
    </row>
    <row r="10" spans="1:21" ht="14" outlineLevel="1" thickBot="1">
      <c r="A10" s="32" t="s">
        <v>357</v>
      </c>
      <c r="B10" s="35">
        <v>2027</v>
      </c>
      <c r="E10" s="14"/>
      <c r="H10" s="10"/>
      <c r="I10" s="456"/>
      <c r="J10" s="457"/>
      <c r="K10" s="457"/>
      <c r="L10" s="457"/>
      <c r="M10" s="457"/>
      <c r="N10" s="458"/>
      <c r="P10" s="467"/>
      <c r="Q10" s="468"/>
      <c r="R10" s="468"/>
      <c r="S10" s="468"/>
      <c r="T10" s="468"/>
      <c r="U10" s="469"/>
    </row>
    <row r="11" spans="1:21" outlineLevel="1">
      <c r="A11" s="16"/>
      <c r="H11" s="10"/>
      <c r="I11" s="456"/>
      <c r="J11" s="457"/>
      <c r="K11" s="457"/>
      <c r="L11" s="457"/>
      <c r="M11" s="457"/>
      <c r="N11" s="458"/>
      <c r="P11" s="467"/>
      <c r="Q11" s="468"/>
      <c r="R11" s="468"/>
      <c r="S11" s="468"/>
      <c r="T11" s="468"/>
      <c r="U11" s="469"/>
    </row>
    <row r="12" spans="1:21" ht="40.5" outlineLevel="1">
      <c r="A12" s="26" t="s">
        <v>358</v>
      </c>
      <c r="B12" s="26" t="s">
        <v>359</v>
      </c>
      <c r="C12" s="26" t="s">
        <v>360</v>
      </c>
      <c r="D12" s="26" t="s">
        <v>361</v>
      </c>
      <c r="E12" s="26" t="s">
        <v>362</v>
      </c>
      <c r="F12" s="26" t="s">
        <v>363</v>
      </c>
      <c r="G12" s="26" t="s">
        <v>364</v>
      </c>
      <c r="I12" s="456"/>
      <c r="J12" s="457"/>
      <c r="K12" s="457"/>
      <c r="L12" s="457"/>
      <c r="M12" s="457"/>
      <c r="N12" s="458"/>
      <c r="P12" s="467"/>
      <c r="Q12" s="468"/>
      <c r="R12" s="468"/>
      <c r="S12" s="468"/>
      <c r="T12" s="468"/>
      <c r="U12" s="469"/>
    </row>
    <row r="13" spans="1:21" outlineLevel="1">
      <c r="A13" s="58">
        <v>2035</v>
      </c>
      <c r="B13" s="21">
        <f t="shared" ref="B13:B18" si="0">INDEX($E$204:$AW$204,1,MATCH($A13,$E$53:$BB$53,0))</f>
        <v>-933.52054430423073</v>
      </c>
      <c r="C13" s="21">
        <f>B13-Baseline!B13</f>
        <v>0</v>
      </c>
      <c r="D13" s="21">
        <f t="shared" ref="D13:D18" si="1">INDEX($E$205:$AW$205,1,MATCH($A13,$E$53:$BB$53,0))</f>
        <v>-746.24456420886781</v>
      </c>
      <c r="E13" s="21">
        <f>D13-Baseline!D13</f>
        <v>0</v>
      </c>
      <c r="F13" s="21">
        <f t="shared" ref="F13:F18" si="2">INDEX($E$206:$AW$206,1,MATCH($A13,$E$53:$BB$53,0))</f>
        <v>-1120.790922436863</v>
      </c>
      <c r="G13" s="21">
        <f>F13-Baseline!F13</f>
        <v>0</v>
      </c>
      <c r="H13" s="298"/>
      <c r="I13" s="456"/>
      <c r="J13" s="457"/>
      <c r="K13" s="457"/>
      <c r="L13" s="457"/>
      <c r="M13" s="457"/>
      <c r="N13" s="458"/>
      <c r="P13" s="467"/>
      <c r="Q13" s="468"/>
      <c r="R13" s="468"/>
      <c r="S13" s="468"/>
      <c r="T13" s="468"/>
      <c r="U13" s="469"/>
    </row>
    <row r="14" spans="1:21" outlineLevel="1">
      <c r="A14" s="58">
        <v>2040</v>
      </c>
      <c r="B14" s="21">
        <f t="shared" si="0"/>
        <v>-1439.7753686571864</v>
      </c>
      <c r="C14" s="21">
        <f>B14-Baseline!B14</f>
        <v>0</v>
      </c>
      <c r="D14" s="21">
        <f t="shared" si="1"/>
        <v>-1151.5781625910395</v>
      </c>
      <c r="E14" s="21">
        <f>D14-Baseline!D14</f>
        <v>0</v>
      </c>
      <c r="F14" s="21">
        <f t="shared" si="2"/>
        <v>-1728.2488448905117</v>
      </c>
      <c r="G14" s="21">
        <f>F14-Baseline!F14</f>
        <v>0</v>
      </c>
      <c r="I14" s="456"/>
      <c r="J14" s="457"/>
      <c r="K14" s="457"/>
      <c r="L14" s="457"/>
      <c r="M14" s="457"/>
      <c r="N14" s="458"/>
      <c r="P14" s="467"/>
      <c r="Q14" s="468"/>
      <c r="R14" s="468"/>
      <c r="S14" s="468"/>
      <c r="T14" s="468"/>
      <c r="U14" s="469"/>
    </row>
    <row r="15" spans="1:21" outlineLevel="1">
      <c r="A15" s="58">
        <v>2045</v>
      </c>
      <c r="B15" s="21">
        <f t="shared" si="0"/>
        <v>-1939.8328069076417</v>
      </c>
      <c r="C15" s="21">
        <f>B15-Baseline!B15</f>
        <v>0</v>
      </c>
      <c r="D15" s="21">
        <f t="shared" si="1"/>
        <v>-1552.3197761837259</v>
      </c>
      <c r="E15" s="21">
        <f>D15-Baseline!D15</f>
        <v>0</v>
      </c>
      <c r="F15" s="21">
        <f t="shared" si="2"/>
        <v>-2327.4821327251666</v>
      </c>
      <c r="G15" s="21">
        <f>F15-Baseline!F15</f>
        <v>0</v>
      </c>
      <c r="I15" s="456"/>
      <c r="J15" s="457"/>
      <c r="K15" s="457"/>
      <c r="L15" s="457"/>
      <c r="M15" s="457"/>
      <c r="N15" s="458"/>
      <c r="P15" s="467"/>
      <c r="Q15" s="468"/>
      <c r="R15" s="468"/>
      <c r="S15" s="468"/>
      <c r="T15" s="468"/>
      <c r="U15" s="469"/>
    </row>
    <row r="16" spans="1:21" outlineLevel="1">
      <c r="A16" s="58">
        <v>2050</v>
      </c>
      <c r="B16" s="21">
        <f t="shared" si="0"/>
        <v>-2435.4712726852094</v>
      </c>
      <c r="C16" s="21">
        <f>B16-Baseline!B16</f>
        <v>0</v>
      </c>
      <c r="D16" s="21">
        <f t="shared" si="1"/>
        <v>-1950.1414191474837</v>
      </c>
      <c r="E16" s="21">
        <f>D16-Baseline!D16</f>
        <v>0</v>
      </c>
      <c r="F16" s="21">
        <f t="shared" si="2"/>
        <v>-2920.7001456517378</v>
      </c>
      <c r="G16" s="21">
        <f>F16-Baseline!F16</f>
        <v>0</v>
      </c>
      <c r="I16" s="456"/>
      <c r="J16" s="457"/>
      <c r="K16" s="457"/>
      <c r="L16" s="457"/>
      <c r="M16" s="457"/>
      <c r="N16" s="458"/>
      <c r="P16" s="467"/>
      <c r="Q16" s="468"/>
      <c r="R16" s="468"/>
      <c r="S16" s="468"/>
      <c r="T16" s="468"/>
      <c r="U16" s="469"/>
    </row>
    <row r="17" spans="1:21" outlineLevel="1">
      <c r="A17" s="58">
        <v>2060</v>
      </c>
      <c r="B17" s="21">
        <f t="shared" si="0"/>
        <v>-3423.0473085216622</v>
      </c>
      <c r="C17" s="21">
        <f>B17-Baseline!B17</f>
        <v>0</v>
      </c>
      <c r="D17" s="21">
        <f t="shared" si="1"/>
        <v>-2745.3425975969758</v>
      </c>
      <c r="E17" s="21">
        <f>D17-Baseline!D17</f>
        <v>0</v>
      </c>
      <c r="F17" s="21">
        <f t="shared" si="2"/>
        <v>-4098.8603720102383</v>
      </c>
      <c r="G17" s="21">
        <f>F17-Baseline!F17</f>
        <v>0</v>
      </c>
      <c r="I17" s="456"/>
      <c r="J17" s="457"/>
      <c r="K17" s="457"/>
      <c r="L17" s="457"/>
      <c r="M17" s="457"/>
      <c r="N17" s="458"/>
      <c r="P17" s="467"/>
      <c r="Q17" s="468"/>
      <c r="R17" s="468"/>
      <c r="S17" s="468"/>
      <c r="T17" s="468"/>
      <c r="U17" s="469"/>
    </row>
    <row r="18" spans="1:21" outlineLevel="1">
      <c r="A18" s="58">
        <v>2070</v>
      </c>
      <c r="B18" s="21">
        <f t="shared" si="0"/>
        <v>-4448.1163891992974</v>
      </c>
      <c r="C18" s="21">
        <f>B18-Baseline!B18</f>
        <v>0</v>
      </c>
      <c r="D18" s="21">
        <f t="shared" si="1"/>
        <v>-3576.3106790372362</v>
      </c>
      <c r="E18" s="21">
        <f>D18-Baseline!D18</f>
        <v>0</v>
      </c>
      <c r="F18" s="21">
        <f t="shared" si="2"/>
        <v>-5314.6929039552224</v>
      </c>
      <c r="G18" s="21">
        <f>F18-Baseline!F18</f>
        <v>0</v>
      </c>
      <c r="I18" s="459"/>
      <c r="J18" s="460"/>
      <c r="K18" s="460"/>
      <c r="L18" s="460"/>
      <c r="M18" s="460"/>
      <c r="N18" s="461"/>
      <c r="P18" s="470"/>
      <c r="Q18" s="471"/>
      <c r="R18" s="471"/>
      <c r="S18" s="471"/>
      <c r="T18" s="471"/>
      <c r="U18" s="472"/>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365</v>
      </c>
      <c r="B20" s="55">
        <v>1</v>
      </c>
      <c r="E20" s="154"/>
      <c r="I20" s="462" t="s">
        <v>366</v>
      </c>
      <c r="J20" s="463"/>
      <c r="K20" s="463"/>
      <c r="L20" s="463"/>
      <c r="M20" s="463"/>
      <c r="N20" s="464"/>
      <c r="P20" s="462" t="s">
        <v>367</v>
      </c>
      <c r="Q20" s="463"/>
      <c r="R20" s="463"/>
      <c r="S20" s="463"/>
      <c r="T20" s="463"/>
      <c r="U20" s="464"/>
    </row>
    <row r="21" spans="1:21" ht="12.75" customHeight="1" outlineLevel="1">
      <c r="A21" s="154"/>
      <c r="B21" s="155"/>
      <c r="I21" s="453" t="s">
        <v>368</v>
      </c>
      <c r="J21" s="465"/>
      <c r="K21" s="465"/>
      <c r="L21" s="465"/>
      <c r="M21" s="465"/>
      <c r="N21" s="466"/>
      <c r="P21" s="453" t="s">
        <v>166</v>
      </c>
      <c r="Q21" s="454"/>
      <c r="R21" s="454"/>
      <c r="S21" s="454"/>
      <c r="T21" s="454"/>
      <c r="U21" s="455"/>
    </row>
    <row r="22" spans="1:21" ht="12.75" customHeight="1" outlineLevel="1">
      <c r="A22" s="154"/>
      <c r="B22" s="155"/>
      <c r="I22" s="467"/>
      <c r="J22" s="468"/>
      <c r="K22" s="468"/>
      <c r="L22" s="468"/>
      <c r="M22" s="468"/>
      <c r="N22" s="469"/>
      <c r="P22" s="456"/>
      <c r="Q22" s="457"/>
      <c r="R22" s="457"/>
      <c r="S22" s="457"/>
      <c r="T22" s="457"/>
      <c r="U22" s="458"/>
    </row>
    <row r="23" spans="1:21" outlineLevel="1">
      <c r="A23" s="154"/>
      <c r="B23" s="410" t="s">
        <v>369</v>
      </c>
      <c r="C23" s="411"/>
      <c r="D23" s="411"/>
      <c r="E23" s="411"/>
      <c r="F23" s="411"/>
      <c r="G23" s="412"/>
      <c r="I23" s="467"/>
      <c r="J23" s="468"/>
      <c r="K23" s="468"/>
      <c r="L23" s="468"/>
      <c r="M23" s="468"/>
      <c r="N23" s="469"/>
      <c r="P23" s="456"/>
      <c r="Q23" s="457"/>
      <c r="R23" s="457"/>
      <c r="S23" s="457"/>
      <c r="T23" s="457"/>
      <c r="U23" s="458"/>
    </row>
    <row r="24" spans="1:21" outlineLevel="1">
      <c r="B24" s="17">
        <v>2027</v>
      </c>
      <c r="C24" s="17">
        <v>2028</v>
      </c>
      <c r="D24" s="17">
        <v>2029</v>
      </c>
      <c r="E24" s="17">
        <v>2030</v>
      </c>
      <c r="F24" s="17">
        <v>2031</v>
      </c>
      <c r="G24" s="17" t="s">
        <v>370</v>
      </c>
      <c r="I24" s="467"/>
      <c r="J24" s="468"/>
      <c r="K24" s="468"/>
      <c r="L24" s="468"/>
      <c r="M24" s="468"/>
      <c r="N24" s="469"/>
      <c r="P24" s="456"/>
      <c r="Q24" s="457"/>
      <c r="R24" s="457"/>
      <c r="S24" s="457"/>
      <c r="T24" s="457"/>
      <c r="U24" s="458"/>
    </row>
    <row r="25" spans="1:21" ht="14" outlineLevel="1" thickBot="1">
      <c r="B25" s="30" t="s">
        <v>371</v>
      </c>
      <c r="C25" s="30" t="s">
        <v>371</v>
      </c>
      <c r="D25" s="30" t="s">
        <v>371</v>
      </c>
      <c r="E25" s="30" t="s">
        <v>371</v>
      </c>
      <c r="F25" s="30" t="s">
        <v>371</v>
      </c>
      <c r="G25" s="30" t="s">
        <v>371</v>
      </c>
      <c r="I25" s="467"/>
      <c r="J25" s="468"/>
      <c r="K25" s="468"/>
      <c r="L25" s="468"/>
      <c r="M25" s="468"/>
      <c r="N25" s="469"/>
      <c r="P25" s="456"/>
      <c r="Q25" s="457"/>
      <c r="R25" s="457"/>
      <c r="S25" s="457"/>
      <c r="T25" s="457"/>
      <c r="U25" s="458"/>
    </row>
    <row r="26" spans="1:21" outlineLevel="1">
      <c r="A26" s="54" t="s">
        <v>372</v>
      </c>
      <c r="B26" s="21">
        <f>E64</f>
        <v>0</v>
      </c>
      <c r="C26" s="21">
        <f>F64</f>
        <v>0</v>
      </c>
      <c r="D26" s="21">
        <f>G64</f>
        <v>0</v>
      </c>
      <c r="E26" s="21">
        <f>H64</f>
        <v>0</v>
      </c>
      <c r="F26" s="21">
        <f>I64</f>
        <v>0</v>
      </c>
      <c r="G26" s="21">
        <f>SUM(J64:BB64)</f>
        <v>0</v>
      </c>
      <c r="I26" s="467"/>
      <c r="J26" s="468"/>
      <c r="K26" s="468"/>
      <c r="L26" s="468"/>
      <c r="M26" s="468"/>
      <c r="N26" s="469"/>
      <c r="P26" s="456"/>
      <c r="Q26" s="457"/>
      <c r="R26" s="457"/>
      <c r="S26" s="457"/>
      <c r="T26" s="457"/>
      <c r="U26" s="458"/>
    </row>
    <row r="27" spans="1:21" outlineLevel="1">
      <c r="A27" s="54" t="s">
        <v>373</v>
      </c>
      <c r="B27" s="21">
        <f>E71+E77</f>
        <v>-7.096053184541379</v>
      </c>
      <c r="C27" s="21">
        <f>F71+F77</f>
        <v>-7.1999124119874018</v>
      </c>
      <c r="D27" s="21">
        <f>G71+G77</f>
        <v>-7.3059222461332691</v>
      </c>
      <c r="E27" s="21">
        <f>H71+H77</f>
        <v>-7.4141452753450983</v>
      </c>
      <c r="F27" s="21">
        <f>I71+I77</f>
        <v>-7.5246463673718242</v>
      </c>
      <c r="G27" s="21">
        <f>SUM(J71:BB71)+SUM(J77:BB77)</f>
        <v>-508.94975562752728</v>
      </c>
      <c r="I27" s="467"/>
      <c r="J27" s="468"/>
      <c r="K27" s="468"/>
      <c r="L27" s="468"/>
      <c r="M27" s="468"/>
      <c r="N27" s="469"/>
      <c r="P27" s="456"/>
      <c r="Q27" s="457"/>
      <c r="R27" s="457"/>
      <c r="S27" s="457"/>
      <c r="T27" s="457"/>
      <c r="U27" s="458"/>
    </row>
    <row r="28" spans="1:21" outlineLevel="1">
      <c r="A28" s="154"/>
      <c r="B28" s="248"/>
      <c r="C28" s="248"/>
      <c r="D28" s="248"/>
      <c r="E28" s="248"/>
      <c r="F28" s="248"/>
      <c r="G28" s="248"/>
      <c r="I28" s="467"/>
      <c r="J28" s="468"/>
      <c r="K28" s="468"/>
      <c r="L28" s="468"/>
      <c r="M28" s="468"/>
      <c r="N28" s="469"/>
      <c r="P28" s="456"/>
      <c r="Q28" s="457"/>
      <c r="R28" s="457"/>
      <c r="S28" s="457"/>
      <c r="T28" s="457"/>
      <c r="U28" s="458"/>
    </row>
    <row r="29" spans="1:21" ht="14" outlineLevel="1" thickBot="1">
      <c r="A29" s="154"/>
      <c r="B29" s="248"/>
      <c r="C29" s="248"/>
      <c r="D29" s="248"/>
      <c r="E29" s="248"/>
      <c r="F29" s="248"/>
      <c r="G29" s="248"/>
      <c r="I29" s="467"/>
      <c r="J29" s="468"/>
      <c r="K29" s="468"/>
      <c r="L29" s="468"/>
      <c r="M29" s="468"/>
      <c r="N29" s="469"/>
      <c r="P29" s="456"/>
      <c r="Q29" s="457"/>
      <c r="R29" s="457"/>
      <c r="S29" s="457"/>
      <c r="T29" s="457"/>
      <c r="U29" s="458"/>
    </row>
    <row r="30" spans="1:21" ht="14" outlineLevel="1" thickBot="1">
      <c r="A30" s="308"/>
      <c r="B30" s="309" t="s">
        <v>374</v>
      </c>
      <c r="C30" s="310" t="s">
        <v>375</v>
      </c>
      <c r="D30" s="414" t="s">
        <v>329</v>
      </c>
      <c r="E30" s="415"/>
      <c r="F30" s="415"/>
      <c r="G30" s="416"/>
      <c r="I30" s="467"/>
      <c r="J30" s="468"/>
      <c r="K30" s="468"/>
      <c r="L30" s="468"/>
      <c r="M30" s="468"/>
      <c r="N30" s="469"/>
      <c r="P30" s="456"/>
      <c r="Q30" s="457"/>
      <c r="R30" s="457"/>
      <c r="S30" s="457"/>
      <c r="T30" s="457"/>
      <c r="U30" s="458"/>
    </row>
    <row r="31" spans="1:21" outlineLevel="1">
      <c r="A31" s="434" t="s">
        <v>376</v>
      </c>
      <c r="B31" s="329" t="s">
        <v>377</v>
      </c>
      <c r="C31" s="307">
        <v>0</v>
      </c>
      <c r="D31" s="436" t="s">
        <v>378</v>
      </c>
      <c r="E31" s="436"/>
      <c r="F31" s="436"/>
      <c r="G31" s="437"/>
      <c r="I31" s="467"/>
      <c r="J31" s="468"/>
      <c r="K31" s="468"/>
      <c r="L31" s="468"/>
      <c r="M31" s="468"/>
      <c r="N31" s="469"/>
      <c r="P31" s="456"/>
      <c r="Q31" s="457"/>
      <c r="R31" s="457"/>
      <c r="S31" s="457"/>
      <c r="T31" s="457"/>
      <c r="U31" s="458"/>
    </row>
    <row r="32" spans="1:21" outlineLevel="1">
      <c r="A32" s="434"/>
      <c r="B32" s="312"/>
      <c r="C32" s="252"/>
      <c r="D32" s="419"/>
      <c r="E32" s="419"/>
      <c r="F32" s="419"/>
      <c r="G32" s="420"/>
      <c r="I32" s="467"/>
      <c r="J32" s="468"/>
      <c r="K32" s="468"/>
      <c r="L32" s="468"/>
      <c r="M32" s="468"/>
      <c r="N32" s="469"/>
      <c r="P32" s="456"/>
      <c r="Q32" s="457"/>
      <c r="R32" s="457"/>
      <c r="S32" s="457"/>
      <c r="T32" s="457"/>
      <c r="U32" s="458"/>
    </row>
    <row r="33" spans="1:21" outlineLevel="1">
      <c r="A33" s="434"/>
      <c r="B33" s="312"/>
      <c r="C33" s="252"/>
      <c r="D33" s="419"/>
      <c r="E33" s="419"/>
      <c r="F33" s="419"/>
      <c r="G33" s="420"/>
      <c r="I33" s="467"/>
      <c r="J33" s="468"/>
      <c r="K33" s="468"/>
      <c r="L33" s="468"/>
      <c r="M33" s="468"/>
      <c r="N33" s="469"/>
      <c r="P33" s="456"/>
      <c r="Q33" s="457"/>
      <c r="R33" s="457"/>
      <c r="S33" s="457"/>
      <c r="T33" s="457"/>
      <c r="U33" s="458"/>
    </row>
    <row r="34" spans="1:21" outlineLevel="1">
      <c r="A34" s="434"/>
      <c r="B34" s="312"/>
      <c r="C34" s="252"/>
      <c r="D34" s="419"/>
      <c r="E34" s="419"/>
      <c r="F34" s="419"/>
      <c r="G34" s="420"/>
      <c r="I34" s="467"/>
      <c r="J34" s="468"/>
      <c r="K34" s="468"/>
      <c r="L34" s="468"/>
      <c r="M34" s="468"/>
      <c r="N34" s="469"/>
      <c r="P34" s="456"/>
      <c r="Q34" s="457"/>
      <c r="R34" s="457"/>
      <c r="S34" s="457"/>
      <c r="T34" s="457"/>
      <c r="U34" s="458"/>
    </row>
    <row r="35" spans="1:21" outlineLevel="1">
      <c r="A35" s="434"/>
      <c r="B35" s="312"/>
      <c r="C35" s="252"/>
      <c r="D35" s="419"/>
      <c r="E35" s="419"/>
      <c r="F35" s="419"/>
      <c r="G35" s="420"/>
      <c r="I35" s="467"/>
      <c r="J35" s="468"/>
      <c r="K35" s="468"/>
      <c r="L35" s="468"/>
      <c r="M35" s="468"/>
      <c r="N35" s="469"/>
      <c r="P35" s="456"/>
      <c r="Q35" s="457"/>
      <c r="R35" s="457"/>
      <c r="S35" s="457"/>
      <c r="T35" s="457"/>
      <c r="U35" s="458"/>
    </row>
    <row r="36" spans="1:21" outlineLevel="1">
      <c r="A36" s="434"/>
      <c r="B36" s="312"/>
      <c r="C36" s="252"/>
      <c r="D36" s="419"/>
      <c r="E36" s="419"/>
      <c r="F36" s="419"/>
      <c r="G36" s="420"/>
      <c r="I36" s="467"/>
      <c r="J36" s="468"/>
      <c r="K36" s="468"/>
      <c r="L36" s="468"/>
      <c r="M36" s="468"/>
      <c r="N36" s="469"/>
      <c r="P36" s="456"/>
      <c r="Q36" s="457"/>
      <c r="R36" s="457"/>
      <c r="S36" s="457"/>
      <c r="T36" s="457"/>
      <c r="U36" s="458"/>
    </row>
    <row r="37" spans="1:21" outlineLevel="1">
      <c r="A37" s="434"/>
      <c r="B37" s="312"/>
      <c r="C37" s="252"/>
      <c r="D37" s="419"/>
      <c r="E37" s="419"/>
      <c r="F37" s="419"/>
      <c r="G37" s="420"/>
      <c r="I37" s="467"/>
      <c r="J37" s="468"/>
      <c r="K37" s="468"/>
      <c r="L37" s="468"/>
      <c r="M37" s="468"/>
      <c r="N37" s="469"/>
      <c r="P37" s="456"/>
      <c r="Q37" s="457"/>
      <c r="R37" s="457"/>
      <c r="S37" s="457"/>
      <c r="T37" s="457"/>
      <c r="U37" s="458"/>
    </row>
    <row r="38" spans="1:21" outlineLevel="1">
      <c r="A38" s="434"/>
      <c r="B38" s="312"/>
      <c r="C38" s="252"/>
      <c r="D38" s="419"/>
      <c r="E38" s="419"/>
      <c r="F38" s="419"/>
      <c r="G38" s="420"/>
      <c r="I38" s="467"/>
      <c r="J38" s="468"/>
      <c r="K38" s="468"/>
      <c r="L38" s="468"/>
      <c r="M38" s="468"/>
      <c r="N38" s="469"/>
      <c r="P38" s="456"/>
      <c r="Q38" s="457"/>
      <c r="R38" s="457"/>
      <c r="S38" s="457"/>
      <c r="T38" s="457"/>
      <c r="U38" s="458"/>
    </row>
    <row r="39" spans="1:21" outlineLevel="1">
      <c r="A39" s="434"/>
      <c r="B39" s="312"/>
      <c r="C39" s="252"/>
      <c r="D39" s="419"/>
      <c r="E39" s="419"/>
      <c r="F39" s="419"/>
      <c r="G39" s="420"/>
      <c r="I39" s="467"/>
      <c r="J39" s="468"/>
      <c r="K39" s="468"/>
      <c r="L39" s="468"/>
      <c r="M39" s="468"/>
      <c r="N39" s="469"/>
      <c r="P39" s="456"/>
      <c r="Q39" s="457"/>
      <c r="R39" s="457"/>
      <c r="S39" s="457"/>
      <c r="T39" s="457"/>
      <c r="U39" s="458"/>
    </row>
    <row r="40" spans="1:21" ht="14" outlineLevel="1" thickBot="1">
      <c r="A40" s="435"/>
      <c r="B40" s="313"/>
      <c r="C40" s="314"/>
      <c r="D40" s="417"/>
      <c r="E40" s="417"/>
      <c r="F40" s="417"/>
      <c r="G40" s="418"/>
      <c r="I40" s="467"/>
      <c r="J40" s="468"/>
      <c r="K40" s="468"/>
      <c r="L40" s="468"/>
      <c r="M40" s="468"/>
      <c r="N40" s="469"/>
      <c r="P40" s="456"/>
      <c r="Q40" s="457"/>
      <c r="R40" s="457"/>
      <c r="S40" s="457"/>
      <c r="T40" s="457"/>
      <c r="U40" s="458"/>
    </row>
    <row r="41" spans="1:21" outlineLevel="1">
      <c r="A41" s="154"/>
      <c r="B41" s="248"/>
      <c r="C41" s="248"/>
      <c r="D41" s="248"/>
      <c r="E41" s="248"/>
      <c r="F41" s="248"/>
      <c r="G41" s="248"/>
      <c r="I41" s="467"/>
      <c r="J41" s="468"/>
      <c r="K41" s="468"/>
      <c r="L41" s="468"/>
      <c r="M41" s="468"/>
      <c r="N41" s="469"/>
      <c r="P41" s="456"/>
      <c r="Q41" s="457"/>
      <c r="R41" s="457"/>
      <c r="S41" s="457"/>
      <c r="T41" s="457"/>
      <c r="U41" s="458"/>
    </row>
    <row r="42" spans="1:21" outlineLevel="1">
      <c r="A42" s="154"/>
      <c r="B42" s="248"/>
      <c r="C42" s="248"/>
      <c r="D42" s="248"/>
      <c r="E42" s="248"/>
      <c r="F42" s="248"/>
      <c r="G42" s="248"/>
      <c r="I42" s="467"/>
      <c r="J42" s="468"/>
      <c r="K42" s="468"/>
      <c r="L42" s="468"/>
      <c r="M42" s="468"/>
      <c r="N42" s="469"/>
      <c r="P42" s="456"/>
      <c r="Q42" s="457"/>
      <c r="R42" s="457"/>
      <c r="S42" s="457"/>
      <c r="T42" s="457"/>
      <c r="U42" s="458"/>
    </row>
    <row r="43" spans="1:21" outlineLevel="1">
      <c r="A43" s="154"/>
      <c r="B43" s="248"/>
      <c r="C43" s="248"/>
      <c r="D43" s="248"/>
      <c r="E43" s="248"/>
      <c r="F43" s="248"/>
      <c r="G43" s="248"/>
      <c r="I43" s="467"/>
      <c r="J43" s="468"/>
      <c r="K43" s="468"/>
      <c r="L43" s="468"/>
      <c r="M43" s="468"/>
      <c r="N43" s="469"/>
      <c r="P43" s="456"/>
      <c r="Q43" s="457"/>
      <c r="R43" s="457"/>
      <c r="S43" s="457"/>
      <c r="T43" s="457"/>
      <c r="U43" s="458"/>
    </row>
    <row r="44" spans="1:21" outlineLevel="1">
      <c r="A44" s="154"/>
      <c r="B44" s="248"/>
      <c r="C44" s="248"/>
      <c r="D44" s="248"/>
      <c r="E44" s="248"/>
      <c r="F44" s="248"/>
      <c r="G44" s="248"/>
      <c r="I44" s="467"/>
      <c r="J44" s="468"/>
      <c r="K44" s="468"/>
      <c r="L44" s="468"/>
      <c r="M44" s="468"/>
      <c r="N44" s="469"/>
      <c r="P44" s="456"/>
      <c r="Q44" s="457"/>
      <c r="R44" s="457"/>
      <c r="S44" s="457"/>
      <c r="T44" s="457"/>
      <c r="U44" s="458"/>
    </row>
    <row r="45" spans="1:21" outlineLevel="1">
      <c r="A45" s="154"/>
      <c r="B45" s="248"/>
      <c r="C45" s="248"/>
      <c r="D45" s="248"/>
      <c r="E45" s="248"/>
      <c r="F45" s="248"/>
      <c r="G45" s="248"/>
      <c r="I45" s="470"/>
      <c r="J45" s="471"/>
      <c r="K45" s="471"/>
      <c r="L45" s="471"/>
      <c r="M45" s="471"/>
      <c r="N45" s="472"/>
      <c r="P45" s="459"/>
      <c r="Q45" s="460"/>
      <c r="R45" s="460"/>
      <c r="S45" s="460"/>
      <c r="T45" s="460"/>
      <c r="U45" s="46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381</v>
      </c>
      <c r="Z51" s="409"/>
      <c r="AA51" s="409"/>
      <c r="AB51" s="409"/>
      <c r="AC51" s="409"/>
      <c r="AD51" s="409" t="s">
        <v>382</v>
      </c>
      <c r="AE51" s="409"/>
      <c r="AF51" s="409"/>
      <c r="AG51" s="409"/>
      <c r="AH51" s="409"/>
      <c r="AI51" s="409" t="s">
        <v>383</v>
      </c>
      <c r="AJ51" s="409"/>
      <c r="AK51" s="409"/>
      <c r="AL51" s="409"/>
      <c r="AM51" s="409"/>
      <c r="AN51" s="409" t="s">
        <v>384</v>
      </c>
      <c r="AO51" s="409"/>
      <c r="AP51" s="409"/>
      <c r="AQ51" s="409"/>
      <c r="AR51" s="409"/>
      <c r="AS51" s="409" t="s">
        <v>385</v>
      </c>
      <c r="AT51" s="409"/>
      <c r="AU51" s="409"/>
      <c r="AV51" s="409"/>
      <c r="AW51" s="409"/>
      <c r="AX51" s="409" t="s">
        <v>386</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0"/>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394</v>
      </c>
      <c r="B75" s="127" t="s">
        <v>395</v>
      </c>
      <c r="C75" s="274"/>
      <c r="D75" s="124" t="s">
        <v>389</v>
      </c>
      <c r="E75" s="275">
        <f>-E158*'Fixed Data'!$B$27/10^2</f>
        <v>-7.096053184541379</v>
      </c>
      <c r="F75" s="275">
        <f>-F158*'Fixed Data'!$B$27/10^2</f>
        <v>-7.1999124119874018</v>
      </c>
      <c r="G75" s="275">
        <f>-G158*'Fixed Data'!$B$27/10^2</f>
        <v>-7.3059222461332691</v>
      </c>
      <c r="H75" s="275">
        <f>-H158*'Fixed Data'!$B$27/10^2</f>
        <v>-7.4141452753450983</v>
      </c>
      <c r="I75" s="275">
        <f>-I158*'Fixed Data'!$B$27/10^2</f>
        <v>-7.5246463673718242</v>
      </c>
      <c r="J75" s="275">
        <f>-J158*'Fixed Data'!$B$27/10^2</f>
        <v>-7.6374927655090037</v>
      </c>
      <c r="K75" s="275">
        <f>-K158*'Fixed Data'!$B$27/10^2</f>
        <v>-7.7527541825087862</v>
      </c>
      <c r="L75" s="275">
        <f>-L158*'Fixed Data'!$B$27/10^2</f>
        <v>-7.8705029140231622</v>
      </c>
      <c r="M75" s="275">
        <f>-M158*'Fixed Data'!$B$27/10^2</f>
        <v>-7.9908139452856872</v>
      </c>
      <c r="N75" s="275">
        <f>-N158*'Fixed Data'!$B$27/10^2</f>
        <v>-8.1137650487778554</v>
      </c>
      <c r="O75" s="275">
        <f>-O158*'Fixed Data'!$B$27/10^2</f>
        <v>-8.2394369269722478</v>
      </c>
      <c r="P75" s="275">
        <f>-P158*'Fixed Data'!$B$27/10^2</f>
        <v>-8.3679133024861176</v>
      </c>
      <c r="Q75" s="275">
        <f>-Q158*'Fixed Data'!$B$27/10^2</f>
        <v>-8.4992810908757193</v>
      </c>
      <c r="R75" s="275">
        <f>-R158*'Fixed Data'!$B$27/10^2</f>
        <v>-8.6336304907898942</v>
      </c>
      <c r="S75" s="275">
        <f>-S158*'Fixed Data'!$B$27/10^2</f>
        <v>-8.771055149251616</v>
      </c>
      <c r="T75" s="275">
        <f>-T158*'Fixed Data'!$B$27/10^2</f>
        <v>-8.9116523194267341</v>
      </c>
      <c r="U75" s="275">
        <f>-U158*'Fixed Data'!$B$27/10^2</f>
        <v>-9.0555229733159521</v>
      </c>
      <c r="V75" s="275">
        <f>-V158*'Fixed Data'!$B$27/10^2</f>
        <v>-9.2027720196259537</v>
      </c>
      <c r="W75" s="275">
        <f>-W158*'Fixed Data'!$B$27/10^2</f>
        <v>-9.3535084089485618</v>
      </c>
      <c r="X75" s="275">
        <f>-X158*'Fixed Data'!$B$27/10^2</f>
        <v>-9.5078453816830759</v>
      </c>
      <c r="Y75" s="275">
        <f>-Y158*'Fixed Data'!$B$27/10^2</f>
        <v>-9.6659005882410316</v>
      </c>
      <c r="Z75" s="275">
        <f>-Z158*'Fixed Data'!$B$27/10^2</f>
        <v>-9.8277963069173229</v>
      </c>
      <c r="AA75" s="275">
        <f>-AA158*'Fixed Data'!$B$27/10^2</f>
        <v>-9.9936596617613436</v>
      </c>
      <c r="AB75" s="275">
        <f>-AB158*'Fixed Data'!$B$27/10^2</f>
        <v>-10.163622817909728</v>
      </c>
      <c r="AC75" s="275">
        <f>-AC158*'Fixed Data'!$B$27/10^2</f>
        <v>-10.337823191944674</v>
      </c>
      <c r="AD75" s="275">
        <f>-AD158*'Fixed Data'!$B$27/10^2</f>
        <v>-10.516403699816287</v>
      </c>
      <c r="AE75" s="275">
        <f>-AE158*'Fixed Data'!$B$27/10^2</f>
        <v>-10.699512997252089</v>
      </c>
      <c r="AF75" s="275">
        <f>-AF158*'Fixed Data'!$B$27/10^2</f>
        <v>-10.887305742704934</v>
      </c>
      <c r="AG75" s="275">
        <f>-AG158*'Fixed Data'!$B$27/10^2</f>
        <v>-11.079942830249754</v>
      </c>
      <c r="AH75" s="275">
        <f>-AH158*'Fixed Data'!$B$27/10^2</f>
        <v>-11.277591690095443</v>
      </c>
      <c r="AI75" s="275">
        <f>-AI158*'Fixed Data'!$B$27/10^2</f>
        <v>-11.480426589096789</v>
      </c>
      <c r="AJ75" s="275">
        <f>-AJ158*'Fixed Data'!$B$27/10^2</f>
        <v>-11.688628923753566</v>
      </c>
      <c r="AK75" s="275">
        <f>-AK158*'Fixed Data'!$B$27/10^2</f>
        <v>-11.902387528235231</v>
      </c>
      <c r="AL75" s="275">
        <f>-AL158*'Fixed Data'!$B$27/10^2</f>
        <v>-12.121899019969639</v>
      </c>
      <c r="AM75" s="275">
        <f>-AM158*'Fixed Data'!$B$27/10^2</f>
        <v>-12.34736814523173</v>
      </c>
      <c r="AN75" s="275">
        <f>-AN158*'Fixed Data'!$B$27/10^2</f>
        <v>-12.579008169808992</v>
      </c>
      <c r="AO75" s="275">
        <f>-AO158*'Fixed Data'!$B$27/10^2</f>
        <v>-12.817041209564579</v>
      </c>
      <c r="AP75" s="275">
        <f>-AP158*'Fixed Data'!$B$27/10^2</f>
        <v>-13.06169868871795</v>
      </c>
      <c r="AQ75" s="275">
        <f>-AQ158*'Fixed Data'!$B$27/10^2</f>
        <v>-13.313221715484769</v>
      </c>
      <c r="AR75" s="275">
        <f>-AR158*'Fixed Data'!$B$27/10^2</f>
        <v>-13.571861555383149</v>
      </c>
      <c r="AS75" s="275">
        <f>-AS158*'Fixed Data'!$B$27/10^2</f>
        <v>-13.837880082001519</v>
      </c>
      <c r="AT75" s="275">
        <f>-AT158*'Fixed Data'!$B$27/10^2</f>
        <v>-14.111550235279269</v>
      </c>
      <c r="AU75" s="275">
        <f>-AU158*'Fixed Data'!$B$27/10^2</f>
        <v>-14.393156584966595</v>
      </c>
      <c r="AV75" s="275">
        <f>-AV158*'Fixed Data'!$B$27/10^2</f>
        <v>-14.682995796417931</v>
      </c>
      <c r="AW75" s="275">
        <f>-AW158*'Fixed Data'!$B$27/10^2</f>
        <v>-14.981377239128593</v>
      </c>
      <c r="AX75" s="275">
        <f>-AX158*'Fixed Data'!$B$27/10^2</f>
        <v>-15.288623542681757</v>
      </c>
      <c r="AY75" s="275">
        <f>-AY158*'Fixed Data'!$B$27/10^2</f>
        <v>-15.605071212797927</v>
      </c>
      <c r="AZ75" s="275">
        <f>-AZ158*'Fixed Data'!$B$27/10^2</f>
        <v>-15.931071277435489</v>
      </c>
      <c r="BA75" s="275">
        <f>-BA158*'Fixed Data'!$B$27/10^2</f>
        <v>-16.266989947916919</v>
      </c>
      <c r="BB75" s="275">
        <f>-BB158*'Fixed Data'!$B$27/10^2</f>
        <v>-16.609991717281847</v>
      </c>
    </row>
    <row r="76" spans="1:54" ht="19.5" customHeight="1" outlineLevel="2">
      <c r="A76" s="423"/>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396</v>
      </c>
      <c r="C77" s="271"/>
      <c r="D77" s="123" t="s">
        <v>389</v>
      </c>
      <c r="E77" s="23">
        <f t="shared" ref="E77:AJ77" si="5">SUM(E75:E76)</f>
        <v>-7.096053184541379</v>
      </c>
      <c r="F77" s="23">
        <f t="shared" si="5"/>
        <v>-7.1999124119874018</v>
      </c>
      <c r="G77" s="23">
        <f t="shared" si="5"/>
        <v>-7.3059222461332691</v>
      </c>
      <c r="H77" s="23">
        <f t="shared" si="5"/>
        <v>-7.4141452753450983</v>
      </c>
      <c r="I77" s="23">
        <f t="shared" si="5"/>
        <v>-7.5246463673718242</v>
      </c>
      <c r="J77" s="23">
        <f t="shared" si="5"/>
        <v>-7.6374927655090037</v>
      </c>
      <c r="K77" s="23">
        <f t="shared" si="5"/>
        <v>-7.7527541825087862</v>
      </c>
      <c r="L77" s="23">
        <f t="shared" si="5"/>
        <v>-7.8705029140231622</v>
      </c>
      <c r="M77" s="23">
        <f t="shared" si="5"/>
        <v>-7.9908139452856872</v>
      </c>
      <c r="N77" s="23">
        <f t="shared" si="5"/>
        <v>-8.1137650487778554</v>
      </c>
      <c r="O77" s="23">
        <f t="shared" si="5"/>
        <v>-8.2394369269722478</v>
      </c>
      <c r="P77" s="23">
        <f t="shared" si="5"/>
        <v>-8.3679133024861176</v>
      </c>
      <c r="Q77" s="23">
        <f t="shared" si="5"/>
        <v>-8.4992810908757193</v>
      </c>
      <c r="R77" s="23">
        <f t="shared" si="5"/>
        <v>-8.6336304907898942</v>
      </c>
      <c r="S77" s="23">
        <f t="shared" si="5"/>
        <v>-8.771055149251616</v>
      </c>
      <c r="T77" s="23">
        <f t="shared" si="5"/>
        <v>-8.9116523194267341</v>
      </c>
      <c r="U77" s="23">
        <f t="shared" si="5"/>
        <v>-9.0555229733159521</v>
      </c>
      <c r="V77" s="23">
        <f t="shared" si="5"/>
        <v>-9.2027720196259537</v>
      </c>
      <c r="W77" s="23">
        <f t="shared" si="5"/>
        <v>-9.3535084089485618</v>
      </c>
      <c r="X77" s="23">
        <f t="shared" si="5"/>
        <v>-9.5078453816830759</v>
      </c>
      <c r="Y77" s="23">
        <f t="shared" si="5"/>
        <v>-9.6659005882410316</v>
      </c>
      <c r="Z77" s="23">
        <f t="shared" si="5"/>
        <v>-9.8277963069173229</v>
      </c>
      <c r="AA77" s="23">
        <f t="shared" si="5"/>
        <v>-9.9936596617613436</v>
      </c>
      <c r="AB77" s="23">
        <f t="shared" si="5"/>
        <v>-10.163622817909728</v>
      </c>
      <c r="AC77" s="23">
        <f t="shared" si="5"/>
        <v>-10.337823191944674</v>
      </c>
      <c r="AD77" s="23">
        <f t="shared" si="5"/>
        <v>-10.516403699816287</v>
      </c>
      <c r="AE77" s="23">
        <f t="shared" si="5"/>
        <v>-10.699512997252089</v>
      </c>
      <c r="AF77" s="23">
        <f t="shared" si="5"/>
        <v>-10.887305742704934</v>
      </c>
      <c r="AG77" s="23">
        <f t="shared" si="5"/>
        <v>-11.079942830249754</v>
      </c>
      <c r="AH77" s="23">
        <f t="shared" si="5"/>
        <v>-11.277591690095443</v>
      </c>
      <c r="AI77" s="23">
        <f t="shared" si="5"/>
        <v>-11.480426589096789</v>
      </c>
      <c r="AJ77" s="23">
        <f t="shared" si="5"/>
        <v>-11.688628923753566</v>
      </c>
      <c r="AK77" s="23">
        <f t="shared" ref="AK77:BB77" si="6">SUM(AK75:AK76)</f>
        <v>-11.902387528235231</v>
      </c>
      <c r="AL77" s="23">
        <f t="shared" si="6"/>
        <v>-12.121899019969639</v>
      </c>
      <c r="AM77" s="23">
        <f t="shared" si="6"/>
        <v>-12.34736814523173</v>
      </c>
      <c r="AN77" s="23">
        <f t="shared" si="6"/>
        <v>-12.579008169808992</v>
      </c>
      <c r="AO77" s="23">
        <f t="shared" si="6"/>
        <v>-12.817041209564579</v>
      </c>
      <c r="AP77" s="23">
        <f t="shared" si="6"/>
        <v>-13.06169868871795</v>
      </c>
      <c r="AQ77" s="23">
        <f t="shared" si="6"/>
        <v>-13.313221715484769</v>
      </c>
      <c r="AR77" s="23">
        <f t="shared" si="6"/>
        <v>-13.571861555383149</v>
      </c>
      <c r="AS77" s="23">
        <f t="shared" si="6"/>
        <v>-13.837880082001519</v>
      </c>
      <c r="AT77" s="23">
        <f t="shared" si="6"/>
        <v>-14.111550235279269</v>
      </c>
      <c r="AU77" s="23">
        <f t="shared" si="6"/>
        <v>-14.393156584966595</v>
      </c>
      <c r="AV77" s="23">
        <f t="shared" si="6"/>
        <v>-14.682995796417931</v>
      </c>
      <c r="AW77" s="23">
        <f t="shared" si="6"/>
        <v>-14.981377239128593</v>
      </c>
      <c r="AX77" s="23">
        <f t="shared" si="6"/>
        <v>-15.288623542681757</v>
      </c>
      <c r="AY77" s="23">
        <f t="shared" si="6"/>
        <v>-15.605071212797927</v>
      </c>
      <c r="AZ77" s="23">
        <f t="shared" si="6"/>
        <v>-15.931071277435489</v>
      </c>
      <c r="BA77" s="23">
        <f t="shared" si="6"/>
        <v>-16.266989947916919</v>
      </c>
      <c r="BB77" s="255">
        <f t="shared" si="6"/>
        <v>-16.609991717281847</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403</v>
      </c>
      <c r="C83" t="s">
        <v>404</v>
      </c>
      <c r="D83" t="s">
        <v>389</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465</v>
      </c>
      <c r="C134" s="143"/>
      <c r="D134" s="243"/>
      <c r="E134" s="245">
        <f t="shared" ref="E134:AJ134" si="17">E83+E77+E71</f>
        <v>-7.096053184541379</v>
      </c>
      <c r="F134" s="245">
        <f t="shared" si="17"/>
        <v>-7.1999124119874018</v>
      </c>
      <c r="G134" s="245">
        <f t="shared" si="17"/>
        <v>-7.3059222461332691</v>
      </c>
      <c r="H134" s="245">
        <f t="shared" si="17"/>
        <v>-7.4141452753450983</v>
      </c>
      <c r="I134" s="245">
        <f t="shared" si="17"/>
        <v>-7.5246463673718242</v>
      </c>
      <c r="J134" s="245">
        <f t="shared" si="17"/>
        <v>-7.6374927655090037</v>
      </c>
      <c r="K134" s="245">
        <f t="shared" si="17"/>
        <v>-7.7527541825087862</v>
      </c>
      <c r="L134" s="245">
        <f t="shared" si="17"/>
        <v>-7.8705029140231622</v>
      </c>
      <c r="M134" s="245">
        <f t="shared" si="17"/>
        <v>-7.9908139452856872</v>
      </c>
      <c r="N134" s="245">
        <f t="shared" si="17"/>
        <v>-8.1137650487778554</v>
      </c>
      <c r="O134" s="245">
        <f t="shared" si="17"/>
        <v>-8.2394369269722478</v>
      </c>
      <c r="P134" s="245">
        <f t="shared" si="17"/>
        <v>-8.3679133024861176</v>
      </c>
      <c r="Q134" s="245">
        <f t="shared" si="17"/>
        <v>-8.4992810908757193</v>
      </c>
      <c r="R134" s="245">
        <f t="shared" si="17"/>
        <v>-8.6336304907898942</v>
      </c>
      <c r="S134" s="245">
        <f t="shared" si="17"/>
        <v>-8.771055149251616</v>
      </c>
      <c r="T134" s="245">
        <f t="shared" si="17"/>
        <v>-8.9116523194267341</v>
      </c>
      <c r="U134" s="245">
        <f t="shared" si="17"/>
        <v>-9.0555229733159521</v>
      </c>
      <c r="V134" s="245">
        <f t="shared" si="17"/>
        <v>-9.2027720196259537</v>
      </c>
      <c r="W134" s="245">
        <f t="shared" si="17"/>
        <v>-9.3535084089485618</v>
      </c>
      <c r="X134" s="245">
        <f t="shared" si="17"/>
        <v>-9.5078453816830759</v>
      </c>
      <c r="Y134" s="245">
        <f t="shared" si="17"/>
        <v>-9.6659005882410316</v>
      </c>
      <c r="Z134" s="245">
        <f t="shared" si="17"/>
        <v>-9.8277963069173229</v>
      </c>
      <c r="AA134" s="245">
        <f t="shared" si="17"/>
        <v>-9.9936596617613436</v>
      </c>
      <c r="AB134" s="245">
        <f t="shared" si="17"/>
        <v>-10.163622817909728</v>
      </c>
      <c r="AC134" s="245">
        <f t="shared" si="17"/>
        <v>-10.337823191944674</v>
      </c>
      <c r="AD134" s="245">
        <f t="shared" si="17"/>
        <v>-10.516403699816287</v>
      </c>
      <c r="AE134" s="245">
        <f t="shared" si="17"/>
        <v>-10.699512997252089</v>
      </c>
      <c r="AF134" s="245">
        <f t="shared" si="17"/>
        <v>-10.887305742704934</v>
      </c>
      <c r="AG134" s="245">
        <f t="shared" si="17"/>
        <v>-11.079942830249754</v>
      </c>
      <c r="AH134" s="245">
        <f t="shared" si="17"/>
        <v>-11.277591690095443</v>
      </c>
      <c r="AI134" s="245">
        <f t="shared" si="17"/>
        <v>-11.480426589096789</v>
      </c>
      <c r="AJ134" s="245">
        <f t="shared" si="17"/>
        <v>-11.688628923753566</v>
      </c>
      <c r="AK134" s="245">
        <f t="shared" ref="AK134:BB134" si="18">AK83+AK77+AK71</f>
        <v>-11.902387528235231</v>
      </c>
      <c r="AL134" s="245">
        <f t="shared" si="18"/>
        <v>-12.121899019969639</v>
      </c>
      <c r="AM134" s="245">
        <f t="shared" si="18"/>
        <v>-12.34736814523173</v>
      </c>
      <c r="AN134" s="245">
        <f t="shared" si="18"/>
        <v>-12.579008169808992</v>
      </c>
      <c r="AO134" s="245">
        <f t="shared" si="18"/>
        <v>-12.817041209564579</v>
      </c>
      <c r="AP134" s="245">
        <f t="shared" si="18"/>
        <v>-13.06169868871795</v>
      </c>
      <c r="AQ134" s="245">
        <f t="shared" si="18"/>
        <v>-13.313221715484769</v>
      </c>
      <c r="AR134" s="245">
        <f t="shared" si="18"/>
        <v>-13.571861555383149</v>
      </c>
      <c r="AS134" s="245">
        <f t="shared" si="18"/>
        <v>-13.837880082001519</v>
      </c>
      <c r="AT134" s="245">
        <f t="shared" si="18"/>
        <v>-14.111550235279269</v>
      </c>
      <c r="AU134" s="245">
        <f t="shared" si="18"/>
        <v>-14.393156584966595</v>
      </c>
      <c r="AV134" s="245">
        <f t="shared" si="18"/>
        <v>-14.682995796417931</v>
      </c>
      <c r="AW134" s="245">
        <f t="shared" si="18"/>
        <v>-14.981377239128593</v>
      </c>
      <c r="AX134" s="245">
        <f t="shared" si="18"/>
        <v>-15.288623542681757</v>
      </c>
      <c r="AY134" s="245">
        <f t="shared" si="18"/>
        <v>-15.605071212797927</v>
      </c>
      <c r="AZ134" s="245">
        <f t="shared" si="18"/>
        <v>-15.931071277435489</v>
      </c>
      <c r="BA134" s="245">
        <f t="shared" si="18"/>
        <v>-16.266989947916919</v>
      </c>
      <c r="BB134" s="245">
        <f t="shared" si="18"/>
        <v>-16.609991717281847</v>
      </c>
    </row>
    <row r="135" spans="1:54" ht="14" outlineLevel="2" thickBot="1">
      <c r="A135" s="138"/>
      <c r="B135" s="140" t="s">
        <v>466</v>
      </c>
      <c r="C135" s="141"/>
      <c r="D135" s="244"/>
      <c r="E135" s="245">
        <f>E133+E134</f>
        <v>-7.096053184541379</v>
      </c>
      <c r="F135" s="245">
        <f t="shared" ref="F135:AW135" si="19">F133+F134</f>
        <v>-7.1999124119874018</v>
      </c>
      <c r="G135" s="245">
        <f t="shared" si="19"/>
        <v>-7.3059222461332691</v>
      </c>
      <c r="H135" s="245">
        <f t="shared" si="19"/>
        <v>-7.4141452753450983</v>
      </c>
      <c r="I135" s="245">
        <f t="shared" si="19"/>
        <v>-7.5246463673718242</v>
      </c>
      <c r="J135" s="245">
        <f t="shared" si="19"/>
        <v>-7.6374927655090037</v>
      </c>
      <c r="K135" s="245">
        <f t="shared" si="19"/>
        <v>-7.7527541825087862</v>
      </c>
      <c r="L135" s="245">
        <f t="shared" si="19"/>
        <v>-7.8705029140231622</v>
      </c>
      <c r="M135" s="245">
        <f t="shared" si="19"/>
        <v>-7.9908139452856872</v>
      </c>
      <c r="N135" s="245">
        <f t="shared" si="19"/>
        <v>-8.1137650487778554</v>
      </c>
      <c r="O135" s="245">
        <f t="shared" si="19"/>
        <v>-8.2394369269722478</v>
      </c>
      <c r="P135" s="245">
        <f t="shared" si="19"/>
        <v>-8.3679133024861176</v>
      </c>
      <c r="Q135" s="245">
        <f t="shared" si="19"/>
        <v>-8.4992810908757193</v>
      </c>
      <c r="R135" s="245">
        <f t="shared" si="19"/>
        <v>-8.6336304907898942</v>
      </c>
      <c r="S135" s="245">
        <f t="shared" si="19"/>
        <v>-8.771055149251616</v>
      </c>
      <c r="T135" s="245">
        <f t="shared" si="19"/>
        <v>-8.9116523194267341</v>
      </c>
      <c r="U135" s="245">
        <f t="shared" si="19"/>
        <v>-9.0555229733159521</v>
      </c>
      <c r="V135" s="245">
        <f t="shared" si="19"/>
        <v>-9.2027720196259537</v>
      </c>
      <c r="W135" s="245">
        <f t="shared" si="19"/>
        <v>-9.3535084089485618</v>
      </c>
      <c r="X135" s="245">
        <f t="shared" si="19"/>
        <v>-9.5078453816830759</v>
      </c>
      <c r="Y135" s="245">
        <f t="shared" si="19"/>
        <v>-9.6659005882410316</v>
      </c>
      <c r="Z135" s="245">
        <f t="shared" si="19"/>
        <v>-9.8277963069173229</v>
      </c>
      <c r="AA135" s="245">
        <f t="shared" si="19"/>
        <v>-9.9936596617613436</v>
      </c>
      <c r="AB135" s="245">
        <f t="shared" si="19"/>
        <v>-10.163622817909728</v>
      </c>
      <c r="AC135" s="245">
        <f t="shared" si="19"/>
        <v>-10.337823191944674</v>
      </c>
      <c r="AD135" s="245">
        <f t="shared" si="19"/>
        <v>-10.516403699816287</v>
      </c>
      <c r="AE135" s="245">
        <f t="shared" si="19"/>
        <v>-10.699512997252089</v>
      </c>
      <c r="AF135" s="245">
        <f t="shared" si="19"/>
        <v>-10.887305742704934</v>
      </c>
      <c r="AG135" s="245">
        <f t="shared" si="19"/>
        <v>-11.079942830249754</v>
      </c>
      <c r="AH135" s="245">
        <f t="shared" si="19"/>
        <v>-11.277591690095443</v>
      </c>
      <c r="AI135" s="245">
        <f t="shared" si="19"/>
        <v>-11.480426589096789</v>
      </c>
      <c r="AJ135" s="245">
        <f t="shared" si="19"/>
        <v>-11.688628923753566</v>
      </c>
      <c r="AK135" s="245">
        <f t="shared" si="19"/>
        <v>-11.902387528235231</v>
      </c>
      <c r="AL135" s="245">
        <f t="shared" si="19"/>
        <v>-12.121899019969639</v>
      </c>
      <c r="AM135" s="245">
        <f t="shared" si="19"/>
        <v>-12.34736814523173</v>
      </c>
      <c r="AN135" s="245">
        <f t="shared" si="19"/>
        <v>-12.579008169808992</v>
      </c>
      <c r="AO135" s="245">
        <f t="shared" si="19"/>
        <v>-12.817041209564579</v>
      </c>
      <c r="AP135" s="245">
        <f t="shared" si="19"/>
        <v>-13.06169868871795</v>
      </c>
      <c r="AQ135" s="245">
        <f t="shared" si="19"/>
        <v>-13.313221715484769</v>
      </c>
      <c r="AR135" s="245">
        <f t="shared" si="19"/>
        <v>-13.571861555383149</v>
      </c>
      <c r="AS135" s="245">
        <f t="shared" si="19"/>
        <v>-13.837880082001519</v>
      </c>
      <c r="AT135" s="245">
        <f t="shared" si="19"/>
        <v>-14.111550235279269</v>
      </c>
      <c r="AU135" s="245">
        <f t="shared" si="19"/>
        <v>-14.393156584966595</v>
      </c>
      <c r="AV135" s="245">
        <f t="shared" si="19"/>
        <v>-14.682995796417931</v>
      </c>
      <c r="AW135" s="245">
        <f t="shared" si="19"/>
        <v>-14.981377239128593</v>
      </c>
      <c r="AX135" s="245">
        <f>AX133+AX134</f>
        <v>-15.288623542681757</v>
      </c>
      <c r="AY135" s="245">
        <f>AY133+AY134</f>
        <v>-15.605071212797927</v>
      </c>
      <c r="AZ135" s="245">
        <f>AZ133+AZ134</f>
        <v>-15.931071277435489</v>
      </c>
      <c r="BA135" s="245">
        <f>BA133+BA134</f>
        <v>-16.266989947916919</v>
      </c>
      <c r="BB135" s="245">
        <f>BB133+BB134</f>
        <v>-16.609991717281847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161</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470</v>
      </c>
      <c r="B143" s="135" t="s">
        <v>288</v>
      </c>
      <c r="C143" s="135" t="s">
        <v>395</v>
      </c>
      <c r="D143" s="135" t="s">
        <v>389</v>
      </c>
      <c r="E143" s="21">
        <f>-(E$158*'Fixed Data'!$B$25*'Fixed Data'!E$47*'Fixed Data'!$B$24*'Fixed Data'!$B$23+E$158*'Fixed Data'!$B$26)*'Fixed Data'!L42/10^6</f>
        <v>-42.31090639577954</v>
      </c>
      <c r="F143" s="21">
        <f>-(F$158*'Fixed Data'!$B$25*'Fixed Data'!F$47*'Fixed Data'!$B$24*'Fixed Data'!$B$23+F$158*'Fixed Data'!$B$26)*'Fixed Data'!M42/10^6</f>
        <v>-43.694059283207878</v>
      </c>
      <c r="G143" s="21">
        <f>-(G$158*'Fixed Data'!$B$25*'Fixed Data'!G$47*'Fixed Data'!$B$24*'Fixed Data'!$B$23+G$158*'Fixed Data'!$B$26)*'Fixed Data'!N42/10^6</f>
        <v>-44.957503942353519</v>
      </c>
      <c r="H143" s="21">
        <f>-(H$158*'Fixed Data'!$B$25*'Fixed Data'!H$47*'Fixed Data'!$B$24*'Fixed Data'!$B$23+H$158*'Fixed Data'!$B$26)*'Fixed Data'!O42/10^6</f>
        <v>-46.252751058057974</v>
      </c>
      <c r="I143" s="21">
        <f>-(I$158*'Fixed Data'!$B$25*'Fixed Data'!I$47*'Fixed Data'!$B$24*'Fixed Data'!$B$23+I$158*'Fixed Data'!$B$26)*'Fixed Data'!P42/10^6</f>
        <v>-47.740441385063988</v>
      </c>
      <c r="J143" s="21">
        <f>-(J$158*'Fixed Data'!$B$25*'Fixed Data'!J$47*'Fixed Data'!$B$24*'Fixed Data'!$B$23+J$158*'Fixed Data'!$B$26)*'Fixed Data'!Q42/10^6</f>
        <v>-49.266707890218711</v>
      </c>
      <c r="K143" s="21">
        <f>-(K$158*'Fixed Data'!$B$25*'Fixed Data'!K$47*'Fixed Data'!$B$24*'Fixed Data'!$B$23+K$158*'Fixed Data'!$B$26)*'Fixed Data'!R42/10^6</f>
        <v>-50.668246849626485</v>
      </c>
      <c r="L143" s="21">
        <f>-(L$158*'Fixed Data'!$B$25*'Fixed Data'!L$47*'Fixed Data'!$B$24*'Fixed Data'!$B$23+L$158*'Fixed Data'!$B$26)*'Fixed Data'!S42/10^6</f>
        <v>-52.272824684006849</v>
      </c>
      <c r="M143" s="21">
        <f>-(M$158*'Fixed Data'!$B$25*'Fixed Data'!M$47*'Fixed Data'!$B$24*'Fixed Data'!$B$23+M$158*'Fixed Data'!$B$26)*'Fixed Data'!T42/10^6</f>
        <v>-53.919677515311193</v>
      </c>
      <c r="N143" s="21">
        <f>-(N$158*'Fixed Data'!$B$25*'Fixed Data'!N$47*'Fixed Data'!$B$24*'Fixed Data'!$B$23+N$158*'Fixed Data'!$B$26)*'Fixed Data'!U42/10^6</f>
        <v>-55.437986271170537</v>
      </c>
      <c r="O143" s="21">
        <f>-(O$158*'Fixed Data'!$B$25*'Fixed Data'!O$47*'Fixed Data'!$B$24*'Fixed Data'!$B$23+O$158*'Fixed Data'!$B$26)*'Fixed Data'!V42/10^6</f>
        <v>-57.170821597165961</v>
      </c>
      <c r="P143" s="21">
        <f>-(P$158*'Fixed Data'!$B$25*'Fixed Data'!P$47*'Fixed Data'!$B$24*'Fixed Data'!$B$23+P$158*'Fixed Data'!$B$26)*'Fixed Data'!W42/10^6</f>
        <v>-58.950080556334484</v>
      </c>
      <c r="Q143" s="21">
        <f>-(Q$158*'Fixed Data'!$B$25*'Fixed Data'!Q$47*'Fixed Data'!$B$24*'Fixed Data'!$B$23+Q$158*'Fixed Data'!$B$26)*'Fixed Data'!X42/10^6</f>
        <v>-60.777277308889055</v>
      </c>
      <c r="R143" s="21">
        <f>-(R$158*'Fixed Data'!$B$25*'Fixed Data'!R$47*'Fixed Data'!$B$24*'Fixed Data'!$B$23+R$158*'Fixed Data'!$B$26)*'Fixed Data'!Y42/10^6</f>
        <v>-62.837185517522713</v>
      </c>
      <c r="S143" s="21">
        <f>-(S$158*'Fixed Data'!$B$25*'Fixed Data'!S$47*'Fixed Data'!$B$24*'Fixed Data'!$B$23+S$158*'Fixed Data'!$B$26)*'Fixed Data'!Z42/10^6</f>
        <v>-64.76796218187728</v>
      </c>
      <c r="T143" s="21">
        <f>-(T$158*'Fixed Data'!$B$25*'Fixed Data'!T$47*'Fixed Data'!$B$24*'Fixed Data'!$B$23+T$158*'Fixed Data'!$B$26)*'Fixed Data'!AA42/10^6</f>
        <v>-66.751662587218703</v>
      </c>
      <c r="U143" s="21">
        <f>-(U$158*'Fixed Data'!$B$25*'Fixed Data'!U$47*'Fixed Data'!$B$24*'Fixed Data'!$B$23+U$158*'Fixed Data'!$B$26)*'Fixed Data'!AB42/10^6</f>
        <v>-68.790063537669823</v>
      </c>
      <c r="V143" s="21">
        <f>-(V$158*'Fixed Data'!$B$25*'Fixed Data'!V$47*'Fixed Data'!$B$24*'Fixed Data'!$B$23+V$158*'Fixed Data'!$B$26)*'Fixed Data'!AC42/10^6</f>
        <v>-71.080290534476944</v>
      </c>
      <c r="W143" s="21">
        <f>-(W$158*'Fixed Data'!$B$25*'Fixed Data'!W$47*'Fixed Data'!$B$24*'Fixed Data'!$B$23+W$158*'Fixed Data'!$B$26)*'Fixed Data'!AD42/10^6</f>
        <v>-73.236917098508997</v>
      </c>
      <c r="X143" s="21">
        <f>-(X$158*'Fixed Data'!$B$25*'Fixed Data'!X$47*'Fixed Data'!$B$24*'Fixed Data'!$B$23+X$158*'Fixed Data'!$B$26)*'Fixed Data'!AE42/10^6</f>
        <v>-75.655851837186432</v>
      </c>
      <c r="Y143" s="21">
        <f>-(Y$158*'Fixed Data'!$B$25*'Fixed Data'!Y$47*'Fixed Data'!$B$24*'Fixed Data'!$B$23+Y$158*'Fixed Data'!$B$26)*'Fixed Data'!AF42/10^6</f>
        <v>-77.939042856989715</v>
      </c>
      <c r="Z143" s="21">
        <f>-(Z$158*'Fixed Data'!$B$25*'Fixed Data'!Z$47*'Fixed Data'!$B$24*'Fixed Data'!$B$23+Z$158*'Fixed Data'!$B$26)*'Fixed Data'!AG42/10^6</f>
        <v>-80.495684640345758</v>
      </c>
      <c r="AA143" s="21">
        <f>-(AA$158*'Fixed Data'!$B$25*'Fixed Data'!AA$47*'Fixed Data'!$B$24*'Fixed Data'!$B$23+AA$158*'Fixed Data'!$B$26)*'Fixed Data'!AH42/10^6</f>
        <v>-83.126552525033617</v>
      </c>
      <c r="AB143" s="21">
        <f>-(AB$158*'Fixed Data'!$B$25*'Fixed Data'!AB$47*'Fixed Data'!$B$24*'Fixed Data'!$B$23+AB$158*'Fixed Data'!$B$26)*'Fixed Data'!AI42/10^6</f>
        <v>-85.8342780995944</v>
      </c>
      <c r="AC143" s="21">
        <f>-(AC$158*'Fixed Data'!$B$25*'Fixed Data'!AC$47*'Fixed Data'!$B$24*'Fixed Data'!$B$23+AC$158*'Fixed Data'!$B$26)*'Fixed Data'!AJ42/10^6</f>
        <v>-88.57146575536369</v>
      </c>
      <c r="AD143" s="21">
        <f>-(AD$158*'Fixed Data'!$B$25*'Fixed Data'!AD$47*'Fixed Data'!$B$24*'Fixed Data'!$B$23+AD$158*'Fixed Data'!$B$26)*'Fixed Data'!AK42/10^6</f>
        <v>-91.401225083085833</v>
      </c>
      <c r="AE143" s="21">
        <f>-(AE$158*'Fixed Data'!$B$25*'Fixed Data'!AE$47*'Fixed Data'!$B$24*'Fixed Data'!$B$23+AE$158*'Fixed Data'!$B$26)*'Fixed Data'!AL42/10^6</f>
        <v>-94.337340239924728</v>
      </c>
      <c r="AF143" s="21">
        <f>-(AF$158*'Fixed Data'!$B$25*'Fixed Data'!AF$47*'Fixed Data'!$B$24*'Fixed Data'!$B$23+AF$158*'Fixed Data'!$B$26)*'Fixed Data'!AM42/10^6</f>
        <v>-97.353826402070453</v>
      </c>
      <c r="AG143" s="21">
        <f>-(AG$158*'Fixed Data'!$B$25*'Fixed Data'!AG$47*'Fixed Data'!$B$24*'Fixed Data'!$B$23+AG$158*'Fixed Data'!$B$26)*'Fixed Data'!AN42/10^6</f>
        <v>-100.45628338751493</v>
      </c>
      <c r="AH143" s="21">
        <f>-(AH$158*'Fixed Data'!$B$25*'Fixed Data'!AH$47*'Fixed Data'!$B$24*'Fixed Data'!$B$23+AH$158*'Fixed Data'!$B$26)*'Fixed Data'!AO42/10^6</f>
        <v>-103.65142087580818</v>
      </c>
      <c r="AI143" s="21">
        <f>-(AI$158*'Fixed Data'!$B$25*'Fixed Data'!AI$47*'Fixed Data'!$B$24*'Fixed Data'!$B$23+AI$158*'Fixed Data'!$B$26)*'Fixed Data'!AP42/10^6</f>
        <v>-106.94796396018036</v>
      </c>
      <c r="AJ143" s="21">
        <f>-(AJ$158*'Fixed Data'!$B$25*'Fixed Data'!AJ$47*'Fixed Data'!$B$24*'Fixed Data'!$B$23+AJ$158*'Fixed Data'!$B$26)*'Fixed Data'!AQ42/10^6</f>
        <v>-110.34633756834064</v>
      </c>
      <c r="AK143" s="21">
        <f>-(AK$158*'Fixed Data'!$B$25*'Fixed Data'!AK$47*'Fixed Data'!$B$24*'Fixed Data'!$B$23+AK$158*'Fixed Data'!$B$26)*'Fixed Data'!AR42/10^6</f>
        <v>-113.84808680713066</v>
      </c>
      <c r="AL143" s="21">
        <f>-(AL$158*'Fixed Data'!$B$25*'Fixed Data'!AL$47*'Fixed Data'!$B$24*'Fixed Data'!$B$23+AL$158*'Fixed Data'!$B$26)*'Fixed Data'!AS42/10^6</f>
        <v>-117.45871371621236</v>
      </c>
      <c r="AM143" s="21">
        <f>-(AM$158*'Fixed Data'!$B$25*'Fixed Data'!AM$47*'Fixed Data'!$B$24*'Fixed Data'!$B$23+AM$158*'Fixed Data'!$B$26)*'Fixed Data'!AT42/10^6</f>
        <v>-121.18299539873372</v>
      </c>
      <c r="AN143" s="21">
        <f>-(AN$158*'Fixed Data'!$B$25*'Fixed Data'!AN$47*'Fixed Data'!$B$24*'Fixed Data'!$B$23+AN$158*'Fixed Data'!$B$26)*'Fixed Data'!AU42/10^6</f>
        <v>-125.02513853999572</v>
      </c>
      <c r="AO143" s="21">
        <f>-(AO$158*'Fixed Data'!$B$25*'Fixed Data'!AO$47*'Fixed Data'!$B$24*'Fixed Data'!$B$23+AO$158*'Fixed Data'!$B$26)*'Fixed Data'!AV42/10^6</f>
        <v>-128.98916208030442</v>
      </c>
      <c r="AP143" s="21">
        <f>-(AP$158*'Fixed Data'!$B$25*'Fixed Data'!AP$47*'Fixed Data'!$B$24*'Fixed Data'!$B$23+AP$158*'Fixed Data'!$B$26)*'Fixed Data'!AW42/10^6</f>
        <v>-133.07989056403039</v>
      </c>
      <c r="AQ143" s="21">
        <f>-(AQ$158*'Fixed Data'!$B$25*'Fixed Data'!AQ$47*'Fixed Data'!$B$24*'Fixed Data'!$B$23+AQ$158*'Fixed Data'!$B$26)*'Fixed Data'!AX42/10^6</f>
        <v>-137.30252591523558</v>
      </c>
      <c r="AR143" s="21">
        <f>-(AR$158*'Fixed Data'!$B$25*'Fixed Data'!AR$47*'Fixed Data'!$B$24*'Fixed Data'!$B$23+AR$158*'Fixed Data'!$B$26)*'Fixed Data'!AY42/10^6</f>
        <v>-141.66223052201121</v>
      </c>
      <c r="AS143" s="21">
        <f>-(AS$158*'Fixed Data'!$B$25*'Fixed Data'!AS$47*'Fixed Data'!$B$24*'Fixed Data'!$B$23+AS$158*'Fixed Data'!$B$26)*'Fixed Data'!AZ42/10^6</f>
        <v>-146.16435381598308</v>
      </c>
      <c r="AT143" s="21">
        <f>-(AT$158*'Fixed Data'!$B$25*'Fixed Data'!AT$47*'Fixed Data'!$B$24*'Fixed Data'!$B$23+AT$158*'Fixed Data'!$B$26)*'Fixed Data'!BA42/10^6</f>
        <v>-150.81455537424648</v>
      </c>
      <c r="AU143" s="21">
        <f>-(AU$158*'Fixed Data'!$B$25*'Fixed Data'!AU$47*'Fixed Data'!$B$24*'Fixed Data'!$B$23+AU$158*'Fixed Data'!$B$26)*'Fixed Data'!BB42/10^6</f>
        <v>-155.6188155076747</v>
      </c>
      <c r="AV143" s="21">
        <f>-(AV$158*'Fixed Data'!$B$25*'Fixed Data'!AV$47*'Fixed Data'!$B$24*'Fixed Data'!$B$23+AV$158*'Fixed Data'!$B$26)*'Fixed Data'!BC42/10^6</f>
        <v>-160.58335812303358</v>
      </c>
      <c r="AW143" s="21">
        <f>-(AW$158*'Fixed Data'!$B$25*'Fixed Data'!AW$47*'Fixed Data'!$B$24*'Fixed Data'!$B$23+AW$158*'Fixed Data'!$B$26)*'Fixed Data'!BD42/10^6</f>
        <v>-165.71466757499763</v>
      </c>
      <c r="AX143" s="21">
        <f>-(AX$158*'Fixed Data'!$B$25*'Fixed Data'!AX$47*'Fixed Data'!$B$24*'Fixed Data'!$B$23+AX$158*'Fixed Data'!$B$26)*'Fixed Data'!BE42/10^6</f>
        <v>-171.01954271124396</v>
      </c>
      <c r="AY143" s="21">
        <f>-(AY$158*'Fixed Data'!$B$25*'Fixed Data'!AY$47*'Fixed Data'!$B$24*'Fixed Data'!$B$23+AY$158*'Fixed Data'!$B$26)*'Fixed Data'!BF42/10^6</f>
        <v>-176.50511116250445</v>
      </c>
      <c r="AZ143" s="21">
        <f>-(AZ$158*'Fixed Data'!$B$25*'Fixed Data'!AZ$47*'Fixed Data'!$B$24*'Fixed Data'!$B$23+AZ$158*'Fixed Data'!$B$26)*'Fixed Data'!BG42/10^6</f>
        <v>-182.17883294537506</v>
      </c>
      <c r="BA143" s="21">
        <f>-(BA$158*'Fixed Data'!$B$25*'Fixed Data'!BA$47*'Fixed Data'!$B$24*'Fixed Data'!$B$23+BA$158*'Fixed Data'!$B$26)*'Fixed Data'!BH42/10^6</f>
        <v>-188.04851251652107</v>
      </c>
      <c r="BB143" s="21">
        <f>-(BB$158*'Fixed Data'!$B$25*'Fixed Data'!BB$47*'Fixed Data'!$B$24*'Fixed Data'!$B$23+BB$158*'Fixed Data'!$B$26)*'Fixed Data'!BI42/10^6</f>
        <v>-194.08472571482068</v>
      </c>
    </row>
    <row r="144" spans="1:54" outlineLevel="2">
      <c r="A144" s="426"/>
      <c r="B144" s="135" t="s">
        <v>288</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471</v>
      </c>
      <c r="D146" s="135" t="s">
        <v>389</v>
      </c>
      <c r="E146" s="21">
        <f>-E$161*'Fixed Data'!$B$20*'Fixed Data'!$B$22</f>
        <v>-5.7869438670629307</v>
      </c>
      <c r="F146" s="21">
        <f>-F$161*'Fixed Data'!$B$20*'Fixed Data'!$B$22</f>
        <v>-5.9912763633086232</v>
      </c>
      <c r="G146" s="21">
        <f>-G$161*'Fixed Data'!$B$20*'Fixed Data'!$B$22</f>
        <v>-6.2035979536085861</v>
      </c>
      <c r="H146" s="21">
        <f>-H$161*'Fixed Data'!$B$20*'Fixed Data'!$B$22</f>
        <v>-6.4242493424746758</v>
      </c>
      <c r="I146" s="21">
        <f>-I$161*'Fixed Data'!$B$20*'Fixed Data'!$B$22</f>
        <v>-6.6535866914582051</v>
      </c>
      <c r="J146" s="21">
        <f>-J$161*'Fixed Data'!$B$20*'Fixed Data'!$B$22</f>
        <v>-6.8919825152102145</v>
      </c>
      <c r="K146" s="21">
        <f>-K$161*'Fixed Data'!$B$20*'Fixed Data'!$B$22</f>
        <v>-7.1398262639206242</v>
      </c>
      <c r="L146" s="21">
        <f>-L$161*'Fixed Data'!$B$20*'Fixed Data'!$B$22</f>
        <v>-7.3975252641815246</v>
      </c>
      <c r="M146" s="21">
        <f>-M$161*'Fixed Data'!$B$20*'Fixed Data'!$B$22</f>
        <v>-7.6655055254413949</v>
      </c>
      <c r="N146" s="21">
        <f>-N$161*'Fixed Data'!$B$20*'Fixed Data'!$B$22</f>
        <v>-7.9442126360653642</v>
      </c>
      <c r="O146" s="21">
        <f>-O$161*'Fixed Data'!$B$20*'Fixed Data'!$B$22</f>
        <v>-8.234112726599994</v>
      </c>
      <c r="P146" s="21">
        <f>-P$161*'Fixed Data'!$B$20*'Fixed Data'!$B$22</f>
        <v>-8.5356933882350425</v>
      </c>
      <c r="Q146" s="21">
        <f>-Q$161*'Fixed Data'!$B$20*'Fixed Data'!$B$22</f>
        <v>-8.8494647704772778</v>
      </c>
      <c r="R146" s="21">
        <f>-R$161*'Fixed Data'!$B$20*'Fixed Data'!$B$22</f>
        <v>-9.1759606564227916</v>
      </c>
      <c r="S146" s="21">
        <f>-S$161*'Fixed Data'!$B$20*'Fixed Data'!$B$22</f>
        <v>-9.5157395828323175</v>
      </c>
      <c r="T146" s="21">
        <f>-T$161*'Fixed Data'!$B$20*'Fixed Data'!$B$22</f>
        <v>-9.869386005009579</v>
      </c>
      <c r="U146" s="21">
        <f>-U$161*'Fixed Data'!$B$20*'Fixed Data'!$B$22</f>
        <v>-10.237511618490158</v>
      </c>
      <c r="V146" s="21">
        <f>-V$161*'Fixed Data'!$B$20*'Fixed Data'!$B$22</f>
        <v>-10.620756591124355</v>
      </c>
      <c r="W146" s="21">
        <f>-W$161*'Fixed Data'!$B$20*'Fixed Data'!$B$22</f>
        <v>-11.019791019175111</v>
      </c>
      <c r="X146" s="21">
        <f>-X$161*'Fixed Data'!$B$20*'Fixed Data'!$B$22</f>
        <v>-11.435316316211413</v>
      </c>
      <c r="Y146" s="21">
        <f>-Y$161*'Fixed Data'!$B$20*'Fixed Data'!$B$22</f>
        <v>-11.868066736410716</v>
      </c>
      <c r="Z146" s="21">
        <f>-Z$161*'Fixed Data'!$B$20*'Fixed Data'!$B$22</f>
        <v>-12.31881103227045</v>
      </c>
      <c r="AA146" s="21">
        <f>-AA$161*'Fixed Data'!$B$20*'Fixed Data'!$B$22</f>
        <v>-12.788354022713442</v>
      </c>
      <c r="AB146" s="21">
        <f>-AB$161*'Fixed Data'!$B$20*'Fixed Data'!$B$22</f>
        <v>-13.277538430011466</v>
      </c>
      <c r="AC146" s="21">
        <f>-AC$161*'Fixed Data'!$B$20*'Fixed Data'!$B$22</f>
        <v>-13.787246649504256</v>
      </c>
      <c r="AD146" s="21">
        <f>-AD$161*'Fixed Data'!$B$20*'Fixed Data'!$B$22</f>
        <v>-14.318402788136579</v>
      </c>
      <c r="AE146" s="21">
        <f>-AE$161*'Fixed Data'!$B$20*'Fixed Data'!$B$22</f>
        <v>-14.871974590987795</v>
      </c>
      <c r="AF146" s="21">
        <f>-AF$161*'Fixed Data'!$B$20*'Fixed Data'!$B$22</f>
        <v>-15.448975569414991</v>
      </c>
      <c r="AG146" s="21">
        <f>-AG$161*'Fixed Data'!$B$20*'Fixed Data'!$B$22</f>
        <v>-16.050467353211129</v>
      </c>
      <c r="AH146" s="21">
        <f>-AH$161*'Fixed Data'!$B$20*'Fixed Data'!$B$22</f>
        <v>-16.677561885952702</v>
      </c>
      <c r="AI146" s="21">
        <f>-AI$161*'Fixed Data'!$B$20*'Fixed Data'!$B$22</f>
        <v>-17.331424001172977</v>
      </c>
      <c r="AJ146" s="21">
        <f>-AJ$161*'Fixed Data'!$B$20*'Fixed Data'!$B$22</f>
        <v>-18.013273953732213</v>
      </c>
      <c r="AK146" s="21">
        <f>-AK$161*'Fixed Data'!$B$20*'Fixed Data'!$B$22</f>
        <v>-18.724390152801451</v>
      </c>
      <c r="AL146" s="21">
        <f>-AL$161*'Fixed Data'!$B$20*'Fixed Data'!$B$22</f>
        <v>-19.466111962050839</v>
      </c>
      <c r="AM146" s="21">
        <f>-AM$161*'Fixed Data'!$B$20*'Fixed Data'!$B$22</f>
        <v>-20.239842791057512</v>
      </c>
      <c r="AN146" s="21">
        <f>-AN$161*'Fixed Data'!$B$20*'Fixed Data'!$B$22</f>
        <v>-21.047053119508966</v>
      </c>
      <c r="AO146" s="21">
        <f>-AO$161*'Fixed Data'!$B$20*'Fixed Data'!$B$22</f>
        <v>-21.889283879830529</v>
      </c>
      <c r="AP146" s="21">
        <f>-AP$161*'Fixed Data'!$B$20*'Fixed Data'!$B$22</f>
        <v>-22.768149907017367</v>
      </c>
      <c r="AQ146" s="21">
        <f>-AQ$161*'Fixed Data'!$B$20*'Fixed Data'!$B$22</f>
        <v>-23.685343500474012</v>
      </c>
      <c r="AR146" s="21">
        <f>-AR$161*'Fixed Data'!$B$20*'Fixed Data'!$B$22</f>
        <v>-24.642638344277987</v>
      </c>
      <c r="AS146" s="21">
        <f>-AS$161*'Fixed Data'!$B$20*'Fixed Data'!$B$22</f>
        <v>-25.641893405041927</v>
      </c>
      <c r="AT146" s="21">
        <f>-AT$161*'Fixed Data'!$B$20*'Fixed Data'!$B$22</f>
        <v>-26.685057233002837</v>
      </c>
      <c r="AU146" s="21">
        <f>-AU$161*'Fixed Data'!$B$20*'Fixed Data'!$B$22</f>
        <v>-27.774172330315857</v>
      </c>
      <c r="AV146" s="21">
        <f>-AV$161*'Fixed Data'!$B$20*'Fixed Data'!$B$22</f>
        <v>-28.911379788166048</v>
      </c>
      <c r="AW146" s="21">
        <f>-AW$161*'Fixed Data'!$B$20*'Fixed Data'!$B$22</f>
        <v>-30.098924192698387</v>
      </c>
      <c r="AX146" s="21">
        <f>-AX$161*'Fixed Data'!$B$20*'Fixed Data'!$B$22</f>
        <v>-31.339158665356663</v>
      </c>
      <c r="AY146" s="21">
        <f>-AY$161*'Fixed Data'!$B$20*'Fixed Data'!$B$22</f>
        <v>-32.634550284048061</v>
      </c>
      <c r="AZ146" s="21">
        <f>-AZ$161*'Fixed Data'!$B$20*'Fixed Data'!$B$22</f>
        <v>-33.987685773125818</v>
      </c>
      <c r="BA146" s="21">
        <f>-BA$161*'Fixed Data'!$B$20*'Fixed Data'!$B$22</f>
        <v>-35.401277282977873</v>
      </c>
      <c r="BB146" s="21">
        <f>-BB$161*'Fixed Data'!$B$20*'Fixed Data'!$B$22</f>
        <v>-36.873661879539746</v>
      </c>
    </row>
    <row r="147" spans="1:54" outlineLevel="2">
      <c r="A147" s="426"/>
      <c r="B147" s="135" t="s">
        <v>291</v>
      </c>
      <c r="C147" s="135" t="s">
        <v>472</v>
      </c>
      <c r="D147" s="135" t="s">
        <v>389</v>
      </c>
      <c r="E147" s="21">
        <f>-E$162*'Fixed Data'!$B$21*'Fixed Data'!$B$22</f>
        <v>-8.6495463997149385E-2</v>
      </c>
      <c r="F147" s="21">
        <f>-F$162*'Fixed Data'!$B$21*'Fixed Data'!$B$22</f>
        <v>-8.9549551882687775E-2</v>
      </c>
      <c r="G147" s="21">
        <f>-G$162*'Fixed Data'!$B$21*'Fixed Data'!$B$22</f>
        <v>-9.2723049931761614E-2</v>
      </c>
      <c r="H147" s="21">
        <f>-H$162*'Fixed Data'!$B$21*'Fixed Data'!$B$22</f>
        <v>-9.6021050269929201E-2</v>
      </c>
      <c r="I147" s="21">
        <f>-I$162*'Fixed Data'!$B$21*'Fixed Data'!$B$22</f>
        <v>-9.944887705829622E-2</v>
      </c>
      <c r="J147" s="21">
        <f>-J$162*'Fixed Data'!$B$21*'Fixed Data'!$B$22</f>
        <v>-0.10301209749260347</v>
      </c>
      <c r="K147" s="21">
        <f>-K$162*'Fixed Data'!$B$21*'Fixed Data'!$B$22</f>
        <v>-0.10671653295298672</v>
      </c>
      <c r="L147" s="21">
        <f>-L$162*'Fixed Data'!$B$21*'Fixed Data'!$B$22</f>
        <v>-0.11056827150978896</v>
      </c>
      <c r="M147" s="21">
        <f>-M$162*'Fixed Data'!$B$21*'Fixed Data'!$B$22</f>
        <v>-0.11457368042937206</v>
      </c>
      <c r="N147" s="21">
        <f>-N$162*'Fixed Data'!$B$21*'Fixed Data'!$B$22</f>
        <v>-0.11873942003598095</v>
      </c>
      <c r="O147" s="21">
        <f>-O$162*'Fixed Data'!$B$21*'Fixed Data'!$B$22</f>
        <v>-0.12307245712158996</v>
      </c>
      <c r="P147" s="21">
        <f>-P$162*'Fixed Data'!$B$21*'Fixed Data'!$B$22</f>
        <v>-0.12758007971180138</v>
      </c>
      <c r="Q147" s="21">
        <f>-Q$162*'Fixed Data'!$B$21*'Fixed Data'!$B$22</f>
        <v>-0.13226991303712343</v>
      </c>
      <c r="R147" s="21">
        <f>-R$162*'Fixed Data'!$B$21*'Fixed Data'!$B$22</f>
        <v>-0.13714993505223083</v>
      </c>
      <c r="S147" s="21">
        <f>-S$162*'Fixed Data'!$B$21*'Fixed Data'!$B$22</f>
        <v>-0.14222849391396705</v>
      </c>
      <c r="T147" s="21">
        <f>-T$162*'Fixed Data'!$B$21*'Fixed Data'!$B$22</f>
        <v>-0.14751432576069162</v>
      </c>
      <c r="U147" s="21">
        <f>-U$162*'Fixed Data'!$B$21*'Fixed Data'!$B$22</f>
        <v>-0.15301657279297193</v>
      </c>
      <c r="V147" s="21">
        <f>-V$162*'Fixed Data'!$B$21*'Fixed Data'!$B$22</f>
        <v>-0.15874480391570667</v>
      </c>
      <c r="W147" s="21">
        <f>-W$162*'Fixed Data'!$B$21*'Fixed Data'!$B$22</f>
        <v>-0.16470903462688713</v>
      </c>
      <c r="X147" s="21">
        <f>-X$162*'Fixed Data'!$B$21*'Fixed Data'!$B$22</f>
        <v>-0.17091974856375497</v>
      </c>
      <c r="Y147" s="21">
        <f>-Y$162*'Fixed Data'!$B$21*'Fixed Data'!$B$22</f>
        <v>-0.17738792085702965</v>
      </c>
      <c r="Z147" s="21">
        <f>-Z$162*'Fixed Data'!$B$21*'Fixed Data'!$B$22</f>
        <v>-0.18412504118379053</v>
      </c>
      <c r="AA147" s="21">
        <f>-AA$162*'Fixed Data'!$B$21*'Fixed Data'!$B$22</f>
        <v>-0.19114313908044572</v>
      </c>
      <c r="AB147" s="21">
        <f>-AB$162*'Fixed Data'!$B$21*'Fixed Data'!$B$22</f>
        <v>-0.19845481046108054</v>
      </c>
      <c r="AC147" s="21">
        <f>-AC$162*'Fixed Data'!$B$21*'Fixed Data'!$B$22</f>
        <v>-0.20607324443715019</v>
      </c>
      <c r="AD147" s="21">
        <f>-AD$162*'Fixed Data'!$B$21*'Fixed Data'!$B$22</f>
        <v>-0.21401225299994986</v>
      </c>
      <c r="AE147" s="21">
        <f>-AE$162*'Fixed Data'!$B$21*'Fixed Data'!$B$22</f>
        <v>-0.22228630055241089</v>
      </c>
      <c r="AF147" s="21">
        <f>-AF$162*'Fixed Data'!$B$21*'Fixed Data'!$B$22</f>
        <v>-0.23091053630367442</v>
      </c>
      <c r="AG147" s="21">
        <f>-AG$162*'Fixed Data'!$B$21*'Fixed Data'!$B$22</f>
        <v>-0.23990082741702673</v>
      </c>
      <c r="AH147" s="21">
        <f>-AH$162*'Fixed Data'!$B$21*'Fixed Data'!$B$22</f>
        <v>-0.24927379426724844</v>
      </c>
      <c r="AI147" s="21">
        <f>-AI$162*'Fixed Data'!$B$21*'Fixed Data'!$B$22</f>
        <v>-0.25904684690334345</v>
      </c>
      <c r="AJ147" s="21">
        <f>-AJ$162*'Fixed Data'!$B$21*'Fixed Data'!$B$22</f>
        <v>-0.26923822422337162</v>
      </c>
      <c r="AK147" s="21">
        <f>-AK$162*'Fixed Data'!$B$21*'Fixed Data'!$B$22</f>
        <v>-0.27986703390264389</v>
      </c>
      <c r="AL147" s="21">
        <f>-AL$162*'Fixed Data'!$B$21*'Fixed Data'!$B$22</f>
        <v>-0.29095329533536518</v>
      </c>
      <c r="AM147" s="21">
        <f>-AM$162*'Fixed Data'!$B$21*'Fixed Data'!$B$22</f>
        <v>-0.30251798438434779</v>
      </c>
      <c r="AN147" s="21">
        <f>-AN$162*'Fixed Data'!$B$21*'Fixed Data'!$B$22</f>
        <v>-0.3145830802401377</v>
      </c>
      <c r="AO147" s="21">
        <f>-AO$162*'Fixed Data'!$B$21*'Fixed Data'!$B$22</f>
        <v>-0.32717161469090045</v>
      </c>
      <c r="AP147" s="21">
        <f>-AP$162*'Fixed Data'!$B$21*'Fixed Data'!$B$22</f>
        <v>-0.34030772350172089</v>
      </c>
      <c r="AQ147" s="21">
        <f>-AQ$162*'Fixed Data'!$B$21*'Fixed Data'!$B$22</f>
        <v>-0.35401670141004155</v>
      </c>
      <c r="AR147" s="21">
        <f>-AR$162*'Fixed Data'!$B$21*'Fixed Data'!$B$22</f>
        <v>-0.36832505862782472</v>
      </c>
      <c r="AS147" s="21">
        <f>-AS$162*'Fixed Data'!$B$21*'Fixed Data'!$B$22</f>
        <v>-0.3832605811105263</v>
      </c>
      <c r="AT147" s="21">
        <f>-AT$162*'Fixed Data'!$B$21*'Fixed Data'!$B$22</f>
        <v>-0.39885239293548286</v>
      </c>
      <c r="AU147" s="21">
        <f>-AU$162*'Fixed Data'!$B$21*'Fixed Data'!$B$22</f>
        <v>-0.41513102259778251</v>
      </c>
      <c r="AV147" s="21">
        <f>-AV$162*'Fixed Data'!$B$21*'Fixed Data'!$B$22</f>
        <v>-0.43212847231958418</v>
      </c>
      <c r="AW147" s="21">
        <f>-AW$162*'Fixed Data'!$B$21*'Fixed Data'!$B$22</f>
        <v>-0.44987829082490283</v>
      </c>
      <c r="AX147" s="21">
        <f>-AX$162*'Fixed Data'!$B$21*'Fixed Data'!$B$22</f>
        <v>-0.46841564988120593</v>
      </c>
      <c r="AY147" s="21">
        <f>-AY$162*'Fixed Data'!$B$21*'Fixed Data'!$B$22</f>
        <v>-0.48777742415580294</v>
      </c>
      <c r="AZ147" s="21">
        <f>-AZ$162*'Fixed Data'!$B$21*'Fixed Data'!$B$22</f>
        <v>-0.50800227589375258</v>
      </c>
      <c r="BA147" s="21">
        <f>-BA$162*'Fixed Data'!$B$21*'Fixed Data'!$B$22</f>
        <v>-0.52913074306123675</v>
      </c>
      <c r="BB147" s="21">
        <f>-BB$162*'Fixed Data'!$B$21*'Fixed Data'!$B$22</f>
        <v>-0.55113797031707323</v>
      </c>
    </row>
    <row r="148" spans="1:54" outlineLevel="2">
      <c r="A148" s="426"/>
      <c r="B148" s="135" t="s">
        <v>291</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473</v>
      </c>
      <c r="D150" s="135" t="s">
        <v>389</v>
      </c>
      <c r="E150" s="279">
        <v>-37.7511279</v>
      </c>
      <c r="F150" s="279">
        <v>-38.887891409999995</v>
      </c>
      <c r="G150" s="279">
        <v>-40.061269100000004</v>
      </c>
      <c r="H150" s="279">
        <v>-41.272535210000001</v>
      </c>
      <c r="I150" s="279">
        <v>-42.523012259999994</v>
      </c>
      <c r="J150" s="279">
        <v>-43.814073</v>
      </c>
      <c r="K150" s="279">
        <v>-45.147142469999999</v>
      </c>
      <c r="L150" s="279">
        <v>-46.523700240000004</v>
      </c>
      <c r="M150" s="279">
        <v>-47.945282560000003</v>
      </c>
      <c r="N150" s="279">
        <v>-49.413484799999999</v>
      </c>
      <c r="O150" s="279">
        <v>-50.929963890000003</v>
      </c>
      <c r="P150" s="279">
        <v>-52.496440880000002</v>
      </c>
      <c r="Q150" s="279">
        <v>-54.114703630000001</v>
      </c>
      <c r="R150" s="279">
        <v>-55.786609649999995</v>
      </c>
      <c r="S150" s="279">
        <v>-57.514088969999996</v>
      </c>
      <c r="T150" s="279">
        <v>-59.29914728</v>
      </c>
      <c r="U150" s="279">
        <v>-61.143869080000002</v>
      </c>
      <c r="V150" s="279">
        <v>-63.050421049999997</v>
      </c>
      <c r="W150" s="279">
        <v>-65.02105555</v>
      </c>
      <c r="X150" s="279">
        <v>-67.058114259999996</v>
      </c>
      <c r="Y150" s="279">
        <v>-69.164032030000001</v>
      </c>
      <c r="Z150" s="279">
        <v>-71.34134087000001</v>
      </c>
      <c r="AA150" s="279">
        <v>-73.592674119999998</v>
      </c>
      <c r="AB150" s="279">
        <v>-75.920770829999995</v>
      </c>
      <c r="AC150" s="279">
        <v>-78.328480310000003</v>
      </c>
      <c r="AD150" s="279">
        <v>-80.818766969999999</v>
      </c>
      <c r="AE150" s="279">
        <v>-83.394715230000003</v>
      </c>
      <c r="AF150" s="279">
        <v>-86.059534819999996</v>
      </c>
      <c r="AG150" s="279">
        <v>-88.81656624</v>
      </c>
      <c r="AH150" s="279">
        <v>-91.669286450000001</v>
      </c>
      <c r="AI150" s="279">
        <v>-94.62131488</v>
      </c>
      <c r="AJ150" s="279">
        <v>-97.676419699999997</v>
      </c>
      <c r="AK150" s="279">
        <v>-100.8385243</v>
      </c>
      <c r="AL150" s="279">
        <v>-104.11171440000001</v>
      </c>
      <c r="AM150" s="279">
        <v>-107.50024490000001</v>
      </c>
      <c r="AN150" s="279">
        <v>-111.00854740000001</v>
      </c>
      <c r="AO150" s="279">
        <v>-114.6412385</v>
      </c>
      <c r="AP150" s="279">
        <v>-118.4031275</v>
      </c>
      <c r="AQ150" s="279">
        <v>-122.29922540000001</v>
      </c>
      <c r="AR150" s="279">
        <v>-126.33475370000001</v>
      </c>
      <c r="AS150" s="279">
        <v>-130.5151539</v>
      </c>
      <c r="AT150" s="279">
        <v>-134.84609730000003</v>
      </c>
      <c r="AU150" s="279">
        <v>-139.33349569999999</v>
      </c>
      <c r="AV150" s="279">
        <v>-143.98351169999998</v>
      </c>
      <c r="AW150" s="279">
        <v>-148.80257069999999</v>
      </c>
      <c r="AX150" s="279">
        <v>-153.79737209999999</v>
      </c>
      <c r="AY150" s="279">
        <v>-158.97490219999997</v>
      </c>
      <c r="AZ150" s="279">
        <v>-164.34244719999998</v>
      </c>
      <c r="BA150" s="279">
        <v>-169.90760680000002</v>
      </c>
      <c r="BB150" s="279">
        <v>-175.66122045980714</v>
      </c>
    </row>
    <row r="151" spans="1:54" outlineLevel="2">
      <c r="A151" s="426"/>
      <c r="B151" s="135" t="s">
        <v>294</v>
      </c>
      <c r="C151" s="135" t="s">
        <v>474</v>
      </c>
      <c r="D151" s="135" t="s">
        <v>389</v>
      </c>
      <c r="E151" s="279">
        <v>-11.34775132</v>
      </c>
      <c r="F151" s="279">
        <v>-11.69424759</v>
      </c>
      <c r="G151" s="279">
        <v>-12.051937580000001</v>
      </c>
      <c r="H151" s="279">
        <v>-12.42120871</v>
      </c>
      <c r="I151" s="279">
        <v>-12.802462910000001</v>
      </c>
      <c r="J151" s="279">
        <v>-13.19611723</v>
      </c>
      <c r="K151" s="279">
        <v>-13.60260443</v>
      </c>
      <c r="L151" s="279">
        <v>-14.022373609999999</v>
      </c>
      <c r="M151" s="279">
        <v>-14.45589092</v>
      </c>
      <c r="N151" s="279">
        <v>-14.90364025</v>
      </c>
      <c r="O151" s="279">
        <v>-15.366123910000001</v>
      </c>
      <c r="P151" s="279">
        <v>-15.843863460000001</v>
      </c>
      <c r="Q151" s="279">
        <v>-16.337400470000002</v>
      </c>
      <c r="R151" s="279">
        <v>-16.847297350000002</v>
      </c>
      <c r="S151" s="279">
        <v>-17.374138239999997</v>
      </c>
      <c r="T151" s="279">
        <v>-17.91852987</v>
      </c>
      <c r="U151" s="279">
        <v>-18.481102570000001</v>
      </c>
      <c r="V151" s="279">
        <v>-19.062511219999998</v>
      </c>
      <c r="W151" s="279">
        <v>-19.663436269999998</v>
      </c>
      <c r="X151" s="279">
        <v>-20.28458487</v>
      </c>
      <c r="Y151" s="279">
        <v>-20.926691959999999</v>
      </c>
      <c r="Z151" s="279">
        <v>-21.590521429999999</v>
      </c>
      <c r="AA151" s="279">
        <v>-22.276867429999999</v>
      </c>
      <c r="AB151" s="279">
        <v>-22.98655557</v>
      </c>
      <c r="AC151" s="279">
        <v>-23.720444309999998</v>
      </c>
      <c r="AD151" s="279">
        <v>-24.47942638</v>
      </c>
      <c r="AE151" s="279">
        <v>-25.264430230000002</v>
      </c>
      <c r="AF151" s="279">
        <v>-26.076421549999999</v>
      </c>
      <c r="AG151" s="279">
        <v>-26.91640494</v>
      </c>
      <c r="AH151" s="279">
        <v>-27.785425510000003</v>
      </c>
      <c r="AI151" s="279">
        <v>-28.684570730000001</v>
      </c>
      <c r="AJ151" s="279">
        <v>-29.61497219</v>
      </c>
      <c r="AK151" s="279">
        <v>-30.577807579999998</v>
      </c>
      <c r="AL151" s="279">
        <v>-31.574302679999999</v>
      </c>
      <c r="AM151" s="279">
        <v>-32.605733450000002</v>
      </c>
      <c r="AN151" s="279">
        <v>-33.673428289999997</v>
      </c>
      <c r="AO151" s="279">
        <v>-34.778770280000003</v>
      </c>
      <c r="AP151" s="279">
        <v>-35.92319964</v>
      </c>
      <c r="AQ151" s="279">
        <v>-37.108216240000004</v>
      </c>
      <c r="AR151" s="279">
        <v>-38.335382229999993</v>
      </c>
      <c r="AS151" s="279">
        <v>-39.606324840000006</v>
      </c>
      <c r="AT151" s="279">
        <v>-40.922739219999997</v>
      </c>
      <c r="AU151" s="279">
        <v>-42.286391539999997</v>
      </c>
      <c r="AV151" s="279">
        <v>-43.699122090000003</v>
      </c>
      <c r="AW151" s="279">
        <v>-45.162848679999996</v>
      </c>
      <c r="AX151" s="279">
        <v>-46.679570040000002</v>
      </c>
      <c r="AY151" s="279">
        <v>-48.251369509999996</v>
      </c>
      <c r="AZ151" s="279">
        <v>-49.880418829999996</v>
      </c>
      <c r="BA151" s="279">
        <v>-51.568982159999997</v>
      </c>
      <c r="BB151" s="279">
        <v>-53.314707121483849</v>
      </c>
    </row>
    <row r="152" spans="1:54" outlineLevel="2">
      <c r="A152" s="426"/>
      <c r="B152" s="135" t="s">
        <v>294</v>
      </c>
      <c r="C152" s="135" t="s">
        <v>475</v>
      </c>
      <c r="D152" s="135" t="s">
        <v>389</v>
      </c>
      <c r="E152" s="279">
        <v>-0.93836276650000006</v>
      </c>
      <c r="F152" s="279">
        <v>-0.97149369779999994</v>
      </c>
      <c r="G152" s="279">
        <v>-1.005919996</v>
      </c>
      <c r="H152" s="279">
        <v>-1.0416969039999999</v>
      </c>
      <c r="I152" s="279">
        <v>-1.078882178</v>
      </c>
      <c r="J152" s="279">
        <v>-1.1175362099999999</v>
      </c>
      <c r="K152" s="279">
        <v>-1.1577221499999999</v>
      </c>
      <c r="L152" s="279">
        <v>-1.199506044</v>
      </c>
      <c r="M152" s="279">
        <v>-1.2429569650000001</v>
      </c>
      <c r="N152" s="279">
        <v>-1.2881471610000002</v>
      </c>
      <c r="O152" s="279">
        <v>-1.33515221</v>
      </c>
      <c r="P152" s="279">
        <v>-1.3840511740000001</v>
      </c>
      <c r="Q152" s="279">
        <v>-1.4349267700000001</v>
      </c>
      <c r="R152" s="279">
        <v>-1.4878655460000001</v>
      </c>
      <c r="S152" s="279">
        <v>-1.5429580619999999</v>
      </c>
      <c r="T152" s="279">
        <v>-1.6002990850000001</v>
      </c>
      <c r="U152" s="279">
        <v>-1.659987796</v>
      </c>
      <c r="V152" s="279">
        <v>-1.722127996</v>
      </c>
      <c r="W152" s="279">
        <v>-1.786828332</v>
      </c>
      <c r="X152" s="279">
        <v>-1.854202535</v>
      </c>
      <c r="Y152" s="279">
        <v>-1.92436966</v>
      </c>
      <c r="Z152" s="279">
        <v>-1.9974543500000002</v>
      </c>
      <c r="AA152" s="279">
        <v>-2.0735871029999999</v>
      </c>
      <c r="AB152" s="279">
        <v>-2.1529045580000004</v>
      </c>
      <c r="AC152" s="279">
        <v>-2.2355497940000002</v>
      </c>
      <c r="AD152" s="279">
        <v>-2.3216726400000001</v>
      </c>
      <c r="AE152" s="279">
        <v>-2.4114300099999997</v>
      </c>
      <c r="AF152" s="279">
        <v>-2.5049862439999999</v>
      </c>
      <c r="AG152" s="279">
        <v>-2.6025134679999997</v>
      </c>
      <c r="AH152" s="279">
        <v>-2.7041919819999998</v>
      </c>
      <c r="AI152" s="279">
        <v>-2.8102106519999999</v>
      </c>
      <c r="AJ152" s="279">
        <v>-2.920767331</v>
      </c>
      <c r="AK152" s="279">
        <v>-3.0360693040000002</v>
      </c>
      <c r="AL152" s="279">
        <v>-3.1563337420000002</v>
      </c>
      <c r="AM152" s="279">
        <v>-3.2817881919999996</v>
      </c>
      <c r="AN152" s="279">
        <v>-3.4126710849999999</v>
      </c>
      <c r="AO152" s="279">
        <v>-3.5492322700000001</v>
      </c>
      <c r="AP152" s="279">
        <v>-3.6917335759999999</v>
      </c>
      <c r="AQ152" s="279">
        <v>-3.840449402</v>
      </c>
      <c r="AR152" s="279">
        <v>-3.9956673309999999</v>
      </c>
      <c r="AS152" s="279">
        <v>-4.1576887859999996</v>
      </c>
      <c r="AT152" s="279">
        <v>-4.326829708</v>
      </c>
      <c r="AU152" s="279">
        <v>-4.5034212709999997</v>
      </c>
      <c r="AV152" s="279">
        <v>-4.6878106380000002</v>
      </c>
      <c r="AW152" s="279">
        <v>-4.8803617479999994</v>
      </c>
      <c r="AX152" s="279">
        <v>-5.0814561449999998</v>
      </c>
      <c r="AY152" s="279">
        <v>-5.2914938490000001</v>
      </c>
      <c r="AZ152" s="279">
        <v>-5.5108942680000004</v>
      </c>
      <c r="BA152" s="279">
        <v>-5.7400971639999998</v>
      </c>
      <c r="BB152" s="279">
        <v>-5.9788328082219779</v>
      </c>
    </row>
    <row r="153" spans="1:54" outlineLevel="2">
      <c r="A153" s="426"/>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161</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477</v>
      </c>
      <c r="B158" s="135" t="s">
        <v>288</v>
      </c>
      <c r="C158" s="135" t="s">
        <v>395</v>
      </c>
      <c r="D158" s="135" t="s">
        <v>478</v>
      </c>
      <c r="E158" s="238">
        <v>103.89814905218508</v>
      </c>
      <c r="F158" s="36">
        <v>105.41882275811773</v>
      </c>
      <c r="G158" s="36">
        <v>106.97098496190151</v>
      </c>
      <c r="H158" s="36">
        <v>108.55555206244479</v>
      </c>
      <c r="I158" s="36">
        <v>110.1734738326526</v>
      </c>
      <c r="J158" s="36">
        <v>111.82573482742652</v>
      </c>
      <c r="K158" s="36">
        <v>113.51335575866442</v>
      </c>
      <c r="L158" s="36">
        <v>115.23739515626049</v>
      </c>
      <c r="M158" s="36">
        <v>116.9989509301049</v>
      </c>
      <c r="N158" s="36">
        <v>118.79916180008382</v>
      </c>
      <c r="O158" s="36">
        <v>120.63920938607905</v>
      </c>
      <c r="P158" s="36">
        <v>122.52031952796804</v>
      </c>
      <c r="Q158" s="36">
        <v>124.44376481562351</v>
      </c>
      <c r="R158" s="36">
        <v>126.41086590891341</v>
      </c>
      <c r="S158" s="36">
        <v>128.42299395770061</v>
      </c>
      <c r="T158" s="36">
        <v>130.4815729118427</v>
      </c>
      <c r="U158" s="36">
        <v>132.58808117119187</v>
      </c>
      <c r="V158" s="36">
        <v>134.74405477559452</v>
      </c>
      <c r="W158" s="36">
        <v>136.9510889448911</v>
      </c>
      <c r="X158" s="36">
        <v>139.21084170891581</v>
      </c>
      <c r="Y158" s="36">
        <v>141.52503566749641</v>
      </c>
      <c r="Z158" s="36">
        <v>143.89546118045385</v>
      </c>
      <c r="AA158" s="36">
        <v>146.32397955760203</v>
      </c>
      <c r="AB158" s="36">
        <v>148.81252591874741</v>
      </c>
      <c r="AC158" s="36">
        <v>151.36311227368876</v>
      </c>
      <c r="AD158" s="36">
        <v>153.97783115221688</v>
      </c>
      <c r="AE158" s="36">
        <v>156.65885912411409</v>
      </c>
      <c r="AF158" s="36">
        <v>159.40846064915391</v>
      </c>
      <c r="AG158" s="36">
        <v>162.22899148710084</v>
      </c>
      <c r="AH158" s="36">
        <v>165.12290309770967</v>
      </c>
      <c r="AI158" s="36">
        <v>168.09274704072527</v>
      </c>
      <c r="AJ158" s="36">
        <v>171.14117926588207</v>
      </c>
      <c r="AK158" s="36">
        <v>174.27096462290353</v>
      </c>
      <c r="AL158" s="36">
        <v>177.4849819215018</v>
      </c>
      <c r="AM158" s="36">
        <v>180.78622899137707</v>
      </c>
      <c r="AN158" s="36">
        <v>184.17782840221713</v>
      </c>
      <c r="AO158" s="36">
        <v>187.66303230369678</v>
      </c>
      <c r="AP158" s="36">
        <v>191.24522913547708</v>
      </c>
      <c r="AQ158" s="36">
        <v>194.9279491272051</v>
      </c>
      <c r="AR158" s="36">
        <v>198.71487122851289</v>
      </c>
      <c r="AS158" s="36">
        <v>202.60982970901702</v>
      </c>
      <c r="AT158" s="36">
        <v>206.61682086831792</v>
      </c>
      <c r="AU158" s="36">
        <v>210.74001128599889</v>
      </c>
      <c r="AV158" s="36">
        <v>214.98374464162549</v>
      </c>
      <c r="AW158" s="36">
        <v>219.35255062474494</v>
      </c>
      <c r="AX158" s="36">
        <v>223.85115307488468</v>
      </c>
      <c r="AY158" s="36">
        <v>228.4844790015521</v>
      </c>
      <c r="AZ158" s="36">
        <v>233.25766804423321</v>
      </c>
      <c r="BA158" s="36">
        <v>238.17608215239176</v>
      </c>
      <c r="BB158" s="36">
        <v>243.19820473685536</v>
      </c>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471</v>
      </c>
      <c r="D161" s="135" t="s">
        <v>479</v>
      </c>
      <c r="E161" s="238">
        <v>0.25832833500000002</v>
      </c>
      <c r="F161" s="36">
        <v>0.26744970800000001</v>
      </c>
      <c r="G161" s="36">
        <v>0.27692771300000002</v>
      </c>
      <c r="H161" s="36">
        <v>0.28677755900000002</v>
      </c>
      <c r="I161" s="36">
        <v>0.29701514499999998</v>
      </c>
      <c r="J161" s="36">
        <v>0.30765710000000002</v>
      </c>
      <c r="K161" s="36">
        <v>0.31872080899999999</v>
      </c>
      <c r="L161" s="36">
        <v>0.33022445499999997</v>
      </c>
      <c r="M161" s="36">
        <v>0.34218705500000002</v>
      </c>
      <c r="N161" s="36">
        <v>0.35462850000000001</v>
      </c>
      <c r="O161" s="36">
        <v>0.367569598</v>
      </c>
      <c r="P161" s="36">
        <v>0.381032115</v>
      </c>
      <c r="Q161" s="36">
        <v>0.39503882400000001</v>
      </c>
      <c r="R161" s="36">
        <v>0.40961355300000002</v>
      </c>
      <c r="S161" s="36">
        <v>0.42478123499999998</v>
      </c>
      <c r="T161" s="36">
        <v>0.44056795999999998</v>
      </c>
      <c r="U161" s="36">
        <v>0.45700103399999997</v>
      </c>
      <c r="V161" s="36">
        <v>0.47410903399999998</v>
      </c>
      <c r="W161" s="36">
        <v>0.49192187300000001</v>
      </c>
      <c r="X161" s="36">
        <v>0.51047086200000003</v>
      </c>
      <c r="Y161" s="36">
        <v>0.52978877800000002</v>
      </c>
      <c r="Z161" s="36">
        <v>0.54990993799999999</v>
      </c>
      <c r="AA161" s="36">
        <v>0.57087026900000004</v>
      </c>
      <c r="AB161" s="36">
        <v>0.59270738999999995</v>
      </c>
      <c r="AC161" s="36">
        <v>0.615460691</v>
      </c>
      <c r="AD161" s="36">
        <v>0.63917142400000004</v>
      </c>
      <c r="AE161" s="36">
        <v>0.66388278899999997</v>
      </c>
      <c r="AF161" s="36">
        <v>0.68964002899999999</v>
      </c>
      <c r="AG161" s="36">
        <v>0.71649053500000004</v>
      </c>
      <c r="AH161" s="36">
        <v>0.74448394399999995</v>
      </c>
      <c r="AI161" s="36">
        <v>0.77367225399999995</v>
      </c>
      <c r="AJ161" s="36">
        <v>0.804109937</v>
      </c>
      <c r="AK161" s="36">
        <v>0.83585406100000004</v>
      </c>
      <c r="AL161" s="36">
        <v>0.86896441499999999</v>
      </c>
      <c r="AM161" s="36">
        <v>0.90350364699999997</v>
      </c>
      <c r="AN161" s="36">
        <v>0.939537399</v>
      </c>
      <c r="AO161" s="36">
        <v>0.97713445799999998</v>
      </c>
      <c r="AP161" s="36">
        <v>1.0163669099999999</v>
      </c>
      <c r="AQ161" s="36">
        <v>1.0573102990000001</v>
      </c>
      <c r="AR161" s="36">
        <v>1.1000438020000001</v>
      </c>
      <c r="AS161" s="36">
        <v>1.144650403</v>
      </c>
      <c r="AT161" s="36">
        <v>1.1912170849999999</v>
      </c>
      <c r="AU161" s="36">
        <v>1.2398350250000001</v>
      </c>
      <c r="AV161" s="36">
        <v>1.2905998009999999</v>
      </c>
      <c r="AW161" s="36">
        <v>1.343611611</v>
      </c>
      <c r="AX161" s="36">
        <v>1.398975498</v>
      </c>
      <c r="AY161" s="36">
        <v>1.4568015919999999</v>
      </c>
      <c r="AZ161" s="36">
        <v>1.5172053640000001</v>
      </c>
      <c r="BA161" s="36">
        <v>1.580307884</v>
      </c>
      <c r="BB161" s="36">
        <v>1.6460349188645218</v>
      </c>
    </row>
    <row r="162" spans="1:54" outlineLevel="2">
      <c r="A162" s="426"/>
      <c r="B162" s="135" t="s">
        <v>291</v>
      </c>
      <c r="C162" s="135" t="s">
        <v>472</v>
      </c>
      <c r="D162" s="135" t="s">
        <v>480</v>
      </c>
      <c r="E162" s="238">
        <v>0.57406296599999995</v>
      </c>
      <c r="F162" s="36">
        <v>0.59433268500000003</v>
      </c>
      <c r="G162" s="36">
        <v>0.61539491899999998</v>
      </c>
      <c r="H162" s="36">
        <v>0.63728346400000002</v>
      </c>
      <c r="I162" s="36">
        <v>0.66003365599999997</v>
      </c>
      <c r="J162" s="36">
        <v>0.683682444</v>
      </c>
      <c r="K162" s="36">
        <v>0.70826846399999999</v>
      </c>
      <c r="L162" s="36">
        <v>0.73383212200000003</v>
      </c>
      <c r="M162" s="36">
        <v>0.76041567700000001</v>
      </c>
      <c r="N162" s="36">
        <v>0.78806333299999998</v>
      </c>
      <c r="O162" s="36">
        <v>0.81682132799999996</v>
      </c>
      <c r="P162" s="36">
        <v>0.84673803199999997</v>
      </c>
      <c r="Q162" s="36">
        <v>0.87786405300000003</v>
      </c>
      <c r="R162" s="36">
        <v>0.91025233999999999</v>
      </c>
      <c r="S162" s="36">
        <v>0.94395829899999995</v>
      </c>
      <c r="T162" s="36">
        <v>0.97903991099999998</v>
      </c>
      <c r="U162" s="36">
        <v>1.0155578519999999</v>
      </c>
      <c r="V162" s="36">
        <v>1.0535756300000001</v>
      </c>
      <c r="W162" s="36">
        <v>1.093159717</v>
      </c>
      <c r="X162" s="36">
        <v>1.134379692</v>
      </c>
      <c r="Y162" s="36">
        <v>1.1773083959999999</v>
      </c>
      <c r="Z162" s="36">
        <v>1.2220220850000001</v>
      </c>
      <c r="AA162" s="36">
        <v>1.2686005979999999</v>
      </c>
      <c r="AB162" s="36">
        <v>1.3171275330000001</v>
      </c>
      <c r="AC162" s="36">
        <v>1.3676904249999999</v>
      </c>
      <c r="AD162" s="36">
        <v>1.4203809430000001</v>
      </c>
      <c r="AE162" s="36">
        <v>1.475295086</v>
      </c>
      <c r="AF162" s="36">
        <v>1.532533398</v>
      </c>
      <c r="AG162" s="36">
        <v>1.592201188</v>
      </c>
      <c r="AH162" s="36">
        <v>1.654408764</v>
      </c>
      <c r="AI162" s="36">
        <v>1.7192716750000001</v>
      </c>
      <c r="AJ162" s="36">
        <v>1.786910971</v>
      </c>
      <c r="AK162" s="36">
        <v>1.8574534680000001</v>
      </c>
      <c r="AL162" s="36">
        <v>1.9310320329999999</v>
      </c>
      <c r="AM162" s="36">
        <v>2.0077858810000002</v>
      </c>
      <c r="AN162" s="36">
        <v>2.0878608860000001</v>
      </c>
      <c r="AO162" s="36">
        <v>2.1714099080000002</v>
      </c>
      <c r="AP162" s="36">
        <v>2.2585931339999998</v>
      </c>
      <c r="AQ162" s="36">
        <v>2.349578443</v>
      </c>
      <c r="AR162" s="36">
        <v>2.4445417809999999</v>
      </c>
      <c r="AS162" s="36">
        <v>2.5436675609999999</v>
      </c>
      <c r="AT162" s="36">
        <v>2.6471490769999999</v>
      </c>
      <c r="AU162" s="36">
        <v>2.7551889439999999</v>
      </c>
      <c r="AV162" s="36">
        <v>2.8679995580000002</v>
      </c>
      <c r="AW162" s="36">
        <v>2.9858035790000002</v>
      </c>
      <c r="AX162" s="36">
        <v>3.1088344389999998</v>
      </c>
      <c r="AY162" s="36">
        <v>3.2373368720000002</v>
      </c>
      <c r="AZ162" s="36">
        <v>3.3715674760000001</v>
      </c>
      <c r="BA162" s="36">
        <v>3.511795298</v>
      </c>
      <c r="BB162" s="36">
        <v>3.6578553752352394</v>
      </c>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482</v>
      </c>
      <c r="B172" s="135" t="s">
        <v>288</v>
      </c>
      <c r="C172" s="135" t="s">
        <v>395</v>
      </c>
      <c r="D172" s="135" t="s">
        <v>389</v>
      </c>
      <c r="E172" s="262">
        <f>-(E$158*'Fixed Data'!$B$25*'Fixed Data'!E$47*'Fixed Data'!$B$24*'Fixed Data'!$B$23+E$158*'Fixed Data'!$B$26)*'Fixed Data'!L44/10^6</f>
        <v>-21.188934570983854</v>
      </c>
      <c r="F172" s="262">
        <f>-(F$158*'Fixed Data'!$B$25*'Fixed Data'!F$47*'Fixed Data'!$B$24*'Fixed Data'!$B$23+F$158*'Fixed Data'!$B$26)*'Fixed Data'!M44/10^6</f>
        <v>-21.826456828507954</v>
      </c>
      <c r="G172" s="262">
        <f>-(G$158*'Fixed Data'!$B$25*'Fixed Data'!G$47*'Fixed Data'!$B$24*'Fixed Data'!$B$23+G$158*'Fixed Data'!$B$26)*'Fixed Data'!N44/10^6</f>
        <v>-22.485101009406783</v>
      </c>
      <c r="H172" s="262">
        <f>-(H$158*'Fixed Data'!$B$25*'Fixed Data'!H$47*'Fixed Data'!$B$24*'Fixed Data'!$B$23+H$158*'Fixed Data'!$B$26)*'Fixed Data'!O44/10^6</f>
        <v>-23.165658934436291</v>
      </c>
      <c r="I172" s="262">
        <f>-(I$158*'Fixed Data'!$B$25*'Fixed Data'!I$47*'Fixed Data'!$B$24*'Fixed Data'!$B$23+I$158*'Fixed Data'!$B$26)*'Fixed Data'!P44/10^6</f>
        <v>-23.868956353203728</v>
      </c>
      <c r="J172" s="262">
        <f>-(J$158*'Fixed Data'!$B$25*'Fixed Data'!J$47*'Fixed Data'!$B$24*'Fixed Data'!$B$23+J$158*'Fixed Data'!$B$26)*'Fixed Data'!Q44/10^6</f>
        <v>-24.595854622811022</v>
      </c>
      <c r="K172" s="262">
        <f>-(K$158*'Fixed Data'!$B$25*'Fixed Data'!K$47*'Fixed Data'!$B$24*'Fixed Data'!$B$23+K$158*'Fixed Data'!$B$26)*'Fixed Data'!R44/10^6</f>
        <v>-25.347252373657724</v>
      </c>
      <c r="L172" s="262">
        <f>-(L$158*'Fixed Data'!$B$25*'Fixed Data'!L$47*'Fixed Data'!$B$24*'Fixed Data'!$B$23+L$158*'Fixed Data'!$B$26)*'Fixed Data'!S44/10^6</f>
        <v>-26.124087428678497</v>
      </c>
      <c r="M172" s="262">
        <f>-(M$158*'Fixed Data'!$B$25*'Fixed Data'!M$47*'Fixed Data'!$B$24*'Fixed Data'!$B$23+M$158*'Fixed Data'!$B$26)*'Fixed Data'!T44/10^6</f>
        <v>-26.927338688989117</v>
      </c>
      <c r="N172" s="262">
        <f>-(N$158*'Fixed Data'!$B$25*'Fixed Data'!N$47*'Fixed Data'!$B$24*'Fixed Data'!$B$23+N$158*'Fixed Data'!$B$26)*'Fixed Data'!U44/10^6</f>
        <v>-27.758028106375054</v>
      </c>
      <c r="O172" s="262">
        <f>-(O$158*'Fixed Data'!$B$25*'Fixed Data'!O$47*'Fixed Data'!$B$24*'Fixed Data'!$B$23+O$158*'Fixed Data'!$B$26)*'Fixed Data'!V44/10^6</f>
        <v>-28.617222916565765</v>
      </c>
      <c r="P172" s="262">
        <f>-(P$158*'Fixed Data'!$B$25*'Fixed Data'!P$47*'Fixed Data'!$B$24*'Fixed Data'!$B$23+P$158*'Fixed Data'!$B$26)*'Fixed Data'!W44/10^6</f>
        <v>-29.506037793056016</v>
      </c>
      <c r="Q172" s="262">
        <f>-(Q$158*'Fixed Data'!$B$25*'Fixed Data'!Q$47*'Fixed Data'!$B$24*'Fixed Data'!$B$23+Q$158*'Fixed Data'!$B$26)*'Fixed Data'!X44/10^6</f>
        <v>-30.425637354032919</v>
      </c>
      <c r="R172" s="262">
        <f>-(R$158*'Fixed Data'!$B$25*'Fixed Data'!R$47*'Fixed Data'!$B$24*'Fixed Data'!$B$23+R$158*'Fixed Data'!$B$26)*'Fixed Data'!Y44/10^6</f>
        <v>-31.377238507779524</v>
      </c>
      <c r="S172" s="262">
        <f>-(S$158*'Fixed Data'!$B$25*'Fixed Data'!S$47*'Fixed Data'!$B$24*'Fixed Data'!$B$23+S$158*'Fixed Data'!$B$26)*'Fixed Data'!Z44/10^6</f>
        <v>-32.354831729825669</v>
      </c>
      <c r="T172" s="262">
        <f>-(T$158*'Fixed Data'!$B$25*'Fixed Data'!T$47*'Fixed Data'!$B$24*'Fixed Data'!$B$23+T$158*'Fixed Data'!$B$26)*'Fixed Data'!AA44/10^6</f>
        <v>-33.366571230673863</v>
      </c>
      <c r="U172" s="262">
        <f>-(U$158*'Fixed Data'!$B$25*'Fixed Data'!U$47*'Fixed Data'!$B$24*'Fixed Data'!$B$23+U$158*'Fixed Data'!$B$26)*'Fixed Data'!AB44/10^6</f>
        <v>-34.413823331113448</v>
      </c>
      <c r="V172" s="262">
        <f>-(V$158*'Fixed Data'!$B$25*'Fixed Data'!V$47*'Fixed Data'!$B$24*'Fixed Data'!$B$23+V$158*'Fixed Data'!$B$26)*'Fixed Data'!AC44/10^6</f>
        <v>-35.498017072581618</v>
      </c>
      <c r="W172" s="262">
        <f>-(W$158*'Fixed Data'!$B$25*'Fixed Data'!W$47*'Fixed Data'!$B$24*'Fixed Data'!$B$23+W$158*'Fixed Data'!$B$26)*'Fixed Data'!AD44/10^6</f>
        <v>-36.620647062841954</v>
      </c>
      <c r="X172" s="262">
        <f>-(X$158*'Fixed Data'!$B$25*'Fixed Data'!X$47*'Fixed Data'!$B$24*'Fixed Data'!$B$23+X$158*'Fixed Data'!$B$26)*'Fixed Data'!AE44/10^6</f>
        <v>-37.783277284745751</v>
      </c>
      <c r="Y172" s="262">
        <f>-(Y$158*'Fixed Data'!$B$25*'Fixed Data'!Y$47*'Fixed Data'!$B$24*'Fixed Data'!$B$23+Y$158*'Fixed Data'!$B$26)*'Fixed Data'!AF44/10^6</f>
        <v>-38.98754431939868</v>
      </c>
      <c r="Z172" s="262">
        <f>-(Z$158*'Fixed Data'!$B$25*'Fixed Data'!Z$47*'Fixed Data'!$B$24*'Fixed Data'!$B$23+Z$158*'Fixed Data'!$B$26)*'Fixed Data'!AG44/10^6</f>
        <v>-40.235161246894201</v>
      </c>
      <c r="AA172" s="262">
        <f>-(AA$158*'Fixed Data'!$B$25*'Fixed Data'!AA$47*'Fixed Data'!$B$24*'Fixed Data'!$B$23+AA$158*'Fixed Data'!$B$26)*'Fixed Data'!AH44/10^6</f>
        <v>-41.527921691497795</v>
      </c>
      <c r="AB172" s="262">
        <f>-(AB$158*'Fixed Data'!$B$25*'Fixed Data'!AB$47*'Fixed Data'!$B$24*'Fixed Data'!$B$23+AB$158*'Fixed Data'!$B$26)*'Fixed Data'!AI44/10^6</f>
        <v>-42.867704026610625</v>
      </c>
      <c r="AC172" s="262">
        <f>-(AC$158*'Fixed Data'!$B$25*'Fixed Data'!AC$47*'Fixed Data'!$B$24*'Fixed Data'!$B$23+AC$158*'Fixed Data'!$B$26)*'Fixed Data'!AJ44/10^6</f>
        <v>-44.228016318030235</v>
      </c>
      <c r="AD172" s="262">
        <f>-(AD$158*'Fixed Data'!$B$25*'Fixed Data'!AD$47*'Fixed Data'!$B$24*'Fixed Data'!$B$23+AD$158*'Fixed Data'!$B$26)*'Fixed Data'!AK44/10^6</f>
        <v>-45.633825897630722</v>
      </c>
      <c r="AE172" s="262">
        <f>-(AE$158*'Fixed Data'!$B$25*'Fixed Data'!AE$47*'Fixed Data'!$B$24*'Fixed Data'!$B$23+AE$158*'Fixed Data'!$B$26)*'Fixed Data'!AL44/10^6</f>
        <v>-47.083821222632174</v>
      </c>
      <c r="AF172" s="262">
        <f>-(AF$158*'Fixed Data'!$B$25*'Fixed Data'!AF$47*'Fixed Data'!$B$24*'Fixed Data'!$B$23+AF$158*'Fixed Data'!$B$26)*'Fixed Data'!AM44/10^6</f>
        <v>-48.577399150190921</v>
      </c>
      <c r="AG172" s="262">
        <f>-(AG$158*'Fixed Data'!$B$25*'Fixed Data'!AG$47*'Fixed Data'!$B$24*'Fixed Data'!$B$23+AG$158*'Fixed Data'!$B$26)*'Fixed Data'!AN44/10^6</f>
        <v>-50.114843617968845</v>
      </c>
      <c r="AH172" s="262">
        <f>-(AH$158*'Fixed Data'!$B$25*'Fixed Data'!AH$47*'Fixed Data'!$B$24*'Fixed Data'!$B$23+AH$158*'Fixed Data'!$B$26)*'Fixed Data'!AO44/10^6</f>
        <v>-51.697805702545828</v>
      </c>
      <c r="AI172" s="262">
        <f>-(AI$158*'Fixed Data'!$B$25*'Fixed Data'!AI$47*'Fixed Data'!$B$24*'Fixed Data'!$B$23+AI$158*'Fixed Data'!$B$26)*'Fixed Data'!AP44/10^6</f>
        <v>-53.330122683469597</v>
      </c>
      <c r="AJ172" s="262">
        <f>-(AJ$158*'Fixed Data'!$B$25*'Fixed Data'!AJ$47*'Fixed Data'!$B$24*'Fixed Data'!$B$23+AJ$158*'Fixed Data'!$B$26)*'Fixed Data'!AQ44/10^6</f>
        <v>-55.012600803928756</v>
      </c>
      <c r="AK172" s="262">
        <f>-(AK$158*'Fixed Data'!$B$25*'Fixed Data'!AK$47*'Fixed Data'!$B$24*'Fixed Data'!$B$23+AK$158*'Fixed Data'!$B$26)*'Fixed Data'!AR44/10^6</f>
        <v>-56.746826739089656</v>
      </c>
      <c r="AL172" s="262">
        <f>-(AL$158*'Fixed Data'!$B$25*'Fixed Data'!AL$47*'Fixed Data'!$B$24*'Fixed Data'!$B$23+AL$158*'Fixed Data'!$B$26)*'Fixed Data'!AS44/10^6</f>
        <v>-58.534856125597159</v>
      </c>
      <c r="AM172" s="262">
        <f>-(AM$158*'Fixed Data'!$B$25*'Fixed Data'!AM$47*'Fixed Data'!$B$24*'Fixed Data'!$B$23+AM$158*'Fixed Data'!$B$26)*'Fixed Data'!AT44/10^6</f>
        <v>-60.378933242255407</v>
      </c>
      <c r="AN172" s="262">
        <f>-(AN$158*'Fixed Data'!$B$25*'Fixed Data'!AN$47*'Fixed Data'!$B$24*'Fixed Data'!$B$23+AN$158*'Fixed Data'!$B$26)*'Fixed Data'!AU44/10^6</f>
        <v>-62.28125822910426</v>
      </c>
      <c r="AO172" s="262">
        <f>-(AO$158*'Fixed Data'!$B$25*'Fixed Data'!AO$47*'Fixed Data'!$B$24*'Fixed Data'!$B$23+AO$158*'Fixed Data'!$B$26)*'Fixed Data'!AV44/10^6</f>
        <v>-64.24392254603724</v>
      </c>
      <c r="AP172" s="262">
        <f>-(AP$158*'Fixed Data'!$B$25*'Fixed Data'!AP$47*'Fixed Data'!$B$24*'Fixed Data'!$B$23+AP$158*'Fixed Data'!$B$26)*'Fixed Data'!AW44/10^6</f>
        <v>-66.269288524304599</v>
      </c>
      <c r="AQ172" s="262">
        <f>-(AQ$158*'Fixed Data'!$B$25*'Fixed Data'!AQ$47*'Fixed Data'!$B$24*'Fixed Data'!$B$23+AQ$158*'Fixed Data'!$B$26)*'Fixed Data'!AX44/10^6</f>
        <v>-68.359848918791783</v>
      </c>
      <c r="AR172" s="262">
        <f>-(AR$158*'Fixed Data'!$B$25*'Fixed Data'!AR$47*'Fixed Data'!$B$24*'Fixed Data'!$B$23+AR$158*'Fixed Data'!$B$26)*'Fixed Data'!AY44/10^6</f>
        <v>-70.518178415067354</v>
      </c>
      <c r="AS172" s="262">
        <f>-(AS$158*'Fixed Data'!$B$25*'Fixed Data'!AS$47*'Fixed Data'!$B$24*'Fixed Data'!$B$23+AS$158*'Fixed Data'!$B$26)*'Fixed Data'!AZ44/10^6</f>
        <v>-72.746944412087743</v>
      </c>
      <c r="AT172" s="262">
        <f>-(AT$158*'Fixed Data'!$B$25*'Fixed Data'!AT$47*'Fixed Data'!$B$24*'Fixed Data'!$B$23+AT$158*'Fixed Data'!$B$26)*'Fixed Data'!BA44/10^6</f>
        <v>-75.048942609666895</v>
      </c>
      <c r="AU172" s="262">
        <f>-(AU$158*'Fixed Data'!$B$25*'Fixed Data'!AU$47*'Fixed Data'!$B$24*'Fixed Data'!$B$23+AU$158*'Fixed Data'!$B$26)*'Fixed Data'!BB44/10^6</f>
        <v>-77.427117416218408</v>
      </c>
      <c r="AV172" s="262">
        <f>-(AV$158*'Fixed Data'!$B$25*'Fixed Data'!AV$47*'Fixed Data'!$B$24*'Fixed Data'!$B$23+AV$158*'Fixed Data'!$B$26)*'Fixed Data'!BC44/10^6</f>
        <v>-79.884542529224802</v>
      </c>
      <c r="AW172" s="262">
        <f>-(AW$158*'Fixed Data'!$B$25*'Fixed Data'!AW$47*'Fixed Data'!$B$24*'Fixed Data'!$B$23+AW$158*'Fixed Data'!$B$26)*'Fixed Data'!BD44/10^6</f>
        <v>-82.424428547274459</v>
      </c>
      <c r="AX172" s="262">
        <f>-(AX$158*'Fixed Data'!$B$25*'Fixed Data'!AX$47*'Fixed Data'!$B$24*'Fixed Data'!$B$23+AX$158*'Fixed Data'!$B$26)*'Fixed Data'!BE44/10^6</f>
        <v>-85.050135993675681</v>
      </c>
      <c r="AY172" s="262">
        <f>-(AY$158*'Fixed Data'!$B$25*'Fixed Data'!AY$47*'Fixed Data'!$B$24*'Fixed Data'!$B$23+AY$158*'Fixed Data'!$B$26)*'Fixed Data'!BF44/10^6</f>
        <v>-87.765185070861676</v>
      </c>
      <c r="AZ172" s="262">
        <f>-(AZ$158*'Fixed Data'!$B$25*'Fixed Data'!AZ$47*'Fixed Data'!$B$24*'Fixed Data'!$B$23+AZ$158*'Fixed Data'!$B$26)*'Fixed Data'!BG44/10^6</f>
        <v>-90.573261397647229</v>
      </c>
      <c r="BA172" s="262">
        <f>-(BA$158*'Fixed Data'!$B$25*'Fixed Data'!BA$47*'Fixed Data'!$B$24*'Fixed Data'!$B$23+BA$158*'Fixed Data'!$B$26)*'Fixed Data'!BH44/10^6</f>
        <v>-93.478222225745114</v>
      </c>
      <c r="BB172" s="262">
        <f>-(BB$158*'Fixed Data'!$B$25*'Fixed Data'!BB$47*'Fixed Data'!$B$24*'Fixed Data'!$B$23+BB$158*'Fixed Data'!$B$26)*'Fixed Data'!BI44/10^6</f>
        <v>-96.465419746623269</v>
      </c>
    </row>
    <row r="173" spans="1:54" outlineLevel="2">
      <c r="A173" s="426"/>
      <c r="B173" s="135" t="s">
        <v>288</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483</v>
      </c>
      <c r="B176" s="135" t="s">
        <v>288</v>
      </c>
      <c r="C176" s="135" t="s">
        <v>395</v>
      </c>
      <c r="D176" s="135" t="s">
        <v>389</v>
      </c>
      <c r="E176" s="262">
        <f>-(E$158*'Fixed Data'!$B$25*'Fixed Data'!E$47*'Fixed Data'!$B$24*'Fixed Data'!$B$23+E$158*'Fixed Data'!$B$26)*'Fixed Data'!L46/10^6</f>
        <v>-63.566803697894308</v>
      </c>
      <c r="F176" s="262">
        <f>-(F$158*'Fixed Data'!$B$25*'Fixed Data'!F$47*'Fixed Data'!$B$24*'Fixed Data'!$B$23+F$158*'Fixed Data'!$B$26)*'Fixed Data'!M46/10^6</f>
        <v>-65.479370470246209</v>
      </c>
      <c r="G176" s="262">
        <f>-(G$158*'Fixed Data'!$B$25*'Fixed Data'!G$47*'Fixed Data'!$B$24*'Fixed Data'!$B$23+G$158*'Fixed Data'!$B$26)*'Fixed Data'!N46/10^6</f>
        <v>-67.455303028220357</v>
      </c>
      <c r="H176" s="262">
        <f>-(H$158*'Fixed Data'!$B$25*'Fixed Data'!H$47*'Fixed Data'!$B$24*'Fixed Data'!$B$23+H$158*'Fixed Data'!$B$26)*'Fixed Data'!O46/10^6</f>
        <v>-69.496976803308868</v>
      </c>
      <c r="I176" s="262">
        <f>-(I$158*'Fixed Data'!$B$25*'Fixed Data'!I$47*'Fixed Data'!$B$24*'Fixed Data'!$B$23+I$158*'Fixed Data'!$B$26)*'Fixed Data'!P46/10^6</f>
        <v>-71.606869059611185</v>
      </c>
      <c r="J176" s="262">
        <f>-(J$158*'Fixed Data'!$B$25*'Fixed Data'!J$47*'Fixed Data'!$B$24*'Fixed Data'!$B$23+J$158*'Fixed Data'!$B$26)*'Fixed Data'!Q46/10^6</f>
        <v>-73.78756385222691</v>
      </c>
      <c r="K176" s="262">
        <f>-(K$158*'Fixed Data'!$B$25*'Fixed Data'!K$47*'Fixed Data'!$B$24*'Fixed Data'!$B$23+K$158*'Fixed Data'!$B$26)*'Fixed Data'!R46/10^6</f>
        <v>-76.041757120973188</v>
      </c>
      <c r="L176" s="262">
        <f>-(L$158*'Fixed Data'!$B$25*'Fixed Data'!L$47*'Fixed Data'!$B$24*'Fixed Data'!$B$23+L$158*'Fixed Data'!$B$26)*'Fixed Data'!S46/10^6</f>
        <v>-78.372262286035479</v>
      </c>
      <c r="M176" s="262">
        <f>-(M$158*'Fixed Data'!$B$25*'Fixed Data'!M$47*'Fixed Data'!$B$24*'Fixed Data'!$B$23+M$158*'Fixed Data'!$B$26)*'Fixed Data'!T46/10^6</f>
        <v>-80.782016050011492</v>
      </c>
      <c r="N176" s="262">
        <f>-(N$158*'Fixed Data'!$B$25*'Fixed Data'!N$47*'Fixed Data'!$B$24*'Fixed Data'!$B$23+N$158*'Fixed Data'!$B$26)*'Fixed Data'!U46/10^6</f>
        <v>-83.274084301908388</v>
      </c>
      <c r="O176" s="262">
        <f>-(O$158*'Fixed Data'!$B$25*'Fixed Data'!O$47*'Fixed Data'!$B$24*'Fixed Data'!$B$23+O$158*'Fixed Data'!$B$26)*'Fixed Data'!V46/10^6</f>
        <v>-85.851668749697296</v>
      </c>
      <c r="P176" s="262">
        <f>-(P$158*'Fixed Data'!$B$25*'Fixed Data'!P$47*'Fixed Data'!$B$24*'Fixed Data'!$B$23+P$158*'Fixed Data'!$B$26)*'Fixed Data'!W46/10^6</f>
        <v>-88.518113396924079</v>
      </c>
      <c r="Q176" s="262">
        <f>-(Q$158*'Fixed Data'!$B$25*'Fixed Data'!Q$47*'Fixed Data'!$B$24*'Fixed Data'!$B$23+Q$158*'Fixed Data'!$B$26)*'Fixed Data'!X46/10^6</f>
        <v>-91.276912062098774</v>
      </c>
      <c r="R176" s="262">
        <f>-(R$158*'Fixed Data'!$B$25*'Fixed Data'!R$47*'Fixed Data'!$B$24*'Fixed Data'!$B$23+R$158*'Fixed Data'!$B$26)*'Fixed Data'!Y46/10^6</f>
        <v>-94.131715523338571</v>
      </c>
      <c r="S176" s="262">
        <f>-(S$158*'Fixed Data'!$B$25*'Fixed Data'!S$47*'Fixed Data'!$B$24*'Fixed Data'!$B$23+S$158*'Fixed Data'!$B$26)*'Fixed Data'!Z46/10^6</f>
        <v>-97.064495170865513</v>
      </c>
      <c r="T176" s="262">
        <f>-(T$158*'Fixed Data'!$B$25*'Fixed Data'!T$47*'Fixed Data'!$B$24*'Fixed Data'!$B$23+T$158*'Fixed Data'!$B$26)*'Fixed Data'!AA46/10^6</f>
        <v>-100.09971367311175</v>
      </c>
      <c r="U176" s="262">
        <f>-(U$158*'Fixed Data'!$B$25*'Fixed Data'!U$47*'Fixed Data'!$B$24*'Fixed Data'!$B$23+U$158*'Fixed Data'!$B$26)*'Fixed Data'!AB46/10^6</f>
        <v>-103.24147001255545</v>
      </c>
      <c r="V176" s="262">
        <f>-(V$158*'Fixed Data'!$B$25*'Fixed Data'!V$47*'Fixed Data'!$B$24*'Fixed Data'!$B$23+V$158*'Fixed Data'!$B$26)*'Fixed Data'!AC46/10^6</f>
        <v>-106.49405119821732</v>
      </c>
      <c r="W176" s="262">
        <f>-(W$158*'Fixed Data'!$B$25*'Fixed Data'!W$47*'Fixed Data'!$B$24*'Fixed Data'!$B$23+W$158*'Fixed Data'!$B$26)*'Fixed Data'!AD46/10^6</f>
        <v>-109.86194118852586</v>
      </c>
      <c r="X176" s="262">
        <f>-(X$158*'Fixed Data'!$B$25*'Fixed Data'!X$47*'Fixed Data'!$B$24*'Fixed Data'!$B$23+X$158*'Fixed Data'!$B$26)*'Fixed Data'!AE46/10^6</f>
        <v>-113.34983185423724</v>
      </c>
      <c r="Y176" s="262">
        <f>-(Y$158*'Fixed Data'!$B$25*'Fixed Data'!Y$47*'Fixed Data'!$B$24*'Fixed Data'!$B$23+Y$158*'Fixed Data'!$B$26)*'Fixed Data'!AF46/10^6</f>
        <v>-116.96263295819602</v>
      </c>
      <c r="Z176" s="262">
        <f>-(Z$158*'Fixed Data'!$B$25*'Fixed Data'!Z$47*'Fixed Data'!$B$24*'Fixed Data'!$B$23+Z$158*'Fixed Data'!$B$26)*'Fixed Data'!AG46/10^6</f>
        <v>-120.70548371982882</v>
      </c>
      <c r="AA176" s="262">
        <f>-(AA$158*'Fixed Data'!$B$25*'Fixed Data'!AA$47*'Fixed Data'!$B$24*'Fixed Data'!$B$23+AA$158*'Fixed Data'!$B$26)*'Fixed Data'!AH46/10^6</f>
        <v>-124.58376509569914</v>
      </c>
      <c r="AB176" s="262">
        <f>-(AB$158*'Fixed Data'!$B$25*'Fixed Data'!AB$47*'Fixed Data'!$B$24*'Fixed Data'!$B$23+AB$158*'Fixed Data'!$B$26)*'Fixed Data'!AI46/10^6</f>
        <v>-128.60311207983187</v>
      </c>
      <c r="AC176" s="262">
        <f>-(AC$158*'Fixed Data'!$B$25*'Fixed Data'!AC$47*'Fixed Data'!$B$24*'Fixed Data'!$B$23+AC$158*'Fixed Data'!$B$26)*'Fixed Data'!AJ46/10^6</f>
        <v>-132.68404895534422</v>
      </c>
      <c r="AD176" s="262">
        <f>-(AD$158*'Fixed Data'!$B$25*'Fixed Data'!AD$47*'Fixed Data'!$B$24*'Fixed Data'!$B$23+AD$158*'Fixed Data'!$B$26)*'Fixed Data'!AK46/10^6</f>
        <v>-136.90147769562458</v>
      </c>
      <c r="AE176" s="262">
        <f>-(AE$158*'Fixed Data'!$B$25*'Fixed Data'!AE$47*'Fixed Data'!$B$24*'Fixed Data'!$B$23+AE$158*'Fixed Data'!$B$26)*'Fixed Data'!AL46/10^6</f>
        <v>-141.25146367248226</v>
      </c>
      <c r="AF176" s="262">
        <f>-(AF$158*'Fixed Data'!$B$25*'Fixed Data'!AF$47*'Fixed Data'!$B$24*'Fixed Data'!$B$23+AF$158*'Fixed Data'!$B$26)*'Fixed Data'!AM46/10^6</f>
        <v>-145.73219745750586</v>
      </c>
      <c r="AG176" s="262">
        <f>-(AG$158*'Fixed Data'!$B$25*'Fixed Data'!AG$47*'Fixed Data'!$B$24*'Fixed Data'!$B$23+AG$158*'Fixed Data'!$B$26)*'Fixed Data'!AN46/10^6</f>
        <v>-150.3445308590625</v>
      </c>
      <c r="AH176" s="262">
        <f>-(AH$158*'Fixed Data'!$B$25*'Fixed Data'!AH$47*'Fixed Data'!$B$24*'Fixed Data'!$B$23+AH$158*'Fixed Data'!$B$26)*'Fixed Data'!AO46/10^6</f>
        <v>-155.09341711418784</v>
      </c>
      <c r="AI176" s="262">
        <f>-(AI$158*'Fixed Data'!$B$25*'Fixed Data'!AI$47*'Fixed Data'!$B$24*'Fixed Data'!$B$23+AI$158*'Fixed Data'!$B$26)*'Fixed Data'!AP46/10^6</f>
        <v>-159.99036805810118</v>
      </c>
      <c r="AJ176" s="262">
        <f>-(AJ$158*'Fixed Data'!$B$25*'Fixed Data'!AJ$47*'Fixed Data'!$B$24*'Fixed Data'!$B$23+AJ$158*'Fixed Data'!$B$26)*'Fixed Data'!AQ46/10^6</f>
        <v>-165.03780242039844</v>
      </c>
      <c r="AK176" s="262">
        <f>-(AK$158*'Fixed Data'!$B$25*'Fixed Data'!AK$47*'Fixed Data'!$B$24*'Fixed Data'!$B$23+AK$158*'Fixed Data'!$B$26)*'Fixed Data'!AR46/10^6</f>
        <v>-170.24048022663584</v>
      </c>
      <c r="AL176" s="262">
        <f>-(AL$158*'Fixed Data'!$B$25*'Fixed Data'!AL$47*'Fixed Data'!$B$24*'Fixed Data'!$B$23+AL$158*'Fixed Data'!$B$26)*'Fixed Data'!AS46/10^6</f>
        <v>-175.60456838690408</v>
      </c>
      <c r="AM176" s="262">
        <f>-(AM$158*'Fixed Data'!$B$25*'Fixed Data'!AM$47*'Fixed Data'!$B$24*'Fixed Data'!$B$23+AM$158*'Fixed Data'!$B$26)*'Fixed Data'!AT46/10^6</f>
        <v>-181.13679973795936</v>
      </c>
      <c r="AN176" s="262">
        <f>-(AN$158*'Fixed Data'!$B$25*'Fixed Data'!AN$47*'Fixed Data'!$B$24*'Fixed Data'!$B$23+AN$158*'Fixed Data'!$B$26)*'Fixed Data'!AU46/10^6</f>
        <v>-186.84377469949624</v>
      </c>
      <c r="AO176" s="262">
        <f>-(AO$158*'Fixed Data'!$B$25*'Fixed Data'!AO$47*'Fixed Data'!$B$24*'Fixed Data'!$B$23+AO$158*'Fixed Data'!$B$26)*'Fixed Data'!AV46/10^6</f>
        <v>-192.73176765127607</v>
      </c>
      <c r="AP176" s="262">
        <f>-(AP$158*'Fixed Data'!$B$25*'Fixed Data'!AP$47*'Fixed Data'!$B$24*'Fixed Data'!$B$23+AP$158*'Fixed Data'!$B$26)*'Fixed Data'!AW46/10^6</f>
        <v>-198.80786558710139</v>
      </c>
      <c r="AQ176" s="262">
        <f>-(AQ$158*'Fixed Data'!$B$25*'Fixed Data'!AQ$47*'Fixed Data'!$B$24*'Fixed Data'!$B$23+AQ$158*'Fixed Data'!$B$26)*'Fixed Data'!AX46/10^6</f>
        <v>-205.07954677164889</v>
      </c>
      <c r="AR176" s="262">
        <f>-(AR$158*'Fixed Data'!$B$25*'Fixed Data'!AR$47*'Fixed Data'!$B$24*'Fixed Data'!$B$23+AR$158*'Fixed Data'!$B$26)*'Fixed Data'!AY46/10^6</f>
        <v>-211.55453526161094</v>
      </c>
      <c r="AS176" s="262">
        <f>-(AS$158*'Fixed Data'!$B$25*'Fixed Data'!AS$47*'Fixed Data'!$B$24*'Fixed Data'!$B$23+AS$158*'Fixed Data'!$B$26)*'Fixed Data'!AZ46/10^6</f>
        <v>-218.24083325382705</v>
      </c>
      <c r="AT176" s="262">
        <f>-(AT$158*'Fixed Data'!$B$25*'Fixed Data'!AT$47*'Fixed Data'!$B$24*'Fixed Data'!$B$23+AT$158*'Fixed Data'!$B$26)*'Fixed Data'!BA46/10^6</f>
        <v>-225.14682784776272</v>
      </c>
      <c r="AU176" s="262">
        <f>-(AU$158*'Fixed Data'!$B$25*'Fixed Data'!AU$47*'Fixed Data'!$B$24*'Fixed Data'!$B$23+AU$158*'Fixed Data'!$B$26)*'Fixed Data'!BB46/10^6</f>
        <v>-232.28135226866485</v>
      </c>
      <c r="AV176" s="262">
        <f>-(AV$158*'Fixed Data'!$B$25*'Fixed Data'!AV$47*'Fixed Data'!$B$24*'Fixed Data'!$B$23+AV$158*'Fixed Data'!$B$26)*'Fixed Data'!BC46/10^6</f>
        <v>-239.65362760897926</v>
      </c>
      <c r="AW176" s="262">
        <f>-(AW$158*'Fixed Data'!$B$25*'Fixed Data'!AW$47*'Fixed Data'!$B$24*'Fixed Data'!$B$23+AW$158*'Fixed Data'!$B$26)*'Fixed Data'!BD46/10^6</f>
        <v>-247.27328566446974</v>
      </c>
      <c r="AX176" s="262">
        <f>-(AX$158*'Fixed Data'!$B$25*'Fixed Data'!AX$47*'Fixed Data'!$B$24*'Fixed Data'!$B$23+AX$158*'Fixed Data'!$B$26)*'Fixed Data'!BE46/10^6</f>
        <v>-255.15040800506341</v>
      </c>
      <c r="AY176" s="262">
        <f>-(AY$158*'Fixed Data'!$B$25*'Fixed Data'!AY$47*'Fixed Data'!$B$24*'Fixed Data'!$B$23+AY$158*'Fixed Data'!$B$26)*'Fixed Data'!BF46/10^6</f>
        <v>-263.29555523806488</v>
      </c>
      <c r="AZ176" s="262">
        <f>-(AZ$158*'Fixed Data'!$B$25*'Fixed Data'!AZ$47*'Fixed Data'!$B$24*'Fixed Data'!$B$23+AZ$158*'Fixed Data'!$B$26)*'Fixed Data'!BG46/10^6</f>
        <v>-271.71978421991992</v>
      </c>
      <c r="BA176" s="262">
        <f>-(BA$158*'Fixed Data'!$B$25*'Fixed Data'!BA$47*'Fixed Data'!$B$24*'Fixed Data'!$B$23+BA$158*'Fixed Data'!$B$26)*'Fixed Data'!BH46/10^6</f>
        <v>-280.43466670576879</v>
      </c>
      <c r="BB176" s="262">
        <f>-(BB$158*'Fixed Data'!$B$25*'Fixed Data'!BB$47*'Fixed Data'!$B$24*'Fixed Data'!$B$23+BB$158*'Fixed Data'!$B$26)*'Fixed Data'!BI46/10^6</f>
        <v>-289.39625927001163</v>
      </c>
    </row>
    <row r="177" spans="1:54" outlineLevel="2">
      <c r="A177" s="426"/>
      <c r="B177" s="135" t="s">
        <v>288</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491</v>
      </c>
      <c r="B190" s="150" t="s">
        <v>492</v>
      </c>
      <c r="C190" s="19"/>
      <c r="D190" s="135" t="s">
        <v>389</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6"/>
      <c r="B191" s="150" t="s">
        <v>493</v>
      </c>
      <c r="C191" s="19"/>
      <c r="D191" s="135" t="s">
        <v>389</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6"/>
      <c r="B192" s="150" t="s">
        <v>394</v>
      </c>
      <c r="C192" s="19"/>
      <c r="D192" s="135" t="s">
        <v>389</v>
      </c>
      <c r="E192" s="21">
        <f>E77*E186</f>
        <v>-7.096053184541379</v>
      </c>
      <c r="F192" s="21">
        <f t="shared" ref="F192:BB192" si="22">F77*F186</f>
        <v>-6.9564371130313063</v>
      </c>
      <c r="G192" s="21">
        <f t="shared" si="22"/>
        <v>-6.8201565928103527</v>
      </c>
      <c r="H192" s="21">
        <f t="shared" si="22"/>
        <v>-6.6871342498605424</v>
      </c>
      <c r="I192" s="21">
        <f t="shared" si="22"/>
        <v>-6.557294593026473</v>
      </c>
      <c r="J192" s="21">
        <f t="shared" si="22"/>
        <v>-6.430563970634684</v>
      </c>
      <c r="K192" s="21">
        <f t="shared" si="22"/>
        <v>-6.3068705226305228</v>
      </c>
      <c r="L192" s="21">
        <f t="shared" si="22"/>
        <v>-6.1861441464578633</v>
      </c>
      <c r="M192" s="21">
        <f t="shared" si="22"/>
        <v>-6.0683164536239209</v>
      </c>
      <c r="N192" s="21">
        <f t="shared" si="22"/>
        <v>-5.9533207173578875</v>
      </c>
      <c r="O192" s="21">
        <f t="shared" si="22"/>
        <v>-5.8410918519056567</v>
      </c>
      <c r="P192" s="21">
        <f t="shared" si="22"/>
        <v>-5.7315663493958269</v>
      </c>
      <c r="Q192" s="21">
        <f t="shared" si="22"/>
        <v>-5.6246822734061599</v>
      </c>
      <c r="R192" s="21">
        <f t="shared" si="22"/>
        <v>-5.5203791907290132</v>
      </c>
      <c r="S192" s="21">
        <f t="shared" si="22"/>
        <v>-5.4185981527200946</v>
      </c>
      <c r="T192" s="21">
        <f t="shared" si="22"/>
        <v>-5.3192816659118014</v>
      </c>
      <c r="U192" s="21">
        <f t="shared" si="22"/>
        <v>-5.2223736323803793</v>
      </c>
      <c r="V192" s="21">
        <f t="shared" si="22"/>
        <v>-5.12781935061036</v>
      </c>
      <c r="W192" s="21">
        <f t="shared" si="22"/>
        <v>-5.0355654458350134</v>
      </c>
      <c r="X192" s="21">
        <f t="shared" si="22"/>
        <v>-4.9455598786001094</v>
      </c>
      <c r="Y192" s="21">
        <f t="shared" si="22"/>
        <v>-4.8577518779579592</v>
      </c>
      <c r="Z192" s="21">
        <f t="shared" si="22"/>
        <v>-4.7720919256040695</v>
      </c>
      <c r="AA192" s="21">
        <f t="shared" si="22"/>
        <v>-4.6885317338768244</v>
      </c>
      <c r="AB192" s="21">
        <f t="shared" si="22"/>
        <v>-4.6070242084919135</v>
      </c>
      <c r="AC192" s="21">
        <f t="shared" si="22"/>
        <v>-4.5275234158515438</v>
      </c>
      <c r="AD192" s="21">
        <f t="shared" si="22"/>
        <v>-4.4499845635250335</v>
      </c>
      <c r="AE192" s="21">
        <f t="shared" si="22"/>
        <v>-4.3743639724080543</v>
      </c>
      <c r="AF192" s="21">
        <f t="shared" si="22"/>
        <v>-4.3006190541552449</v>
      </c>
      <c r="AG192" s="21">
        <f t="shared" si="22"/>
        <v>-4.2287082725204392</v>
      </c>
      <c r="AH192" s="21">
        <f t="shared" si="22"/>
        <v>-4.1585911282658508</v>
      </c>
      <c r="AI192" s="21">
        <f t="shared" si="22"/>
        <v>-4.0902281381998149</v>
      </c>
      <c r="AJ192" s="21">
        <f t="shared" si="22"/>
        <v>-4.0431127525000194</v>
      </c>
      <c r="AK192" s="21">
        <f t="shared" si="22"/>
        <v>-3.9971380063458519</v>
      </c>
      <c r="AL192" s="21">
        <f t="shared" si="22"/>
        <v>-3.9522871827239459</v>
      </c>
      <c r="AM192" s="21">
        <f t="shared" si="22"/>
        <v>-3.9085439925651566</v>
      </c>
      <c r="AN192" s="21">
        <f t="shared" si="22"/>
        <v>-3.8658925762650633</v>
      </c>
      <c r="AO192" s="21">
        <f t="shared" si="22"/>
        <v>-3.8243174809362075</v>
      </c>
      <c r="AP192" s="21">
        <f t="shared" si="22"/>
        <v>-3.7838036723993502</v>
      </c>
      <c r="AQ192" s="21">
        <f t="shared" si="22"/>
        <v>-3.7443365157418849</v>
      </c>
      <c r="AR192" s="21">
        <f t="shared" si="22"/>
        <v>-3.7059017795534355</v>
      </c>
      <c r="AS192" s="21">
        <f t="shared" si="22"/>
        <v>-3.6684856271540029</v>
      </c>
      <c r="AT192" s="21">
        <f t="shared" si="22"/>
        <v>-3.6320746047982508</v>
      </c>
      <c r="AU192" s="21">
        <f t="shared" si="22"/>
        <v>-3.5966556516956842</v>
      </c>
      <c r="AV192" s="21">
        <f t="shared" si="22"/>
        <v>-3.5622160780584662</v>
      </c>
      <c r="AW192" s="21">
        <f t="shared" si="22"/>
        <v>-3.5287435738078403</v>
      </c>
      <c r="AX192" s="21">
        <f t="shared" si="22"/>
        <v>-3.4962261970587889</v>
      </c>
      <c r="AY192" s="21">
        <f t="shared" si="22"/>
        <v>-3.4646523710304145</v>
      </c>
      <c r="AZ192" s="21">
        <f t="shared" si="22"/>
        <v>-3.4340108810365586</v>
      </c>
      <c r="BA192" s="21">
        <f t="shared" si="22"/>
        <v>-3.4042908680982005</v>
      </c>
      <c r="BB192" s="21">
        <f t="shared" si="22"/>
        <v>-3.3748280701774003</v>
      </c>
    </row>
    <row r="193" spans="1:54" outlineLevel="2">
      <c r="A193" s="426"/>
      <c r="B193" s="150" t="s">
        <v>494</v>
      </c>
      <c r="C193" s="19"/>
      <c r="D193" s="135" t="s">
        <v>389</v>
      </c>
      <c r="E193" s="21">
        <f t="shared" ref="E193:AJ193" si="23">SUMIF($B$143:$B$154,"Environmental",E$143:E$154)*E186</f>
        <v>-42.31090639577954</v>
      </c>
      <c r="F193" s="21">
        <f t="shared" si="23"/>
        <v>-42.216482399234671</v>
      </c>
      <c r="G193" s="21">
        <f t="shared" si="23"/>
        <v>-41.968310991951761</v>
      </c>
      <c r="H193" s="21">
        <f t="shared" si="23"/>
        <v>-41.717331433894294</v>
      </c>
      <c r="I193" s="21">
        <f t="shared" si="23"/>
        <v>-41.603036591913281</v>
      </c>
      <c r="J193" s="21">
        <f t="shared" si="23"/>
        <v>-41.481246063021288</v>
      </c>
      <c r="K193" s="21">
        <f t="shared" si="23"/>
        <v>-41.21865145811541</v>
      </c>
      <c r="L193" s="21">
        <f t="shared" si="23"/>
        <v>-41.0859676910394</v>
      </c>
      <c r="M193" s="21">
        <f t="shared" si="23"/>
        <v>-40.947226212580844</v>
      </c>
      <c r="N193" s="21">
        <f t="shared" si="23"/>
        <v>-40.676567562980438</v>
      </c>
      <c r="O193" s="21">
        <f t="shared" si="23"/>
        <v>-40.529471025475914</v>
      </c>
      <c r="P193" s="21">
        <f t="shared" si="23"/>
        <v>-40.377605001055215</v>
      </c>
      <c r="Q193" s="21">
        <f t="shared" si="23"/>
        <v>-40.221387038509633</v>
      </c>
      <c r="R193" s="21">
        <f t="shared" si="23"/>
        <v>-40.178357378736308</v>
      </c>
      <c r="S193" s="21">
        <f t="shared" si="23"/>
        <v>-40.012467629291997</v>
      </c>
      <c r="T193" s="21">
        <f t="shared" si="23"/>
        <v>-39.843441175919224</v>
      </c>
      <c r="U193" s="21">
        <f t="shared" si="23"/>
        <v>-39.671636309410033</v>
      </c>
      <c r="V193" s="21">
        <f t="shared" si="23"/>
        <v>-39.606206529118367</v>
      </c>
      <c r="W193" s="21">
        <f t="shared" si="23"/>
        <v>-39.427910146305344</v>
      </c>
      <c r="X193" s="21">
        <f t="shared" si="23"/>
        <v>-39.352821844171579</v>
      </c>
      <c r="Y193" s="21">
        <f t="shared" si="23"/>
        <v>-39.169504005180919</v>
      </c>
      <c r="Z193" s="21">
        <f t="shared" si="23"/>
        <v>-39.086362264935481</v>
      </c>
      <c r="AA193" s="21">
        <f t="shared" si="23"/>
        <v>-38.998874549697078</v>
      </c>
      <c r="AB193" s="21">
        <f t="shared" si="23"/>
        <v>-38.907445131320394</v>
      </c>
      <c r="AC193" s="21">
        <f t="shared" si="23"/>
        <v>-38.790505287048482</v>
      </c>
      <c r="AD193" s="21">
        <f t="shared" si="23"/>
        <v>-38.676153209496356</v>
      </c>
      <c r="AE193" s="21">
        <f t="shared" si="23"/>
        <v>-38.568658452427741</v>
      </c>
      <c r="AF193" s="21">
        <f t="shared" si="23"/>
        <v>-38.455953264672928</v>
      </c>
      <c r="AG193" s="21">
        <f t="shared" si="23"/>
        <v>-38.339576575041455</v>
      </c>
      <c r="AH193" s="21">
        <f t="shared" si="23"/>
        <v>-38.221270208323858</v>
      </c>
      <c r="AI193" s="21">
        <f t="shared" si="23"/>
        <v>-38.103250616885376</v>
      </c>
      <c r="AJ193" s="21">
        <f t="shared" si="23"/>
        <v>-38.168949286051969</v>
      </c>
      <c r="AK193" s="21">
        <f t="shared" ref="AK193:BB193" si="24">SUMIF($B$143:$B$154,"Environmental",AK$143:AK$154)*AK186</f>
        <v>-38.2332127606348</v>
      </c>
      <c r="AL193" s="21">
        <f t="shared" si="24"/>
        <v>-38.296851669449907</v>
      </c>
      <c r="AM193" s="21">
        <f t="shared" si="24"/>
        <v>-38.360326111251823</v>
      </c>
      <c r="AN193" s="21">
        <f t="shared" si="24"/>
        <v>-38.423836633506198</v>
      </c>
      <c r="AO193" s="21">
        <f t="shared" si="24"/>
        <v>-38.487471431932789</v>
      </c>
      <c r="AP193" s="21">
        <f t="shared" si="24"/>
        <v>-38.551507781573761</v>
      </c>
      <c r="AQ193" s="21">
        <f t="shared" si="24"/>
        <v>-38.616262274821814</v>
      </c>
      <c r="AR193" s="21">
        <f t="shared" si="24"/>
        <v>-38.681967837993426</v>
      </c>
      <c r="AS193" s="21">
        <f t="shared" si="24"/>
        <v>-38.748842163591704</v>
      </c>
      <c r="AT193" s="21">
        <f t="shared" si="24"/>
        <v>-38.817118422560029</v>
      </c>
      <c r="AU193" s="21">
        <f t="shared" si="24"/>
        <v>-38.887042533148765</v>
      </c>
      <c r="AV193" s="21">
        <f t="shared" si="24"/>
        <v>-38.958849277478109</v>
      </c>
      <c r="AW193" s="21">
        <f t="shared" si="24"/>
        <v>-39.032764408580427</v>
      </c>
      <c r="AX193" s="21">
        <f t="shared" si="24"/>
        <v>-39.109014867612125</v>
      </c>
      <c r="AY193" s="21">
        <f t="shared" si="24"/>
        <v>-39.187828337921005</v>
      </c>
      <c r="AZ193" s="21">
        <f t="shared" si="24"/>
        <v>-39.269430393865285</v>
      </c>
      <c r="BA193" s="21">
        <f t="shared" si="24"/>
        <v>-39.354043739445508</v>
      </c>
      <c r="BB193" s="21">
        <f t="shared" si="24"/>
        <v>-39.434250870430091</v>
      </c>
    </row>
    <row r="194" spans="1:54" outlineLevel="2">
      <c r="A194" s="426"/>
      <c r="B194" s="150" t="s">
        <v>495</v>
      </c>
      <c r="C194" s="19"/>
      <c r="D194" s="135" t="s">
        <v>389</v>
      </c>
      <c r="E194" s="21">
        <f t="shared" ref="E194:AJ194" si="25">SUM(E172:E174)*E186</f>
        <v>-21.188934570983854</v>
      </c>
      <c r="F194" s="21">
        <f t="shared" si="25"/>
        <v>-21.088364085514932</v>
      </c>
      <c r="G194" s="21">
        <f t="shared" si="25"/>
        <v>-20.990082391100643</v>
      </c>
      <c r="H194" s="21">
        <f t="shared" si="25"/>
        <v>-20.894097097908062</v>
      </c>
      <c r="I194" s="21">
        <f t="shared" si="25"/>
        <v>-20.800416497275851</v>
      </c>
      <c r="J194" s="21">
        <f t="shared" si="25"/>
        <v>-20.709049608360068</v>
      </c>
      <c r="K194" s="21">
        <f t="shared" si="25"/>
        <v>-20.620006137401777</v>
      </c>
      <c r="L194" s="21">
        <f t="shared" si="25"/>
        <v>-20.533296575055093</v>
      </c>
      <c r="M194" s="21">
        <f t="shared" si="25"/>
        <v>-20.448932178567279</v>
      </c>
      <c r="N194" s="21">
        <f t="shared" si="25"/>
        <v>-20.366924948557202</v>
      </c>
      <c r="O194" s="21">
        <f t="shared" si="25"/>
        <v>-20.28728772167991</v>
      </c>
      <c r="P194" s="21">
        <f t="shared" si="25"/>
        <v>-20.210034115486934</v>
      </c>
      <c r="Q194" s="21">
        <f t="shared" si="25"/>
        <v>-20.135178640700833</v>
      </c>
      <c r="R194" s="21">
        <f t="shared" si="25"/>
        <v>-20.062736609548796</v>
      </c>
      <c r="S194" s="21">
        <f t="shared" si="25"/>
        <v>-19.988225870152206</v>
      </c>
      <c r="T194" s="21">
        <f t="shared" si="25"/>
        <v>-19.91619334326554</v>
      </c>
      <c r="U194" s="21">
        <f t="shared" si="25"/>
        <v>-19.846655359761407</v>
      </c>
      <c r="V194" s="21">
        <f t="shared" si="25"/>
        <v>-19.779629275275628</v>
      </c>
      <c r="W194" s="21">
        <f t="shared" si="25"/>
        <v>-19.715133283821537</v>
      </c>
      <c r="X194" s="21">
        <f t="shared" si="25"/>
        <v>-19.653186681122033</v>
      </c>
      <c r="Y194" s="21">
        <f t="shared" si="25"/>
        <v>-19.593809692697551</v>
      </c>
      <c r="Z194" s="21">
        <f t="shared" si="25"/>
        <v>-19.537023572266925</v>
      </c>
      <c r="AA194" s="21">
        <f t="shared" si="25"/>
        <v>-19.482850655554859</v>
      </c>
      <c r="AB194" s="21">
        <f t="shared" si="25"/>
        <v>-19.431314379853994</v>
      </c>
      <c r="AC194" s="21">
        <f t="shared" si="25"/>
        <v>-19.369975264480974</v>
      </c>
      <c r="AD194" s="21">
        <f t="shared" si="25"/>
        <v>-19.309816037453285</v>
      </c>
      <c r="AE194" s="21">
        <f t="shared" si="25"/>
        <v>-19.249639800660105</v>
      </c>
      <c r="AF194" s="21">
        <f t="shared" si="25"/>
        <v>-19.188667363970968</v>
      </c>
      <c r="AG194" s="21">
        <f t="shared" si="25"/>
        <v>-19.12654758513732</v>
      </c>
      <c r="AH194" s="21">
        <f t="shared" si="25"/>
        <v>-19.06347046898621</v>
      </c>
      <c r="AI194" s="21">
        <f t="shared" si="25"/>
        <v>-19.00037134689234</v>
      </c>
      <c r="AJ194" s="21">
        <f t="shared" si="25"/>
        <v>-19.028933958759882</v>
      </c>
      <c r="AK194" s="21">
        <f t="shared" ref="AK194:BB194" si="26">SUM(AK172:AK174)*AK186</f>
        <v>-19.057092315323871</v>
      </c>
      <c r="AL194" s="21">
        <f t="shared" si="26"/>
        <v>-19.085009801407118</v>
      </c>
      <c r="AM194" s="21">
        <f t="shared" si="26"/>
        <v>-19.112876041737312</v>
      </c>
      <c r="AN194" s="21">
        <f t="shared" si="26"/>
        <v>-19.140829752080336</v>
      </c>
      <c r="AO194" s="21">
        <f t="shared" si="26"/>
        <v>-19.168944846130252</v>
      </c>
      <c r="AP194" s="21">
        <f t="shared" si="26"/>
        <v>-19.19734815978731</v>
      </c>
      <c r="AQ194" s="21">
        <f t="shared" si="26"/>
        <v>-19.226171094222646</v>
      </c>
      <c r="AR194" s="21">
        <f t="shared" si="26"/>
        <v>-19.255534092565906</v>
      </c>
      <c r="AS194" s="21">
        <f t="shared" si="26"/>
        <v>-19.28554940595458</v>
      </c>
      <c r="AT194" s="21">
        <f t="shared" si="26"/>
        <v>-19.316329816696289</v>
      </c>
      <c r="AU194" s="21">
        <f t="shared" si="26"/>
        <v>-19.34799206870392</v>
      </c>
      <c r="AV194" s="21">
        <f t="shared" si="26"/>
        <v>-19.380649952605228</v>
      </c>
      <c r="AW194" s="21">
        <f t="shared" si="26"/>
        <v>-19.414414837730643</v>
      </c>
      <c r="AX194" s="21">
        <f t="shared" si="26"/>
        <v>-19.449397304758477</v>
      </c>
      <c r="AY194" s="21">
        <f t="shared" si="26"/>
        <v>-19.485707716624027</v>
      </c>
      <c r="AZ194" s="21">
        <f t="shared" si="26"/>
        <v>-19.523455752220901</v>
      </c>
      <c r="BA194" s="21">
        <f t="shared" si="26"/>
        <v>-19.562750042143421</v>
      </c>
      <c r="BB194" s="21">
        <f t="shared" si="26"/>
        <v>-19.599901788248754</v>
      </c>
    </row>
    <row r="195" spans="1:54" outlineLevel="2">
      <c r="A195" s="426"/>
      <c r="B195" s="150" t="s">
        <v>496</v>
      </c>
      <c r="C195" s="19"/>
      <c r="D195" s="135" t="s">
        <v>389</v>
      </c>
      <c r="E195" s="21">
        <f t="shared" ref="E195:AJ195" si="27">SUM(E176:E178)*E186</f>
        <v>-63.566803697894308</v>
      </c>
      <c r="F195" s="21">
        <f t="shared" si="27"/>
        <v>-63.265092241783783</v>
      </c>
      <c r="G195" s="21">
        <f t="shared" si="27"/>
        <v>-62.970247173301935</v>
      </c>
      <c r="H195" s="21">
        <f t="shared" si="27"/>
        <v>-62.682291293724191</v>
      </c>
      <c r="I195" s="21">
        <f t="shared" si="27"/>
        <v>-62.401249491827549</v>
      </c>
      <c r="J195" s="21">
        <f t="shared" si="27"/>
        <v>-62.127148811435056</v>
      </c>
      <c r="K195" s="21">
        <f t="shared" si="27"/>
        <v>-61.860018412205342</v>
      </c>
      <c r="L195" s="21">
        <f t="shared" si="27"/>
        <v>-61.599889725165269</v>
      </c>
      <c r="M195" s="21">
        <f t="shared" si="27"/>
        <v>-61.346796522825358</v>
      </c>
      <c r="N195" s="21">
        <f t="shared" si="27"/>
        <v>-61.100774833039125</v>
      </c>
      <c r="O195" s="21">
        <f t="shared" si="27"/>
        <v>-60.861863165039729</v>
      </c>
      <c r="P195" s="21">
        <f t="shared" si="27"/>
        <v>-60.630102358622715</v>
      </c>
      <c r="Q195" s="21">
        <f t="shared" si="27"/>
        <v>-60.405535922102509</v>
      </c>
      <c r="R195" s="21">
        <f t="shared" si="27"/>
        <v>-60.188209828646393</v>
      </c>
      <c r="S195" s="21">
        <f t="shared" si="27"/>
        <v>-59.964677598958779</v>
      </c>
      <c r="T195" s="21">
        <f t="shared" si="27"/>
        <v>-59.748580018509521</v>
      </c>
      <c r="U195" s="21">
        <f t="shared" si="27"/>
        <v>-59.539966090365681</v>
      </c>
      <c r="V195" s="21">
        <f t="shared" si="27"/>
        <v>-59.338887814946069</v>
      </c>
      <c r="W195" s="21">
        <f t="shared" si="27"/>
        <v>-59.14539985146461</v>
      </c>
      <c r="X195" s="21">
        <f t="shared" si="27"/>
        <v>-58.959560043366096</v>
      </c>
      <c r="Y195" s="21">
        <f t="shared" si="27"/>
        <v>-58.78142907809265</v>
      </c>
      <c r="Z195" s="21">
        <f t="shared" si="27"/>
        <v>-58.611070706674788</v>
      </c>
      <c r="AA195" s="21">
        <f t="shared" si="27"/>
        <v>-58.448551976613267</v>
      </c>
      <c r="AB195" s="21">
        <f t="shared" si="27"/>
        <v>-58.293943139561975</v>
      </c>
      <c r="AC195" s="21">
        <f t="shared" si="27"/>
        <v>-58.109925793991913</v>
      </c>
      <c r="AD195" s="21">
        <f t="shared" si="27"/>
        <v>-57.929448113516067</v>
      </c>
      <c r="AE195" s="21">
        <f t="shared" si="27"/>
        <v>-57.74891940385514</v>
      </c>
      <c r="AF195" s="21">
        <f t="shared" si="27"/>
        <v>-57.566002094651566</v>
      </c>
      <c r="AG195" s="21">
        <f t="shared" si="27"/>
        <v>-57.379642757379756</v>
      </c>
      <c r="AH195" s="21">
        <f t="shared" si="27"/>
        <v>-57.190411409374065</v>
      </c>
      <c r="AI195" s="21">
        <f t="shared" si="27"/>
        <v>-57.001114043417651</v>
      </c>
      <c r="AJ195" s="21">
        <f t="shared" si="27"/>
        <v>-57.086801879258601</v>
      </c>
      <c r="AK195" s="21">
        <f t="shared" ref="AK195:BB195" si="28">SUM(AK176:AK178)*AK186</f>
        <v>-57.171276949117257</v>
      </c>
      <c r="AL195" s="21">
        <f t="shared" si="28"/>
        <v>-57.255029407518521</v>
      </c>
      <c r="AM195" s="21">
        <f t="shared" si="28"/>
        <v>-57.338628128755111</v>
      </c>
      <c r="AN195" s="21">
        <f t="shared" si="28"/>
        <v>-57.422489259985333</v>
      </c>
      <c r="AO195" s="21">
        <f t="shared" si="28"/>
        <v>-57.5068345423187</v>
      </c>
      <c r="AP195" s="21">
        <f t="shared" si="28"/>
        <v>-57.592044483471895</v>
      </c>
      <c r="AQ195" s="21">
        <f t="shared" si="28"/>
        <v>-57.678513286963614</v>
      </c>
      <c r="AR195" s="21">
        <f t="shared" si="28"/>
        <v>-57.76660228217829</v>
      </c>
      <c r="AS195" s="21">
        <f t="shared" si="28"/>
        <v>-57.856648222519986</v>
      </c>
      <c r="AT195" s="21">
        <f t="shared" si="28"/>
        <v>-57.9489894549179</v>
      </c>
      <c r="AU195" s="21">
        <f t="shared" si="28"/>
        <v>-58.043976211111897</v>
      </c>
      <c r="AV195" s="21">
        <f t="shared" si="28"/>
        <v>-58.141949862984418</v>
      </c>
      <c r="AW195" s="21">
        <f t="shared" si="28"/>
        <v>-58.243244518526097</v>
      </c>
      <c r="AX195" s="21">
        <f t="shared" si="28"/>
        <v>-58.348191919772106</v>
      </c>
      <c r="AY195" s="21">
        <f t="shared" si="28"/>
        <v>-58.457123155529139</v>
      </c>
      <c r="AZ195" s="21">
        <f t="shared" si="28"/>
        <v>-58.57036726247798</v>
      </c>
      <c r="BA195" s="21">
        <f t="shared" si="28"/>
        <v>-58.688250132401635</v>
      </c>
      <c r="BB195" s="21">
        <f t="shared" si="28"/>
        <v>-58.799705370870498</v>
      </c>
    </row>
    <row r="196" spans="1:54" outlineLevel="2">
      <c r="A196" s="426"/>
      <c r="B196" s="150" t="s">
        <v>291</v>
      </c>
      <c r="C196" s="19"/>
      <c r="D196" s="135" t="s">
        <v>389</v>
      </c>
      <c r="E196" s="21">
        <f t="shared" ref="E196:AJ196" si="29">SUMIF($B$143:$B$154,"Safety",E$143:E$154)*E187</f>
        <v>-5.8734393310600801</v>
      </c>
      <c r="F196" s="21">
        <f t="shared" si="29"/>
        <v>-5.9909614927993218</v>
      </c>
      <c r="G196" s="21">
        <f t="shared" si="29"/>
        <v>-6.1115979553401925</v>
      </c>
      <c r="H196" s="21">
        <f t="shared" si="29"/>
        <v>-6.2354453803681338</v>
      </c>
      <c r="I196" s="21">
        <f t="shared" si="29"/>
        <v>-6.3626036192215922</v>
      </c>
      <c r="J196" s="21">
        <f t="shared" si="29"/>
        <v>-6.4931759753982163</v>
      </c>
      <c r="K196" s="21">
        <f t="shared" si="29"/>
        <v>-6.6272691376273851</v>
      </c>
      <c r="L196" s="21">
        <f t="shared" si="29"/>
        <v>-6.7649934224240367</v>
      </c>
      <c r="M196" s="21">
        <f t="shared" si="29"/>
        <v>-6.9064628551042331</v>
      </c>
      <c r="N196" s="21">
        <f t="shared" si="29"/>
        <v>-7.0517953013548853</v>
      </c>
      <c r="O196" s="21">
        <f t="shared" si="29"/>
        <v>-7.2011126222470336</v>
      </c>
      <c r="P196" s="21">
        <f t="shared" si="29"/>
        <v>-7.3545407554463136</v>
      </c>
      <c r="Q196" s="21">
        <f t="shared" si="29"/>
        <v>-7.5122099160930764</v>
      </c>
      <c r="R196" s="21">
        <f t="shared" si="29"/>
        <v>-7.6742547363847349</v>
      </c>
      <c r="S196" s="21">
        <f t="shared" si="29"/>
        <v>-7.8408144050647852</v>
      </c>
      <c r="T196" s="21">
        <f t="shared" si="29"/>
        <v>-8.0120328040981974</v>
      </c>
      <c r="U196" s="21">
        <f t="shared" si="29"/>
        <v>-8.1880587296607299</v>
      </c>
      <c r="V196" s="21">
        <f t="shared" si="29"/>
        <v>-8.3690459977191534</v>
      </c>
      <c r="W196" s="21">
        <f t="shared" si="29"/>
        <v>-8.5551536816446117</v>
      </c>
      <c r="X196" s="21">
        <f t="shared" si="29"/>
        <v>-8.7465462491927166</v>
      </c>
      <c r="Y196" s="21">
        <f t="shared" si="29"/>
        <v>-8.9433937570770787</v>
      </c>
      <c r="Z196" s="21">
        <f t="shared" si="29"/>
        <v>-9.1458720940715974</v>
      </c>
      <c r="AA196" s="21">
        <f t="shared" si="29"/>
        <v>-9.3541631061674746</v>
      </c>
      <c r="AB196" s="21">
        <f t="shared" si="29"/>
        <v>-9.5684548676206447</v>
      </c>
      <c r="AC196" s="21">
        <f t="shared" si="29"/>
        <v>-9.7889418454926567</v>
      </c>
      <c r="AD196" s="21">
        <f t="shared" si="29"/>
        <v>-10.015825199751296</v>
      </c>
      <c r="AE196" s="21">
        <f t="shared" si="29"/>
        <v>-10.249312942412073</v>
      </c>
      <c r="AF196" s="21">
        <f t="shared" si="29"/>
        <v>-10.489620179611856</v>
      </c>
      <c r="AG196" s="21">
        <f t="shared" si="29"/>
        <v>-10.736969439493901</v>
      </c>
      <c r="AH196" s="21">
        <f t="shared" si="29"/>
        <v>-10.99159082828649</v>
      </c>
      <c r="AI196" s="21">
        <f t="shared" si="29"/>
        <v>-11.253722372964605</v>
      </c>
      <c r="AJ196" s="21">
        <f t="shared" si="29"/>
        <v>-11.547957679999096</v>
      </c>
      <c r="AK196" s="21">
        <f t="shared" ref="AK196:BB196" si="30">SUMIF($B$143:$B$154,"Safety",AK$143:AK$154)*AK187</f>
        <v>-11.851430966950989</v>
      </c>
      <c r="AL196" s="21">
        <f t="shared" si="30"/>
        <v>-12.16446200018531</v>
      </c>
      <c r="AM196" s="21">
        <f t="shared" si="30"/>
        <v>-12.487382183303717</v>
      </c>
      <c r="AN196" s="21">
        <f t="shared" si="30"/>
        <v>-12.8205349150061</v>
      </c>
      <c r="AO196" s="21">
        <f t="shared" si="30"/>
        <v>-13.164276088040783</v>
      </c>
      <c r="AP196" s="21">
        <f t="shared" si="30"/>
        <v>-13.51897454374819</v>
      </c>
      <c r="AQ196" s="21">
        <f t="shared" si="30"/>
        <v>-13.885012509967364</v>
      </c>
      <c r="AR196" s="21">
        <f t="shared" si="30"/>
        <v>-14.262786160278418</v>
      </c>
      <c r="AS196" s="21">
        <f t="shared" si="30"/>
        <v>-14.652706067841827</v>
      </c>
      <c r="AT196" s="21">
        <f t="shared" si="30"/>
        <v>-15.055197795604933</v>
      </c>
      <c r="AU196" s="21">
        <f t="shared" si="30"/>
        <v>-15.470702424364072</v>
      </c>
      <c r="AV196" s="21">
        <f t="shared" si="30"/>
        <v>-15.899677129479638</v>
      </c>
      <c r="AW196" s="21">
        <f t="shared" si="30"/>
        <v>-16.342595798834214</v>
      </c>
      <c r="AX196" s="21">
        <f t="shared" si="30"/>
        <v>-16.799949613988588</v>
      </c>
      <c r="AY196" s="21">
        <f t="shared" si="30"/>
        <v>-17.272247722323993</v>
      </c>
      <c r="AZ196" s="21">
        <f t="shared" si="30"/>
        <v>-17.760017931509601</v>
      </c>
      <c r="BA196" s="21">
        <f t="shared" si="30"/>
        <v>-18.26380732847473</v>
      </c>
      <c r="BB196" s="21">
        <f t="shared" si="30"/>
        <v>-18.781887463065974</v>
      </c>
    </row>
    <row r="197" spans="1:54" outlineLevel="2">
      <c r="A197" s="426"/>
      <c r="B197" s="150" t="s">
        <v>294</v>
      </c>
      <c r="C197" s="19"/>
      <c r="D197" s="135" t="s">
        <v>389</v>
      </c>
      <c r="E197" s="21">
        <f>SUMIF($B$143:$B$154,"Financial",E$143:E$154)*E186</f>
        <v>-50.0372419865</v>
      </c>
      <c r="F197" s="21">
        <f t="shared" ref="F197:BB197" si="31">SUMIF($B$143:$B$154,"Financial",F$143:F$154)*F186</f>
        <v>-49.810273137971016</v>
      </c>
      <c r="G197" s="21">
        <f t="shared" si="31"/>
        <v>-49.587273146164449</v>
      </c>
      <c r="H197" s="21">
        <f t="shared" si="31"/>
        <v>-49.368231592730488</v>
      </c>
      <c r="I197" s="21">
        <f t="shared" si="31"/>
        <v>-49.153138819247459</v>
      </c>
      <c r="J197" s="21">
        <f t="shared" si="31"/>
        <v>-48.941985912972768</v>
      </c>
      <c r="K197" s="21">
        <f t="shared" si="31"/>
        <v>-48.734764671021757</v>
      </c>
      <c r="L197" s="21">
        <f t="shared" si="31"/>
        <v>-48.531467658864571</v>
      </c>
      <c r="M197" s="21">
        <f t="shared" si="31"/>
        <v>-48.332088145267505</v>
      </c>
      <c r="N197" s="21">
        <f t="shared" si="31"/>
        <v>-48.136620160141305</v>
      </c>
      <c r="O197" s="21">
        <f t="shared" si="31"/>
        <v>-47.945058437610086</v>
      </c>
      <c r="P197" s="21">
        <f t="shared" si="31"/>
        <v>-47.757398451848601</v>
      </c>
      <c r="Q197" s="21">
        <f t="shared" si="31"/>
        <v>-47.573636393361035</v>
      </c>
      <c r="R197" s="21">
        <f t="shared" si="31"/>
        <v>-47.393769188916416</v>
      </c>
      <c r="S197" s="21">
        <f t="shared" si="31"/>
        <v>-47.217794470304241</v>
      </c>
      <c r="T197" s="21">
        <f t="shared" si="31"/>
        <v>-47.045710593664332</v>
      </c>
      <c r="U197" s="21">
        <f t="shared" si="31"/>
        <v>-46.877516646004956</v>
      </c>
      <c r="V197" s="21">
        <f t="shared" si="31"/>
        <v>-46.71321242934075</v>
      </c>
      <c r="W197" s="21">
        <f t="shared" si="31"/>
        <v>-46.552798455450947</v>
      </c>
      <c r="X197" s="21">
        <f t="shared" si="31"/>
        <v>-46.39627596591972</v>
      </c>
      <c r="Y197" s="21">
        <f t="shared" si="31"/>
        <v>-46.24364692127525</v>
      </c>
      <c r="Z197" s="21">
        <f t="shared" si="31"/>
        <v>-46.094913991015829</v>
      </c>
      <c r="AA197" s="21">
        <f t="shared" si="31"/>
        <v>-45.950080585777826</v>
      </c>
      <c r="AB197" s="21">
        <f t="shared" si="31"/>
        <v>-45.809150819613308</v>
      </c>
      <c r="AC197" s="21">
        <f t="shared" si="31"/>
        <v>-45.672129524043335</v>
      </c>
      <c r="AD197" s="21">
        <f t="shared" si="31"/>
        <v>-45.539022279308163</v>
      </c>
      <c r="AE197" s="21">
        <f t="shared" si="31"/>
        <v>-45.409835368710702</v>
      </c>
      <c r="AF197" s="21">
        <f t="shared" si="31"/>
        <v>-45.284575802644319</v>
      </c>
      <c r="AG197" s="21">
        <f t="shared" si="31"/>
        <v>-45.163251338945159</v>
      </c>
      <c r="AH197" s="21">
        <f t="shared" si="31"/>
        <v>-45.045870442183222</v>
      </c>
      <c r="AI197" s="21">
        <f t="shared" si="31"/>
        <v>-44.932442327592327</v>
      </c>
      <c r="AJ197" s="21">
        <f t="shared" si="31"/>
        <v>-45.040564202283313</v>
      </c>
      <c r="AK197" s="21">
        <f t="shared" si="31"/>
        <v>-45.152689033366606</v>
      </c>
      <c r="AL197" s="21">
        <f t="shared" si="31"/>
        <v>-45.26888424569853</v>
      </c>
      <c r="AM197" s="21">
        <f t="shared" si="31"/>
        <v>-45.389218733345807</v>
      </c>
      <c r="AN197" s="21">
        <f t="shared" si="31"/>
        <v>-45.513762915440005</v>
      </c>
      <c r="AO197" s="21">
        <f t="shared" si="31"/>
        <v>-45.642588880537211</v>
      </c>
      <c r="AP197" s="21">
        <f t="shared" si="31"/>
        <v>-45.775770264787134</v>
      </c>
      <c r="AQ197" s="21">
        <f t="shared" si="31"/>
        <v>-45.913382396047304</v>
      </c>
      <c r="AR197" s="21">
        <f t="shared" si="31"/>
        <v>-46.055502253987108</v>
      </c>
      <c r="AS197" s="21">
        <f t="shared" si="31"/>
        <v>-46.202208531425654</v>
      </c>
      <c r="AT197" s="21">
        <f t="shared" si="31"/>
        <v>-46.353581628871673</v>
      </c>
      <c r="AU197" s="21">
        <f t="shared" si="31"/>
        <v>-46.509703796843752</v>
      </c>
      <c r="AV197" s="21">
        <f t="shared" si="31"/>
        <v>-46.670659011688322</v>
      </c>
      <c r="AW197" s="21">
        <f t="shared" si="31"/>
        <v>-46.836533192795038</v>
      </c>
      <c r="AX197" s="21">
        <f t="shared" si="31"/>
        <v>-47.007414048956235</v>
      </c>
      <c r="AY197" s="21">
        <f t="shared" si="31"/>
        <v>-47.183391237985852</v>
      </c>
      <c r="AZ197" s="21">
        <f t="shared" si="31"/>
        <v>-47.364556385054215</v>
      </c>
      <c r="BA197" s="21">
        <f t="shared" si="31"/>
        <v>-47.551003112934296</v>
      </c>
      <c r="BB197" s="21">
        <f t="shared" si="31"/>
        <v>-47.73824900582752</v>
      </c>
    </row>
    <row r="198" spans="1:54" outlineLevel="2">
      <c r="A198" s="427"/>
      <c r="B198" s="150" t="s">
        <v>476</v>
      </c>
      <c r="C198" s="19"/>
      <c r="D198" s="135" t="s">
        <v>389</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497</v>
      </c>
      <c r="B200" s="150" t="s">
        <v>498</v>
      </c>
      <c r="C200" s="19"/>
      <c r="D200" s="135" t="s">
        <v>389</v>
      </c>
      <c r="E200" s="21">
        <f>SUM(E190:E193,E196:E198)</f>
        <v>-105.31764089788101</v>
      </c>
      <c r="F200" s="21">
        <f t="shared" ref="F200:BB200" si="33">SUM(F190:F193,F196:F198)</f>
        <v>-104.97415414303632</v>
      </c>
      <c r="G200" s="21">
        <f t="shared" si="33"/>
        <v>-104.48733868626675</v>
      </c>
      <c r="H200" s="21">
        <f t="shared" si="33"/>
        <v>-104.00814265685347</v>
      </c>
      <c r="I200" s="21">
        <f t="shared" si="33"/>
        <v>-103.6760736234088</v>
      </c>
      <c r="J200" s="21">
        <f t="shared" si="33"/>
        <v>-103.34697192202697</v>
      </c>
      <c r="K200" s="21">
        <f t="shared" si="33"/>
        <v>-102.88755578939508</v>
      </c>
      <c r="L200" s="21">
        <f t="shared" si="33"/>
        <v>-102.56857291878586</v>
      </c>
      <c r="M200" s="21">
        <f t="shared" si="33"/>
        <v>-102.25409366657649</v>
      </c>
      <c r="N200" s="21">
        <f t="shared" si="33"/>
        <v>-101.81830374183451</v>
      </c>
      <c r="O200" s="21">
        <f t="shared" si="33"/>
        <v>-101.51673393723868</v>
      </c>
      <c r="P200" s="21">
        <f t="shared" si="33"/>
        <v>-101.22111055774596</v>
      </c>
      <c r="Q200" s="21">
        <f t="shared" si="33"/>
        <v>-100.93191562136991</v>
      </c>
      <c r="R200" s="21">
        <f t="shared" si="33"/>
        <v>-100.76676049476647</v>
      </c>
      <c r="S200" s="21">
        <f t="shared" si="33"/>
        <v>-100.48967465738112</v>
      </c>
      <c r="T200" s="21">
        <f t="shared" si="33"/>
        <v>-100.22046623959355</v>
      </c>
      <c r="U200" s="21">
        <f t="shared" si="33"/>
        <v>-99.959585317456103</v>
      </c>
      <c r="V200" s="21">
        <f t="shared" si="33"/>
        <v>-99.816284306788631</v>
      </c>
      <c r="W200" s="21">
        <f t="shared" si="33"/>
        <v>-99.571427729235921</v>
      </c>
      <c r="X200" s="21">
        <f t="shared" si="33"/>
        <v>-99.441203937884126</v>
      </c>
      <c r="Y200" s="21">
        <f t="shared" si="33"/>
        <v>-99.21429656149121</v>
      </c>
      <c r="Z200" s="21">
        <f t="shared" si="33"/>
        <v>-99.099240275626983</v>
      </c>
      <c r="AA200" s="21">
        <f t="shared" si="33"/>
        <v>-98.991649975519209</v>
      </c>
      <c r="AB200" s="21">
        <f t="shared" si="33"/>
        <v>-98.892075027046261</v>
      </c>
      <c r="AC200" s="21">
        <f t="shared" si="33"/>
        <v>-98.779100072436023</v>
      </c>
      <c r="AD200" s="21">
        <f t="shared" si="33"/>
        <v>-98.680985252080859</v>
      </c>
      <c r="AE200" s="21">
        <f t="shared" si="33"/>
        <v>-98.602170735958566</v>
      </c>
      <c r="AF200" s="21">
        <f t="shared" si="33"/>
        <v>-98.53076830108435</v>
      </c>
      <c r="AG200" s="21">
        <f t="shared" si="33"/>
        <v>-98.468505626000962</v>
      </c>
      <c r="AH200" s="21">
        <f t="shared" si="33"/>
        <v>-98.417322607059418</v>
      </c>
      <c r="AI200" s="21">
        <f t="shared" si="33"/>
        <v>-98.37964345564211</v>
      </c>
      <c r="AJ200" s="21">
        <f t="shared" si="33"/>
        <v>-98.800583920834399</v>
      </c>
      <c r="AK200" s="21">
        <f t="shared" si="33"/>
        <v>-99.234470767298234</v>
      </c>
      <c r="AL200" s="21">
        <f t="shared" si="33"/>
        <v>-99.682485098057697</v>
      </c>
      <c r="AM200" s="21">
        <f t="shared" si="33"/>
        <v>-100.1454710204665</v>
      </c>
      <c r="AN200" s="21">
        <f t="shared" si="33"/>
        <v>-100.62402704021736</v>
      </c>
      <c r="AO200" s="21">
        <f t="shared" si="33"/>
        <v>-101.11865388144699</v>
      </c>
      <c r="AP200" s="21">
        <f t="shared" si="33"/>
        <v>-101.63005626250845</v>
      </c>
      <c r="AQ200" s="21">
        <f t="shared" si="33"/>
        <v>-102.15899369657836</v>
      </c>
      <c r="AR200" s="21">
        <f t="shared" si="33"/>
        <v>-102.70615803181238</v>
      </c>
      <c r="AS200" s="21">
        <f t="shared" si="33"/>
        <v>-103.27224239001319</v>
      </c>
      <c r="AT200" s="21">
        <f t="shared" si="33"/>
        <v>-103.85797245183488</v>
      </c>
      <c r="AU200" s="21">
        <f t="shared" si="33"/>
        <v>-104.46410440605227</v>
      </c>
      <c r="AV200" s="21">
        <f t="shared" si="33"/>
        <v>-105.09140149670455</v>
      </c>
      <c r="AW200" s="21">
        <f t="shared" si="33"/>
        <v>-105.74063697401752</v>
      </c>
      <c r="AX200" s="21">
        <f t="shared" si="33"/>
        <v>-106.41260472761573</v>
      </c>
      <c r="AY200" s="21">
        <f t="shared" si="33"/>
        <v>-107.10811966926127</v>
      </c>
      <c r="AZ200" s="21">
        <f t="shared" si="33"/>
        <v>-107.82801559146566</v>
      </c>
      <c r="BA200" s="21">
        <f t="shared" si="33"/>
        <v>-108.57314504895274</v>
      </c>
      <c r="BB200" s="21">
        <f t="shared" si="33"/>
        <v>-109.32921540950099</v>
      </c>
    </row>
    <row r="201" spans="1:54" outlineLevel="2">
      <c r="A201" s="426"/>
      <c r="B201" s="150" t="s">
        <v>499</v>
      </c>
      <c r="C201" s="19"/>
      <c r="D201" s="135" t="s">
        <v>389</v>
      </c>
      <c r="E201" s="21">
        <f>SUM(E190:E192,E194,E196:E198)</f>
        <v>-84.195669073085313</v>
      </c>
      <c r="F201" s="21">
        <f t="shared" ref="F201:BB201" si="34">SUM(F190:F192,F194,F196:F198)</f>
        <v>-83.846035829316577</v>
      </c>
      <c r="G201" s="21">
        <f t="shared" si="34"/>
        <v>-83.509110085415642</v>
      </c>
      <c r="H201" s="21">
        <f t="shared" si="34"/>
        <v>-83.184908320867237</v>
      </c>
      <c r="I201" s="21">
        <f t="shared" si="34"/>
        <v>-82.873453528771378</v>
      </c>
      <c r="J201" s="21">
        <f t="shared" si="34"/>
        <v>-82.57477546736574</v>
      </c>
      <c r="K201" s="21">
        <f t="shared" si="34"/>
        <v>-82.288910468681451</v>
      </c>
      <c r="L201" s="21">
        <f t="shared" si="34"/>
        <v>-82.015901802801565</v>
      </c>
      <c r="M201" s="21">
        <f t="shared" si="34"/>
        <v>-81.75579963256294</v>
      </c>
      <c r="N201" s="21">
        <f t="shared" si="34"/>
        <v>-81.508661127411273</v>
      </c>
      <c r="O201" s="21">
        <f t="shared" si="34"/>
        <v>-81.274550633442686</v>
      </c>
      <c r="P201" s="21">
        <f t="shared" si="34"/>
        <v>-81.053539672177678</v>
      </c>
      <c r="Q201" s="21">
        <f t="shared" si="34"/>
        <v>-80.845707223561107</v>
      </c>
      <c r="R201" s="21">
        <f t="shared" si="34"/>
        <v>-80.651139725578957</v>
      </c>
      <c r="S201" s="21">
        <f t="shared" si="34"/>
        <v>-80.465432898241318</v>
      </c>
      <c r="T201" s="21">
        <f t="shared" si="34"/>
        <v>-80.293218406939872</v>
      </c>
      <c r="U201" s="21">
        <f t="shared" si="34"/>
        <v>-80.134604367807469</v>
      </c>
      <c r="V201" s="21">
        <f t="shared" si="34"/>
        <v>-79.989707052945889</v>
      </c>
      <c r="W201" s="21">
        <f t="shared" si="34"/>
        <v>-79.8586508667521</v>
      </c>
      <c r="X201" s="21">
        <f t="shared" si="34"/>
        <v>-79.741568774834576</v>
      </c>
      <c r="Y201" s="21">
        <f t="shared" si="34"/>
        <v>-79.638602249007846</v>
      </c>
      <c r="Z201" s="21">
        <f t="shared" si="34"/>
        <v>-79.549901582958427</v>
      </c>
      <c r="AA201" s="21">
        <f t="shared" si="34"/>
        <v>-79.475626081376987</v>
      </c>
      <c r="AB201" s="21">
        <f t="shared" si="34"/>
        <v>-79.415944275579861</v>
      </c>
      <c r="AC201" s="21">
        <f t="shared" si="34"/>
        <v>-79.358570049868518</v>
      </c>
      <c r="AD201" s="21">
        <f t="shared" si="34"/>
        <v>-79.314648080037784</v>
      </c>
      <c r="AE201" s="21">
        <f t="shared" si="34"/>
        <v>-79.283152084190931</v>
      </c>
      <c r="AF201" s="21">
        <f t="shared" si="34"/>
        <v>-79.263482400382387</v>
      </c>
      <c r="AG201" s="21">
        <f t="shared" si="34"/>
        <v>-79.255476636096816</v>
      </c>
      <c r="AH201" s="21">
        <f t="shared" si="34"/>
        <v>-79.259522867721785</v>
      </c>
      <c r="AI201" s="21">
        <f t="shared" si="34"/>
        <v>-79.276764185649085</v>
      </c>
      <c r="AJ201" s="21">
        <f t="shared" si="34"/>
        <v>-79.660568593542308</v>
      </c>
      <c r="AK201" s="21">
        <f t="shared" si="34"/>
        <v>-80.058350321987319</v>
      </c>
      <c r="AL201" s="21">
        <f t="shared" si="34"/>
        <v>-80.4706432300149</v>
      </c>
      <c r="AM201" s="21">
        <f t="shared" si="34"/>
        <v>-80.898020950952002</v>
      </c>
      <c r="AN201" s="21">
        <f t="shared" si="34"/>
        <v>-81.341020158791508</v>
      </c>
      <c r="AO201" s="21">
        <f t="shared" si="34"/>
        <v>-81.800127295644444</v>
      </c>
      <c r="AP201" s="21">
        <f t="shared" si="34"/>
        <v>-82.275896640721982</v>
      </c>
      <c r="AQ201" s="21">
        <f t="shared" si="34"/>
        <v>-82.768902515979192</v>
      </c>
      <c r="AR201" s="21">
        <f t="shared" si="34"/>
        <v>-83.279724286384862</v>
      </c>
      <c r="AS201" s="21">
        <f t="shared" si="34"/>
        <v>-83.808949632376056</v>
      </c>
      <c r="AT201" s="21">
        <f t="shared" si="34"/>
        <v>-84.35718384597115</v>
      </c>
      <c r="AU201" s="21">
        <f t="shared" si="34"/>
        <v>-84.92505394160743</v>
      </c>
      <c r="AV201" s="21">
        <f t="shared" si="34"/>
        <v>-85.513202171831665</v>
      </c>
      <c r="AW201" s="21">
        <f t="shared" si="34"/>
        <v>-86.122287403167746</v>
      </c>
      <c r="AX201" s="21">
        <f t="shared" si="34"/>
        <v>-86.752987164762089</v>
      </c>
      <c r="AY201" s="21">
        <f t="shared" si="34"/>
        <v>-87.405999047964286</v>
      </c>
      <c r="AZ201" s="21">
        <f t="shared" si="34"/>
        <v>-88.082040949821277</v>
      </c>
      <c r="BA201" s="21">
        <f t="shared" si="34"/>
        <v>-88.781851351650644</v>
      </c>
      <c r="BB201" s="21">
        <f t="shared" si="34"/>
        <v>-89.494866327319642</v>
      </c>
    </row>
    <row r="202" spans="1:54" outlineLevel="2">
      <c r="A202" s="427"/>
      <c r="B202" s="150" t="s">
        <v>500</v>
      </c>
      <c r="C202" s="19"/>
      <c r="D202" s="135" t="s">
        <v>389</v>
      </c>
      <c r="E202" s="21">
        <f>SUM(E190:E192,E195:E198)</f>
        <v>-126.57353819999577</v>
      </c>
      <c r="F202" s="21">
        <f t="shared" ref="F202:BB202" si="35">SUM(F190:F192,F195:F198)</f>
        <v>-126.02276398558544</v>
      </c>
      <c r="G202" s="21">
        <f t="shared" si="35"/>
        <v>-125.48927486761693</v>
      </c>
      <c r="H202" s="21">
        <f t="shared" si="35"/>
        <v>-124.97310251668335</v>
      </c>
      <c r="I202" s="21">
        <f t="shared" si="35"/>
        <v>-124.47428652332307</v>
      </c>
      <c r="J202" s="21">
        <f t="shared" si="35"/>
        <v>-123.99287467044073</v>
      </c>
      <c r="K202" s="21">
        <f t="shared" si="35"/>
        <v>-123.528922743485</v>
      </c>
      <c r="L202" s="21">
        <f t="shared" si="35"/>
        <v>-123.08249495291174</v>
      </c>
      <c r="M202" s="21">
        <f t="shared" si="35"/>
        <v>-122.65366397682102</v>
      </c>
      <c r="N202" s="21">
        <f t="shared" si="35"/>
        <v>-122.2425110118932</v>
      </c>
      <c r="O202" s="21">
        <f t="shared" si="35"/>
        <v>-121.84912607680251</v>
      </c>
      <c r="P202" s="21">
        <f t="shared" si="35"/>
        <v>-121.47360791531345</v>
      </c>
      <c r="Q202" s="21">
        <f t="shared" si="35"/>
        <v>-121.11606450496276</v>
      </c>
      <c r="R202" s="21">
        <f t="shared" si="35"/>
        <v>-120.77661294467657</v>
      </c>
      <c r="S202" s="21">
        <f t="shared" si="35"/>
        <v>-120.44188462704791</v>
      </c>
      <c r="T202" s="21">
        <f t="shared" si="35"/>
        <v>-120.12560508218385</v>
      </c>
      <c r="U202" s="21">
        <f t="shared" si="35"/>
        <v>-119.82791509841175</v>
      </c>
      <c r="V202" s="21">
        <f t="shared" si="35"/>
        <v>-119.54896559261633</v>
      </c>
      <c r="W202" s="21">
        <f t="shared" si="35"/>
        <v>-119.28891743439519</v>
      </c>
      <c r="X202" s="21">
        <f t="shared" si="35"/>
        <v>-119.04794213707865</v>
      </c>
      <c r="Y202" s="21">
        <f t="shared" si="35"/>
        <v>-118.82622163440294</v>
      </c>
      <c r="Z202" s="21">
        <f t="shared" si="35"/>
        <v>-118.62394871736628</v>
      </c>
      <c r="AA202" s="21">
        <f t="shared" si="35"/>
        <v>-118.44132740243539</v>
      </c>
      <c r="AB202" s="21">
        <f t="shared" si="35"/>
        <v>-118.27857303528785</v>
      </c>
      <c r="AC202" s="21">
        <f t="shared" si="35"/>
        <v>-118.09852057937945</v>
      </c>
      <c r="AD202" s="21">
        <f t="shared" si="35"/>
        <v>-117.93428015610056</v>
      </c>
      <c r="AE202" s="21">
        <f t="shared" si="35"/>
        <v>-117.78243168738597</v>
      </c>
      <c r="AF202" s="21">
        <f t="shared" si="35"/>
        <v>-117.64081713106299</v>
      </c>
      <c r="AG202" s="21">
        <f t="shared" si="35"/>
        <v>-117.50857180833925</v>
      </c>
      <c r="AH202" s="21">
        <f t="shared" si="35"/>
        <v>-117.38646380810962</v>
      </c>
      <c r="AI202" s="21">
        <f t="shared" si="35"/>
        <v>-117.27750688217439</v>
      </c>
      <c r="AJ202" s="21">
        <f t="shared" si="35"/>
        <v>-117.71843651404103</v>
      </c>
      <c r="AK202" s="21">
        <f t="shared" si="35"/>
        <v>-118.17253495578069</v>
      </c>
      <c r="AL202" s="21">
        <f t="shared" si="35"/>
        <v>-118.6406628361263</v>
      </c>
      <c r="AM202" s="21">
        <f t="shared" si="35"/>
        <v>-119.12377303796978</v>
      </c>
      <c r="AN202" s="21">
        <f t="shared" si="35"/>
        <v>-119.62267966669648</v>
      </c>
      <c r="AO202" s="21">
        <f t="shared" si="35"/>
        <v>-120.1380169918329</v>
      </c>
      <c r="AP202" s="21">
        <f t="shared" si="35"/>
        <v>-120.67059296440658</v>
      </c>
      <c r="AQ202" s="21">
        <f t="shared" si="35"/>
        <v>-121.22124470872018</v>
      </c>
      <c r="AR202" s="21">
        <f t="shared" si="35"/>
        <v>-121.79079247599725</v>
      </c>
      <c r="AS202" s="21">
        <f t="shared" si="35"/>
        <v>-122.38004844894148</v>
      </c>
      <c r="AT202" s="21">
        <f t="shared" si="35"/>
        <v>-122.98984348419276</v>
      </c>
      <c r="AU202" s="21">
        <f t="shared" si="35"/>
        <v>-123.62103808401541</v>
      </c>
      <c r="AV202" s="21">
        <f t="shared" si="35"/>
        <v>-124.27450208221086</v>
      </c>
      <c r="AW202" s="21">
        <f t="shared" si="35"/>
        <v>-124.9511170839632</v>
      </c>
      <c r="AX202" s="21">
        <f t="shared" si="35"/>
        <v>-125.65178177977572</v>
      </c>
      <c r="AY202" s="21">
        <f t="shared" si="35"/>
        <v>-126.37741448686941</v>
      </c>
      <c r="AZ202" s="21">
        <f t="shared" si="35"/>
        <v>-127.12895246007835</v>
      </c>
      <c r="BA202" s="21">
        <f t="shared" si="35"/>
        <v>-127.90735144190886</v>
      </c>
      <c r="BB202" s="21">
        <f t="shared" si="35"/>
        <v>-128.69466990994138</v>
      </c>
    </row>
    <row r="203" spans="1:54" outlineLevel="1">
      <c r="B203" s="19"/>
      <c r="C203" s="19"/>
      <c r="D203" s="19"/>
      <c r="E203" s="15"/>
    </row>
    <row r="204" spans="1:54" outlineLevel="1">
      <c r="A204" s="425" t="s">
        <v>501</v>
      </c>
      <c r="B204" s="150" t="s">
        <v>502</v>
      </c>
      <c r="C204" s="19"/>
      <c r="D204" s="135" t="s">
        <v>389</v>
      </c>
      <c r="E204" s="21">
        <f>E200</f>
        <v>-105.31764089788101</v>
      </c>
      <c r="F204" s="21">
        <f>F200+E204</f>
        <v>-210.29179504091732</v>
      </c>
      <c r="G204" s="21">
        <f t="shared" ref="G204:BB206" si="36">G200+F204</f>
        <v>-314.7791337271841</v>
      </c>
      <c r="H204" s="21">
        <f t="shared" si="36"/>
        <v>-418.78727638403757</v>
      </c>
      <c r="I204" s="21">
        <f t="shared" si="36"/>
        <v>-522.46335000744637</v>
      </c>
      <c r="J204" s="21">
        <f t="shared" si="36"/>
        <v>-625.81032192947328</v>
      </c>
      <c r="K204" s="21">
        <f t="shared" si="36"/>
        <v>-728.69787771886831</v>
      </c>
      <c r="L204" s="21">
        <f t="shared" si="36"/>
        <v>-831.2664506376542</v>
      </c>
      <c r="M204" s="21">
        <f t="shared" si="36"/>
        <v>-933.52054430423073</v>
      </c>
      <c r="N204" s="21">
        <f t="shared" si="36"/>
        <v>-1035.3388480460653</v>
      </c>
      <c r="O204" s="21">
        <f t="shared" si="36"/>
        <v>-1136.8555819833041</v>
      </c>
      <c r="P204" s="21">
        <f t="shared" si="36"/>
        <v>-1238.0766925410501</v>
      </c>
      <c r="Q204" s="21">
        <f t="shared" si="36"/>
        <v>-1339.0086081624199</v>
      </c>
      <c r="R204" s="21">
        <f t="shared" si="36"/>
        <v>-1439.7753686571864</v>
      </c>
      <c r="S204" s="21">
        <f t="shared" si="36"/>
        <v>-1540.2650433145675</v>
      </c>
      <c r="T204" s="21">
        <f t="shared" si="36"/>
        <v>-1640.4855095541611</v>
      </c>
      <c r="U204" s="21">
        <f t="shared" si="36"/>
        <v>-1740.4450948716171</v>
      </c>
      <c r="V204" s="21">
        <f t="shared" si="36"/>
        <v>-1840.2613791784058</v>
      </c>
      <c r="W204" s="21">
        <f t="shared" si="36"/>
        <v>-1939.8328069076417</v>
      </c>
      <c r="X204" s="21">
        <f t="shared" si="36"/>
        <v>-2039.2740108455259</v>
      </c>
      <c r="Y204" s="21">
        <f t="shared" si="36"/>
        <v>-2138.4883074070171</v>
      </c>
      <c r="Z204" s="21">
        <f t="shared" si="36"/>
        <v>-2237.5875476826441</v>
      </c>
      <c r="AA204" s="21">
        <f t="shared" si="36"/>
        <v>-2336.5791976581631</v>
      </c>
      <c r="AB204" s="21">
        <f t="shared" si="36"/>
        <v>-2435.4712726852094</v>
      </c>
      <c r="AC204" s="21">
        <f t="shared" si="36"/>
        <v>-2534.2503727576454</v>
      </c>
      <c r="AD204" s="21">
        <f t="shared" si="36"/>
        <v>-2632.9313580097264</v>
      </c>
      <c r="AE204" s="21">
        <f t="shared" si="36"/>
        <v>-2731.5335287456851</v>
      </c>
      <c r="AF204" s="21">
        <f t="shared" si="36"/>
        <v>-2830.0642970467693</v>
      </c>
      <c r="AG204" s="21">
        <f t="shared" si="36"/>
        <v>-2928.5328026727702</v>
      </c>
      <c r="AH204" s="21">
        <f t="shared" si="36"/>
        <v>-3026.9501252798295</v>
      </c>
      <c r="AI204" s="21">
        <f t="shared" si="36"/>
        <v>-3125.3297687354716</v>
      </c>
      <c r="AJ204" s="21">
        <f t="shared" si="36"/>
        <v>-3224.1303526563061</v>
      </c>
      <c r="AK204" s="21">
        <f t="shared" si="36"/>
        <v>-3323.3648234236043</v>
      </c>
      <c r="AL204" s="21">
        <f t="shared" si="36"/>
        <v>-3423.0473085216622</v>
      </c>
      <c r="AM204" s="21">
        <f t="shared" si="36"/>
        <v>-3523.1927795421288</v>
      </c>
      <c r="AN204" s="21">
        <f t="shared" si="36"/>
        <v>-3623.8168065823461</v>
      </c>
      <c r="AO204" s="21">
        <f t="shared" si="36"/>
        <v>-3724.9354604637929</v>
      </c>
      <c r="AP204" s="21">
        <f t="shared" si="36"/>
        <v>-3826.5655167263012</v>
      </c>
      <c r="AQ204" s="21">
        <f t="shared" si="36"/>
        <v>-3928.7245104228796</v>
      </c>
      <c r="AR204" s="21">
        <f t="shared" si="36"/>
        <v>-4031.4306684546918</v>
      </c>
      <c r="AS204" s="21">
        <f t="shared" si="36"/>
        <v>-4134.702910844705</v>
      </c>
      <c r="AT204" s="21">
        <f t="shared" si="36"/>
        <v>-4238.5608832965399</v>
      </c>
      <c r="AU204" s="21">
        <f t="shared" si="36"/>
        <v>-4343.0249877025926</v>
      </c>
      <c r="AV204" s="21">
        <f t="shared" si="36"/>
        <v>-4448.1163891992974</v>
      </c>
      <c r="AW204" s="21">
        <f t="shared" si="36"/>
        <v>-4553.8570261733148</v>
      </c>
      <c r="AX204" s="21">
        <f t="shared" si="36"/>
        <v>-4660.2696309009307</v>
      </c>
      <c r="AY204" s="21">
        <f t="shared" si="36"/>
        <v>-4767.3777505701919</v>
      </c>
      <c r="AZ204" s="21">
        <f t="shared" si="36"/>
        <v>-4875.2057661616573</v>
      </c>
      <c r="BA204" s="21">
        <f t="shared" si="36"/>
        <v>-4983.7789112106102</v>
      </c>
      <c r="BB204" s="21">
        <f t="shared" si="36"/>
        <v>-5093.1081266201109</v>
      </c>
    </row>
    <row r="205" spans="1:54" outlineLevel="1">
      <c r="A205" s="426"/>
      <c r="B205" s="150" t="s">
        <v>503</v>
      </c>
      <c r="C205" s="19"/>
      <c r="D205" s="135" t="s">
        <v>389</v>
      </c>
      <c r="E205" s="21">
        <f>E201</f>
        <v>-84.195669073085313</v>
      </c>
      <c r="F205" s="21">
        <f t="shared" ref="F205:U206" si="37">F201+E205</f>
        <v>-168.04170490240188</v>
      </c>
      <c r="G205" s="21">
        <f t="shared" si="37"/>
        <v>-251.55081498781752</v>
      </c>
      <c r="H205" s="21">
        <f t="shared" si="37"/>
        <v>-334.73572330868478</v>
      </c>
      <c r="I205" s="21">
        <f t="shared" si="37"/>
        <v>-417.60917683745618</v>
      </c>
      <c r="J205" s="21">
        <f t="shared" si="37"/>
        <v>-500.1839523048219</v>
      </c>
      <c r="K205" s="21">
        <f t="shared" si="37"/>
        <v>-582.47286277350338</v>
      </c>
      <c r="L205" s="21">
        <f t="shared" si="37"/>
        <v>-664.4887645763049</v>
      </c>
      <c r="M205" s="21">
        <f t="shared" si="37"/>
        <v>-746.24456420886781</v>
      </c>
      <c r="N205" s="21">
        <f t="shared" si="37"/>
        <v>-827.75322533627912</v>
      </c>
      <c r="O205" s="21">
        <f t="shared" si="37"/>
        <v>-909.0277759697218</v>
      </c>
      <c r="P205" s="21">
        <f t="shared" si="37"/>
        <v>-990.08131564189944</v>
      </c>
      <c r="Q205" s="21">
        <f t="shared" si="37"/>
        <v>-1070.9270228654605</v>
      </c>
      <c r="R205" s="21">
        <f t="shared" si="37"/>
        <v>-1151.5781625910395</v>
      </c>
      <c r="S205" s="21">
        <f t="shared" si="37"/>
        <v>-1232.0435954892807</v>
      </c>
      <c r="T205" s="21">
        <f t="shared" si="37"/>
        <v>-1312.3368138962205</v>
      </c>
      <c r="U205" s="21">
        <f t="shared" si="37"/>
        <v>-1392.471418264028</v>
      </c>
      <c r="V205" s="21">
        <f t="shared" si="36"/>
        <v>-1472.4611253169739</v>
      </c>
      <c r="W205" s="21">
        <f t="shared" si="36"/>
        <v>-1552.3197761837259</v>
      </c>
      <c r="X205" s="21">
        <f t="shared" si="36"/>
        <v>-1632.0613449585605</v>
      </c>
      <c r="Y205" s="21">
        <f t="shared" si="36"/>
        <v>-1711.6999472075684</v>
      </c>
      <c r="Z205" s="21">
        <f t="shared" si="36"/>
        <v>-1791.2498487905268</v>
      </c>
      <c r="AA205" s="21">
        <f t="shared" si="36"/>
        <v>-1870.7254748719038</v>
      </c>
      <c r="AB205" s="21">
        <f t="shared" si="36"/>
        <v>-1950.1414191474837</v>
      </c>
      <c r="AC205" s="21">
        <f t="shared" si="36"/>
        <v>-2029.4999891973523</v>
      </c>
      <c r="AD205" s="21">
        <f t="shared" si="36"/>
        <v>-2108.8146372773899</v>
      </c>
      <c r="AE205" s="21">
        <f t="shared" si="36"/>
        <v>-2188.0977893615809</v>
      </c>
      <c r="AF205" s="21">
        <f t="shared" si="36"/>
        <v>-2267.3612717619635</v>
      </c>
      <c r="AG205" s="21">
        <f t="shared" si="36"/>
        <v>-2346.6167483980603</v>
      </c>
      <c r="AH205" s="21">
        <f t="shared" si="36"/>
        <v>-2425.8762712657822</v>
      </c>
      <c r="AI205" s="21">
        <f t="shared" si="36"/>
        <v>-2505.1530354514312</v>
      </c>
      <c r="AJ205" s="21">
        <f t="shared" si="36"/>
        <v>-2584.8136040449735</v>
      </c>
      <c r="AK205" s="21">
        <f t="shared" si="36"/>
        <v>-2664.8719543669608</v>
      </c>
      <c r="AL205" s="21">
        <f t="shared" si="36"/>
        <v>-2745.3425975969758</v>
      </c>
      <c r="AM205" s="21">
        <f t="shared" si="36"/>
        <v>-2826.2406185479276</v>
      </c>
      <c r="AN205" s="21">
        <f t="shared" si="36"/>
        <v>-2907.5816387067193</v>
      </c>
      <c r="AO205" s="21">
        <f t="shared" si="36"/>
        <v>-2989.3817660023637</v>
      </c>
      <c r="AP205" s="21">
        <f t="shared" si="36"/>
        <v>-3071.6576626430856</v>
      </c>
      <c r="AQ205" s="21">
        <f t="shared" si="36"/>
        <v>-3154.4265651590649</v>
      </c>
      <c r="AR205" s="21">
        <f t="shared" si="36"/>
        <v>-3237.7062894454498</v>
      </c>
      <c r="AS205" s="21">
        <f t="shared" si="36"/>
        <v>-3321.5152390778258</v>
      </c>
      <c r="AT205" s="21">
        <f t="shared" si="36"/>
        <v>-3405.8724229237969</v>
      </c>
      <c r="AU205" s="21">
        <f t="shared" si="36"/>
        <v>-3490.7974768654044</v>
      </c>
      <c r="AV205" s="21">
        <f t="shared" si="36"/>
        <v>-3576.3106790372362</v>
      </c>
      <c r="AW205" s="21">
        <f t="shared" si="36"/>
        <v>-3662.432966440404</v>
      </c>
      <c r="AX205" s="21">
        <f t="shared" si="36"/>
        <v>-3749.1859536051661</v>
      </c>
      <c r="AY205" s="21">
        <f t="shared" si="36"/>
        <v>-3836.5919526531302</v>
      </c>
      <c r="AZ205" s="21">
        <f t="shared" si="36"/>
        <v>-3924.6739936029517</v>
      </c>
      <c r="BA205" s="21">
        <f t="shared" si="36"/>
        <v>-4013.4558449546025</v>
      </c>
      <c r="BB205" s="21">
        <f t="shared" si="36"/>
        <v>-4102.9507112819219</v>
      </c>
    </row>
    <row r="206" spans="1:54" outlineLevel="1">
      <c r="A206" s="427"/>
      <c r="B206" s="150" t="s">
        <v>504</v>
      </c>
      <c r="C206" s="19"/>
      <c r="D206" s="135" t="s">
        <v>389</v>
      </c>
      <c r="E206" s="21">
        <f>E202</f>
        <v>-126.57353819999577</v>
      </c>
      <c r="F206" s="21">
        <f t="shared" si="37"/>
        <v>-252.59630218558121</v>
      </c>
      <c r="G206" s="21">
        <f t="shared" si="36"/>
        <v>-378.08557705319811</v>
      </c>
      <c r="H206" s="21">
        <f t="shared" si="36"/>
        <v>-503.05867956988146</v>
      </c>
      <c r="I206" s="21">
        <f t="shared" si="36"/>
        <v>-627.53296609320455</v>
      </c>
      <c r="J206" s="21">
        <f t="shared" si="36"/>
        <v>-751.52584076364531</v>
      </c>
      <c r="K206" s="21">
        <f t="shared" si="36"/>
        <v>-875.05476350713025</v>
      </c>
      <c r="L206" s="21">
        <f t="shared" si="36"/>
        <v>-998.13725846004195</v>
      </c>
      <c r="M206" s="21">
        <f t="shared" si="36"/>
        <v>-1120.790922436863</v>
      </c>
      <c r="N206" s="21">
        <f t="shared" si="36"/>
        <v>-1243.0334334487561</v>
      </c>
      <c r="O206" s="21">
        <f t="shared" si="36"/>
        <v>-1364.8825595255587</v>
      </c>
      <c r="P206" s="21">
        <f t="shared" si="36"/>
        <v>-1486.3561674408722</v>
      </c>
      <c r="Q206" s="21">
        <f t="shared" si="36"/>
        <v>-1607.4722319458351</v>
      </c>
      <c r="R206" s="21">
        <f t="shared" si="36"/>
        <v>-1728.2488448905117</v>
      </c>
      <c r="S206" s="21">
        <f t="shared" si="36"/>
        <v>-1848.6907295175597</v>
      </c>
      <c r="T206" s="21">
        <f t="shared" si="36"/>
        <v>-1968.8163345997436</v>
      </c>
      <c r="U206" s="21">
        <f t="shared" si="36"/>
        <v>-2088.6442496981554</v>
      </c>
      <c r="V206" s="21">
        <f t="shared" si="36"/>
        <v>-2208.1932152907716</v>
      </c>
      <c r="W206" s="21">
        <f t="shared" si="36"/>
        <v>-2327.4821327251666</v>
      </c>
      <c r="X206" s="21">
        <f t="shared" si="36"/>
        <v>-2446.5300748622453</v>
      </c>
      <c r="Y206" s="21">
        <f t="shared" si="36"/>
        <v>-2565.3562964966482</v>
      </c>
      <c r="Z206" s="21">
        <f t="shared" si="36"/>
        <v>-2683.9802452140143</v>
      </c>
      <c r="AA206" s="21">
        <f t="shared" si="36"/>
        <v>-2802.4215726164498</v>
      </c>
      <c r="AB206" s="21">
        <f t="shared" si="36"/>
        <v>-2920.7001456517378</v>
      </c>
      <c r="AC206" s="21">
        <f t="shared" si="36"/>
        <v>-3038.7986662311173</v>
      </c>
      <c r="AD206" s="21">
        <f t="shared" si="36"/>
        <v>-3156.7329463872179</v>
      </c>
      <c r="AE206" s="21">
        <f t="shared" si="36"/>
        <v>-3274.5153780746041</v>
      </c>
      <c r="AF206" s="21">
        <f t="shared" si="36"/>
        <v>-3392.1561952056672</v>
      </c>
      <c r="AG206" s="21">
        <f t="shared" si="36"/>
        <v>-3509.6647670140064</v>
      </c>
      <c r="AH206" s="21">
        <f t="shared" si="36"/>
        <v>-3627.0512308221159</v>
      </c>
      <c r="AI206" s="21">
        <f t="shared" si="36"/>
        <v>-3744.3287377042902</v>
      </c>
      <c r="AJ206" s="21">
        <f t="shared" si="36"/>
        <v>-3862.0471742183313</v>
      </c>
      <c r="AK206" s="21">
        <f t="shared" si="36"/>
        <v>-3980.2197091741118</v>
      </c>
      <c r="AL206" s="21">
        <f t="shared" si="36"/>
        <v>-4098.8603720102383</v>
      </c>
      <c r="AM206" s="21">
        <f t="shared" si="36"/>
        <v>-4217.9841450482081</v>
      </c>
      <c r="AN206" s="21">
        <f t="shared" si="36"/>
        <v>-4337.6068247149042</v>
      </c>
      <c r="AO206" s="21">
        <f t="shared" si="36"/>
        <v>-4457.7448417067371</v>
      </c>
      <c r="AP206" s="21">
        <f t="shared" si="36"/>
        <v>-4578.4154346711439</v>
      </c>
      <c r="AQ206" s="21">
        <f t="shared" si="36"/>
        <v>-4699.6366793798643</v>
      </c>
      <c r="AR206" s="21">
        <f t="shared" si="36"/>
        <v>-4821.4274718558618</v>
      </c>
      <c r="AS206" s="21">
        <f t="shared" si="36"/>
        <v>-4943.8075203048029</v>
      </c>
      <c r="AT206" s="21">
        <f t="shared" si="36"/>
        <v>-5066.7973637889954</v>
      </c>
      <c r="AU206" s="21">
        <f t="shared" si="36"/>
        <v>-5190.4184018730111</v>
      </c>
      <c r="AV206" s="21">
        <f t="shared" si="36"/>
        <v>-5314.6929039552224</v>
      </c>
      <c r="AW206" s="21">
        <f t="shared" si="36"/>
        <v>-5439.6440210391856</v>
      </c>
      <c r="AX206" s="21">
        <f t="shared" si="36"/>
        <v>-5565.2958028189614</v>
      </c>
      <c r="AY206" s="21">
        <f t="shared" si="36"/>
        <v>-5691.6732173058308</v>
      </c>
      <c r="AZ206" s="21">
        <f t="shared" si="36"/>
        <v>-5818.8021697659087</v>
      </c>
      <c r="BA206" s="21">
        <f t="shared" si="36"/>
        <v>-5946.7095212078175</v>
      </c>
      <c r="BB206" s="21">
        <f t="shared" si="36"/>
        <v>-6075.4041911177592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505</v>
      </c>
      <c r="C209" s="57"/>
      <c r="D209" s="56" t="s">
        <v>389</v>
      </c>
      <c r="E209" s="92" t="s">
        <v>506</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E8B63589-0674-4744-A891-3F9CE8B904CF}">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91B99A-63E3-402F-8FD7-C7A8BED06A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2024-12-17T18:53:45Z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