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5E0D3A58-EE90-4778-9870-63F72D09CEB4}" xr6:coauthVersionLast="47" xr6:coauthVersionMax="47" xr10:uidLastSave="{00000000-0000-0000-0000-000000000000}"/>
  <bookViews>
    <workbookView xWindow="-110" yWindow="-110" windowWidth="19420" windowHeight="11620" tabRatio="936" firstSheet="8" activeTab="8" xr2:uid="{00000000-000D-0000-FFFF-FFFF00000000}"/>
  </bookViews>
  <sheets>
    <sheet name="Cover" sheetId="58" r:id="rId1"/>
    <sheet name="Changes Log" sheetId="77" r:id="rId2"/>
    <sheet name="Guidance" sheetId="38" r:id="rId3"/>
    <sheet name="Blank" sheetId="7" state="hidden" r:id="rId4"/>
    <sheet name="Summary" sheetId="2"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r:id="rId13"/>
    <sheet name="Option_2 Workings" sheetId="90" r:id="rId14"/>
    <sheet name="Option_3" sheetId="68" r:id="rId15"/>
    <sheet name="Option_3 Workings" sheetId="91" r:id="rId16"/>
    <sheet name="Option_4" sheetId="69" state="hidden" r:id="rId17"/>
    <sheet name="Option_4 Workings" sheetId="92" state="hidden" r:id="rId18"/>
    <sheet name="Option_5" sheetId="70" state="hidden" r:id="rId19"/>
    <sheet name="Option_5 Workings" sheetId="93" state="hidden"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75" l="1"/>
  <c r="B10" i="74"/>
  <c r="B10" i="73"/>
  <c r="B10" i="72"/>
  <c r="B10" i="71"/>
  <c r="B10" i="70"/>
  <c r="B10" i="69"/>
  <c r="B10" i="68"/>
  <c r="B10" i="67"/>
  <c r="B10" i="88"/>
  <c r="B20" i="75"/>
  <c r="B20" i="74"/>
  <c r="B20" i="73"/>
  <c r="B20" i="72"/>
  <c r="B20" i="71"/>
  <c r="B20" i="70"/>
  <c r="B20" i="69"/>
  <c r="B20" i="68"/>
  <c r="B20" i="67"/>
  <c r="B20" i="88"/>
  <c r="E186" i="63"/>
  <c r="AI187" i="75" l="1"/>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AZ75" i="75" l="1"/>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AY104" i="70" s="1"/>
  <c r="X81" i="70"/>
  <c r="X82" i="70" s="1"/>
  <c r="AR103" i="70" s="1"/>
  <c r="W81" i="70"/>
  <c r="W82" i="70" s="1"/>
  <c r="V81" i="70"/>
  <c r="V82" i="70" s="1"/>
  <c r="U81" i="70"/>
  <c r="U82" i="70" s="1"/>
  <c r="BA100" i="70" s="1"/>
  <c r="T81" i="70"/>
  <c r="T82" i="70" s="1"/>
  <c r="T83" i="70" s="1"/>
  <c r="S81" i="70"/>
  <c r="S82" i="70" s="1"/>
  <c r="AV98" i="70" s="1"/>
  <c r="R81" i="70"/>
  <c r="R82" i="70" s="1"/>
  <c r="AU97" i="70" s="1"/>
  <c r="Q81" i="70"/>
  <c r="Q82" i="70" s="1"/>
  <c r="V96" i="70" s="1"/>
  <c r="P81" i="70"/>
  <c r="P82" i="70" s="1"/>
  <c r="AV95" i="70" s="1"/>
  <c r="O81" i="70"/>
  <c r="O82" i="70" s="1"/>
  <c r="N81" i="70"/>
  <c r="N82" i="70" s="1"/>
  <c r="AB93" i="70" s="1"/>
  <c r="M81" i="70"/>
  <c r="M82" i="70" s="1"/>
  <c r="AS92" i="70" s="1"/>
  <c r="L81" i="70"/>
  <c r="L82" i="70" s="1"/>
  <c r="M91" i="70" s="1"/>
  <c r="K81" i="70"/>
  <c r="K82" i="70" s="1"/>
  <c r="AR90" i="70" s="1"/>
  <c r="J81" i="70"/>
  <c r="J82" i="70" s="1"/>
  <c r="AY89" i="70" s="1"/>
  <c r="I81" i="70"/>
  <c r="I82" i="70" s="1"/>
  <c r="AU88" i="70" s="1"/>
  <c r="H81" i="70"/>
  <c r="H82" i="70" s="1"/>
  <c r="AR87" i="70" s="1"/>
  <c r="G81" i="70"/>
  <c r="G82" i="70" s="1"/>
  <c r="AC86" i="70" s="1"/>
  <c r="F81" i="70"/>
  <c r="F82" i="70" s="1"/>
  <c r="AZ85" i="70" s="1"/>
  <c r="E81" i="70"/>
  <c r="E82" i="70" s="1"/>
  <c r="AN84" i="70" s="1"/>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I82" i="69" s="1"/>
  <c r="AS88" i="69" s="1"/>
  <c r="H81" i="69"/>
  <c r="H82" i="69" s="1"/>
  <c r="BB87" i="69" s="1"/>
  <c r="G81" i="69"/>
  <c r="G82" i="69" s="1"/>
  <c r="AZ86" i="69" s="1"/>
  <c r="F81" i="69"/>
  <c r="F82" i="69" s="1"/>
  <c r="E81" i="69"/>
  <c r="E82" i="69" s="1"/>
  <c r="AY84" i="69" s="1"/>
  <c r="AV83" i="68"/>
  <c r="AS83" i="68"/>
  <c r="BA82" i="68"/>
  <c r="BA83" i="68" s="1"/>
  <c r="AZ82" i="68"/>
  <c r="AZ83" i="68" s="1"/>
  <c r="AX82" i="68"/>
  <c r="AX83" i="68" s="1"/>
  <c r="AV82" i="68"/>
  <c r="AU82" i="68"/>
  <c r="AU83" i="68" s="1"/>
  <c r="AS82" i="68"/>
  <c r="AR82" i="68"/>
  <c r="AR83" i="68" s="1"/>
  <c r="AP82" i="68"/>
  <c r="AP83" i="68" s="1"/>
  <c r="AN82" i="68"/>
  <c r="AN83" i="68" s="1"/>
  <c r="AM82" i="68"/>
  <c r="AM83" i="68" s="1"/>
  <c r="AK82" i="68"/>
  <c r="AK83" i="68" s="1"/>
  <c r="AJ82" i="68"/>
  <c r="AJ83" i="68" s="1"/>
  <c r="AH82" i="68"/>
  <c r="AH83" i="68" s="1"/>
  <c r="AF82" i="68"/>
  <c r="AF83" i="68" s="1"/>
  <c r="AE82" i="68"/>
  <c r="AE83" i="68" s="1"/>
  <c r="AC82" i="68"/>
  <c r="AC83" i="68" s="1"/>
  <c r="AB82" i="68"/>
  <c r="AB83" i="68" s="1"/>
  <c r="BB82" i="68"/>
  <c r="BB83" i="68" s="1"/>
  <c r="AY82" i="68"/>
  <c r="AY83" i="68" s="1"/>
  <c r="AW82" i="68"/>
  <c r="AW83" i="68" s="1"/>
  <c r="AT82" i="68"/>
  <c r="AT83" i="68" s="1"/>
  <c r="AQ82" i="68"/>
  <c r="AQ83" i="68" s="1"/>
  <c r="AO82" i="68"/>
  <c r="AO83" i="68" s="1"/>
  <c r="AL82" i="68"/>
  <c r="AL83" i="68" s="1"/>
  <c r="AI82" i="68"/>
  <c r="AI83" i="68" s="1"/>
  <c r="AG82" i="68"/>
  <c r="AG83" i="68" s="1"/>
  <c r="AD82" i="68"/>
  <c r="AD83" i="68" s="1"/>
  <c r="AA81" i="68"/>
  <c r="AA82" i="68" s="1"/>
  <c r="AZ106" i="68" s="1"/>
  <c r="Z81" i="68"/>
  <c r="Z82" i="68" s="1"/>
  <c r="Y81" i="68"/>
  <c r="Y82" i="68" s="1"/>
  <c r="AU104" i="68" s="1"/>
  <c r="X81" i="68"/>
  <c r="X82" i="68" s="1"/>
  <c r="AZ103" i="68" s="1"/>
  <c r="W81" i="68"/>
  <c r="W82" i="68" s="1"/>
  <c r="V81" i="68"/>
  <c r="V82" i="68" s="1"/>
  <c r="BA101" i="68" s="1"/>
  <c r="U81" i="68"/>
  <c r="U82" i="68" s="1"/>
  <c r="AW100" i="68" s="1"/>
  <c r="T81" i="68"/>
  <c r="T82" i="68" s="1"/>
  <c r="AT99" i="68" s="1"/>
  <c r="S81" i="68"/>
  <c r="S82" i="68" s="1"/>
  <c r="AR98" i="68" s="1"/>
  <c r="R81" i="68"/>
  <c r="R82" i="68" s="1"/>
  <c r="Q81" i="68"/>
  <c r="Q82" i="68" s="1"/>
  <c r="AQ96" i="68" s="1"/>
  <c r="P81" i="68"/>
  <c r="P82" i="68" s="1"/>
  <c r="O81" i="68"/>
  <c r="O82" i="68" s="1"/>
  <c r="N81" i="68"/>
  <c r="N82" i="68" s="1"/>
  <c r="AW93" i="68" s="1"/>
  <c r="M81" i="68"/>
  <c r="M82" i="68" s="1"/>
  <c r="BA92" i="68" s="1"/>
  <c r="L81" i="68"/>
  <c r="L82" i="68" s="1"/>
  <c r="K81" i="68"/>
  <c r="K82" i="68" s="1"/>
  <c r="AZ90" i="68" s="1"/>
  <c r="J81" i="68"/>
  <c r="J82" i="68" s="1"/>
  <c r="AU89" i="68" s="1"/>
  <c r="I81" i="68"/>
  <c r="H81" i="68"/>
  <c r="G81" i="68"/>
  <c r="F81" i="68"/>
  <c r="E81" i="68"/>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BA96" i="67" s="1"/>
  <c r="P81" i="67"/>
  <c r="P82" i="67" s="1"/>
  <c r="AN95" i="67" s="1"/>
  <c r="O81" i="67"/>
  <c r="O82" i="67" s="1"/>
  <c r="AP94" i="67" s="1"/>
  <c r="N81" i="67"/>
  <c r="N82" i="67" s="1"/>
  <c r="AU93" i="67" s="1"/>
  <c r="M81" i="67"/>
  <c r="M82" i="67" s="1"/>
  <c r="L81" i="67"/>
  <c r="L82" i="67" s="1"/>
  <c r="K81" i="67"/>
  <c r="K82" i="67" s="1"/>
  <c r="AX90" i="67" s="1"/>
  <c r="J81" i="67"/>
  <c r="J82" i="67" s="1"/>
  <c r="S89" i="67" s="1"/>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AG93" i="67" l="1"/>
  <c r="AS96" i="67"/>
  <c r="AQ87" i="70"/>
  <c r="Z89" i="70"/>
  <c r="AU95" i="70"/>
  <c r="AP100" i="70"/>
  <c r="AZ104" i="70"/>
  <c r="AR95" i="74"/>
  <c r="Z95" i="74"/>
  <c r="W95" i="74"/>
  <c r="AX95" i="74"/>
  <c r="AU95" i="74"/>
  <c r="AL95" i="74"/>
  <c r="AI95" i="74"/>
  <c r="AR91" i="67"/>
  <c r="BB91" i="67"/>
  <c r="AP91" i="67"/>
  <c r="AD91" i="67"/>
  <c r="R91" i="67"/>
  <c r="AQ105" i="74"/>
  <c r="AT105" i="74"/>
  <c r="AH105" i="74"/>
  <c r="AW92" i="67"/>
  <c r="Y92" i="67"/>
  <c r="M83" i="68"/>
  <c r="R90" i="67"/>
  <c r="O93" i="67"/>
  <c r="AA96" i="67"/>
  <c r="AD102" i="67"/>
  <c r="AS105" i="67"/>
  <c r="U87" i="70"/>
  <c r="AV88" i="70"/>
  <c r="AG90" i="70"/>
  <c r="Y95" i="70"/>
  <c r="AB100" i="70"/>
  <c r="AL104" i="70"/>
  <c r="N84" i="73"/>
  <c r="AL85" i="73"/>
  <c r="Q87" i="73"/>
  <c r="AR88" i="73"/>
  <c r="BB90" i="73"/>
  <c r="W94" i="73"/>
  <c r="T96" i="73"/>
  <c r="W99" i="73"/>
  <c r="AD101" i="73"/>
  <c r="AC106" i="73"/>
  <c r="AQ84" i="74"/>
  <c r="AI92" i="74"/>
  <c r="AE100" i="74"/>
  <c r="F84" i="75"/>
  <c r="AV88" i="75"/>
  <c r="Y95" i="75"/>
  <c r="AA99" i="75"/>
  <c r="T92" i="70"/>
  <c r="X90" i="67"/>
  <c r="U93" i="67"/>
  <c r="AG96" i="67"/>
  <c r="AJ102" i="67"/>
  <c r="AY105" i="67"/>
  <c r="AE87" i="70"/>
  <c r="N89" i="70"/>
  <c r="AQ90" i="70"/>
  <c r="AI95" i="70"/>
  <c r="AD100" i="70"/>
  <c r="AN104" i="70"/>
  <c r="O84" i="73"/>
  <c r="AM85" i="73"/>
  <c r="R87" i="73"/>
  <c r="AS88" i="73"/>
  <c r="R92" i="73"/>
  <c r="X94" i="73"/>
  <c r="U96" i="73"/>
  <c r="X99" i="73"/>
  <c r="AE101" i="73"/>
  <c r="AD106" i="73"/>
  <c r="AZ84" i="74"/>
  <c r="M91" i="74"/>
  <c r="AR92" i="74"/>
  <c r="AN100" i="74"/>
  <c r="R84" i="75"/>
  <c r="P89" i="75"/>
  <c r="AK95" i="75"/>
  <c r="AM99" i="75"/>
  <c r="AD90" i="67"/>
  <c r="AA93" i="67"/>
  <c r="AM96" i="67"/>
  <c r="AP102" i="67"/>
  <c r="AD106" i="67"/>
  <c r="AG87" i="70"/>
  <c r="P89" i="70"/>
  <c r="AS90" i="70"/>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P90" i="67"/>
  <c r="AM93" i="67"/>
  <c r="AY96" i="67"/>
  <c r="BB102" i="67"/>
  <c r="AP106" i="67"/>
  <c r="AS87" i="70"/>
  <c r="AB89" i="70"/>
  <c r="V92" i="70"/>
  <c r="AW95" i="70"/>
  <c r="AZ100" i="70"/>
  <c r="AH105" i="70"/>
  <c r="AL84" i="73"/>
  <c r="O86" i="73"/>
  <c r="AO87" i="73"/>
  <c r="BB92" i="73"/>
  <c r="AU94" i="73"/>
  <c r="AR96" i="73"/>
  <c r="AU99" i="73"/>
  <c r="BB101" i="73"/>
  <c r="BA106" i="73"/>
  <c r="Q86" i="74"/>
  <c r="AB91" i="74"/>
  <c r="S93" i="74"/>
  <c r="V96" i="74"/>
  <c r="W101" i="74"/>
  <c r="BB84" i="75"/>
  <c r="AZ89" i="75"/>
  <c r="AJ96" i="75"/>
  <c r="AP100" i="75"/>
  <c r="AV90" i="67"/>
  <c r="AS93" i="67"/>
  <c r="U97" i="67"/>
  <c r="AE104" i="67"/>
  <c r="AV106" i="67"/>
  <c r="J88" i="70"/>
  <c r="AL89" i="70"/>
  <c r="AF92" i="70"/>
  <c r="BB100" i="70"/>
  <c r="AJ105" i="70"/>
  <c r="AM84" i="73"/>
  <c r="P86" i="73"/>
  <c r="AP87" i="73"/>
  <c r="Q90" i="73"/>
  <c r="O93" i="73"/>
  <c r="AV94" i="73"/>
  <c r="AS96" i="73"/>
  <c r="AV99" i="73"/>
  <c r="X102" i="73"/>
  <c r="BB106" i="73"/>
  <c r="T86" i="74"/>
  <c r="AK91" i="74"/>
  <c r="AB93" i="74"/>
  <c r="Y99" i="74"/>
  <c r="AF101" i="74"/>
  <c r="I87" i="75"/>
  <c r="U90" i="75"/>
  <c r="AV96" i="75"/>
  <c r="BB100" i="75"/>
  <c r="BB90" i="67"/>
  <c r="AY93" i="67"/>
  <c r="AA97" i="67"/>
  <c r="AK104" i="67"/>
  <c r="BB106" i="67"/>
  <c r="L88" i="70"/>
  <c r="AN89" i="70"/>
  <c r="AH92" i="70"/>
  <c r="V97" i="70"/>
  <c r="AE103" i="70"/>
  <c r="AT105" i="70"/>
  <c r="AX84" i="73"/>
  <c r="AA86" i="73"/>
  <c r="BA87" i="73"/>
  <c r="R90" i="73"/>
  <c r="Z93" i="73"/>
  <c r="U95" i="73"/>
  <c r="U98" i="73"/>
  <c r="Z100" i="73"/>
  <c r="AI102" i="73"/>
  <c r="G84" i="74"/>
  <c r="AC86" i="74"/>
  <c r="AN91" i="74"/>
  <c r="AE93" i="74"/>
  <c r="AB99" i="74"/>
  <c r="AR101" i="74"/>
  <c r="U87" i="75"/>
  <c r="AG90" i="75"/>
  <c r="X97" i="75"/>
  <c r="AG103" i="75"/>
  <c r="R94" i="67"/>
  <c r="AG97" i="67"/>
  <c r="AQ104" i="67"/>
  <c r="AB84" i="70"/>
  <c r="V88" i="70"/>
  <c r="AX89" i="70"/>
  <c r="AR92" i="70"/>
  <c r="X97" i="70"/>
  <c r="AG103" i="70"/>
  <c r="AV105" i="70"/>
  <c r="AY84" i="73"/>
  <c r="AB86" i="73"/>
  <c r="BB87" i="73"/>
  <c r="AC90" i="73"/>
  <c r="AA93" i="73"/>
  <c r="V95" i="73"/>
  <c r="V98" i="73"/>
  <c r="AA100" i="73"/>
  <c r="AJ102" i="73"/>
  <c r="P84" i="74"/>
  <c r="AF86" i="74"/>
  <c r="AW91" i="74"/>
  <c r="AN93" i="74"/>
  <c r="AK99" i="74"/>
  <c r="Y102" i="74"/>
  <c r="AG87" i="75"/>
  <c r="AS90" i="75"/>
  <c r="AJ97" i="75"/>
  <c r="AS103" i="75"/>
  <c r="AJ90" i="67"/>
  <c r="AV102" i="67"/>
  <c r="AJ106" i="67"/>
  <c r="AD94" i="67"/>
  <c r="AM97" i="67"/>
  <c r="AW104" i="67"/>
  <c r="AZ84" i="70"/>
  <c r="X88" i="70"/>
  <c r="AZ89" i="70"/>
  <c r="AT92" i="70"/>
  <c r="AH97" i="70"/>
  <c r="AQ103" i="70"/>
  <c r="AE106" i="70"/>
  <c r="N85" i="73"/>
  <c r="AM86" i="73"/>
  <c r="T88" i="73"/>
  <c r="AD90" i="73"/>
  <c r="AL93" i="73"/>
  <c r="AG95" i="73"/>
  <c r="AG98" i="73"/>
  <c r="AL100" i="73"/>
  <c r="AU102" i="73"/>
  <c r="S84" i="74"/>
  <c r="AO86" i="74"/>
  <c r="AZ91" i="74"/>
  <c r="AQ93" i="74"/>
  <c r="AN99" i="74"/>
  <c r="AK102" i="74"/>
  <c r="AS87" i="75"/>
  <c r="O91" i="75"/>
  <c r="AV97" i="75"/>
  <c r="AJ105" i="75"/>
  <c r="AE89" i="67"/>
  <c r="AS97" i="67"/>
  <c r="AA105" i="67"/>
  <c r="P85" i="70"/>
  <c r="AH88" i="70"/>
  <c r="S90" i="70"/>
  <c r="P93" i="70"/>
  <c r="AJ97" i="70"/>
  <c r="AS103" i="70"/>
  <c r="AG106" i="70"/>
  <c r="O85" i="73"/>
  <c r="AN86" i="73"/>
  <c r="U88" i="73"/>
  <c r="AO90" i="73"/>
  <c r="AM93" i="73"/>
  <c r="AH95" i="73"/>
  <c r="AH98" i="73"/>
  <c r="AM100" i="73"/>
  <c r="AV102" i="73"/>
  <c r="AB84" i="74"/>
  <c r="AR86" i="74"/>
  <c r="T92" i="74"/>
  <c r="AZ93" i="74"/>
  <c r="AW99" i="74"/>
  <c r="AW102" i="74"/>
  <c r="L88" i="75"/>
  <c r="AA91" i="75"/>
  <c r="Y98" i="75"/>
  <c r="AV105" i="75"/>
  <c r="AQ89" i="67"/>
  <c r="AY97" i="67"/>
  <c r="AG105" i="67"/>
  <c r="I87" i="70"/>
  <c r="AJ88" i="70"/>
  <c r="U90" i="70"/>
  <c r="AT97" i="70"/>
  <c r="Z104" i="70"/>
  <c r="AQ106" i="70"/>
  <c r="Z85" i="73"/>
  <c r="AY86" i="73"/>
  <c r="AF88" i="73"/>
  <c r="AP90" i="73"/>
  <c r="AX93" i="73"/>
  <c r="AS95" i="73"/>
  <c r="AS98" i="73"/>
  <c r="AX100" i="73"/>
  <c r="AJ104" i="73"/>
  <c r="AE84" i="74"/>
  <c r="BA86" i="74"/>
  <c r="W92" i="74"/>
  <c r="AZ99" i="74"/>
  <c r="X88" i="75"/>
  <c r="AM91" i="75"/>
  <c r="AK98" i="75"/>
  <c r="AG106" i="75"/>
  <c r="J83" i="68"/>
  <c r="L90" i="67"/>
  <c r="U96" i="67"/>
  <c r="X102" i="67"/>
  <c r="AM105" i="67"/>
  <c r="S87" i="70"/>
  <c r="AT88" i="70"/>
  <c r="AE90" i="70"/>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K128" i="71" s="1"/>
  <c r="AT84" i="71"/>
  <c r="AH84" i="71"/>
  <c r="V84" i="71"/>
  <c r="J84" i="71"/>
  <c r="AS84" i="71"/>
  <c r="AG84" i="71"/>
  <c r="U84" i="71"/>
  <c r="I84" i="71"/>
  <c r="AR84" i="71"/>
  <c r="AF84" i="71"/>
  <c r="T84" i="71"/>
  <c r="H84" i="7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M89" i="71"/>
  <c r="Y89" i="71"/>
  <c r="AK89" i="71"/>
  <c r="AW89" i="71"/>
  <c r="R90" i="71"/>
  <c r="AD90" i="71"/>
  <c r="AP90" i="71"/>
  <c r="BB90" i="7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BA93" i="70"/>
  <c r="AO93" i="70"/>
  <c r="AC93" i="70"/>
  <c r="Q93" i="70"/>
  <c r="AY93" i="70"/>
  <c r="AM93" i="70"/>
  <c r="AA93" i="70"/>
  <c r="O93" i="70"/>
  <c r="AX93" i="70"/>
  <c r="AL93" i="70"/>
  <c r="Z93" i="70"/>
  <c r="BB93" i="70"/>
  <c r="AW93" i="70"/>
  <c r="AK93" i="70"/>
  <c r="Y93" i="70"/>
  <c r="AV93" i="70"/>
  <c r="AJ93" i="70"/>
  <c r="X93" i="70"/>
  <c r="AU93" i="70"/>
  <c r="AI93" i="70"/>
  <c r="W93" i="70"/>
  <c r="AT93" i="70"/>
  <c r="AH93" i="70"/>
  <c r="V93" i="70"/>
  <c r="R93" i="70"/>
  <c r="AS93" i="70"/>
  <c r="AG93" i="70"/>
  <c r="U93" i="70"/>
  <c r="AD93" i="70"/>
  <c r="AR93" i="70"/>
  <c r="AF93" i="70"/>
  <c r="T93" i="70"/>
  <c r="AQ93" i="70"/>
  <c r="AE93" i="70"/>
  <c r="S93" i="70"/>
  <c r="AP93" i="70"/>
  <c r="AB85" i="70"/>
  <c r="AN93" i="70"/>
  <c r="AX91" i="70"/>
  <c r="AL91" i="70"/>
  <c r="Z91" i="70"/>
  <c r="N91" i="70"/>
  <c r="AV91" i="70"/>
  <c r="AJ91" i="70"/>
  <c r="X91" i="70"/>
  <c r="O91" i="70"/>
  <c r="AU91" i="70"/>
  <c r="AI91" i="70"/>
  <c r="W91" i="70"/>
  <c r="L83" i="70"/>
  <c r="AM91" i="70"/>
  <c r="AT91" i="70"/>
  <c r="AH91" i="70"/>
  <c r="V91" i="70"/>
  <c r="AY91" i="70"/>
  <c r="AS91" i="70"/>
  <c r="AG91" i="70"/>
  <c r="U91" i="70"/>
  <c r="AR91" i="70"/>
  <c r="AF91" i="70"/>
  <c r="T91" i="70"/>
  <c r="AQ91" i="70"/>
  <c r="AE91" i="70"/>
  <c r="S91" i="70"/>
  <c r="BB91" i="70"/>
  <c r="AP91" i="70"/>
  <c r="AD91" i="70"/>
  <c r="R91" i="70"/>
  <c r="BA91" i="70"/>
  <c r="AO91" i="70"/>
  <c r="AC91" i="70"/>
  <c r="Q91" i="70"/>
  <c r="AA91" i="70"/>
  <c r="AZ91" i="70"/>
  <c r="AN91" i="70"/>
  <c r="AB91" i="70"/>
  <c r="P91"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AN85" i="70"/>
  <c r="Y91" i="70"/>
  <c r="AZ93" i="70"/>
  <c r="AK91" i="70"/>
  <c r="Y94" i="70"/>
  <c r="BA84" i="70"/>
  <c r="AO84" i="70"/>
  <c r="AC84" i="70"/>
  <c r="Q84" i="70"/>
  <c r="AY84" i="70"/>
  <c r="AM84" i="70"/>
  <c r="AA84" i="70"/>
  <c r="O84" i="70"/>
  <c r="AX84" i="70"/>
  <c r="AL84" i="70"/>
  <c r="Z84" i="70"/>
  <c r="N84" i="70"/>
  <c r="AW84" i="70"/>
  <c r="AK84" i="70"/>
  <c r="Y84" i="70"/>
  <c r="M84" i="70"/>
  <c r="BB84" i="70"/>
  <c r="AV84" i="70"/>
  <c r="AJ84" i="70"/>
  <c r="X84" i="70"/>
  <c r="L84" i="70"/>
  <c r="F84" i="70"/>
  <c r="AU84" i="70"/>
  <c r="AI84" i="70"/>
  <c r="W84" i="70"/>
  <c r="K84" i="70"/>
  <c r="AD84" i="70"/>
  <c r="R84" i="70"/>
  <c r="AT84" i="70"/>
  <c r="AH84" i="70"/>
  <c r="V84" i="70"/>
  <c r="J84" i="70"/>
  <c r="AS84" i="70"/>
  <c r="AG84" i="70"/>
  <c r="U84" i="70"/>
  <c r="I84" i="70"/>
  <c r="AR84" i="70"/>
  <c r="AF84" i="70"/>
  <c r="T84" i="70"/>
  <c r="H84" i="70"/>
  <c r="AQ84" i="70"/>
  <c r="AE84" i="70"/>
  <c r="S84" i="70"/>
  <c r="G84" i="70"/>
  <c r="AP8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Q86" i="70"/>
  <c r="AW91" i="70"/>
  <c r="AK94" i="70"/>
  <c r="BA85" i="70"/>
  <c r="AO85" i="70"/>
  <c r="AC85" i="70"/>
  <c r="Q85" i="70"/>
  <c r="AY85" i="70"/>
  <c r="AM85" i="70"/>
  <c r="AA85" i="70"/>
  <c r="O85" i="70"/>
  <c r="AX85" i="70"/>
  <c r="AL85" i="70"/>
  <c r="Z85" i="70"/>
  <c r="N85" i="70"/>
  <c r="AW85" i="70"/>
  <c r="AK85" i="70"/>
  <c r="Y85" i="70"/>
  <c r="M85" i="70"/>
  <c r="AV85" i="70"/>
  <c r="AJ85" i="70"/>
  <c r="X85" i="70"/>
  <c r="L85" i="70"/>
  <c r="BB85" i="70"/>
  <c r="AU85" i="70"/>
  <c r="AI85" i="70"/>
  <c r="W85" i="70"/>
  <c r="K85" i="70"/>
  <c r="AD85" i="70"/>
  <c r="AT85" i="70"/>
  <c r="AH85" i="70"/>
  <c r="V85" i="70"/>
  <c r="J85" i="70"/>
  <c r="AP85" i="70"/>
  <c r="AS85" i="70"/>
  <c r="AG85" i="70"/>
  <c r="U85" i="70"/>
  <c r="I85" i="70"/>
  <c r="R85" i="70"/>
  <c r="AR85" i="70"/>
  <c r="AF85" i="70"/>
  <c r="T85" i="70"/>
  <c r="H85" i="70"/>
  <c r="AQ85" i="70"/>
  <c r="AE85" i="70"/>
  <c r="S85" i="70"/>
  <c r="G85" i="70"/>
  <c r="AW94" i="70"/>
  <c r="BB86" i="70"/>
  <c r="AP86" i="70"/>
  <c r="AD86" i="70"/>
  <c r="R86" i="70"/>
  <c r="AZ86" i="70"/>
  <c r="AN86" i="70"/>
  <c r="AB86" i="70"/>
  <c r="P86" i="70"/>
  <c r="S86" i="70"/>
  <c r="AY86" i="70"/>
  <c r="AM86" i="70"/>
  <c r="AA86" i="70"/>
  <c r="O86" i="70"/>
  <c r="AE86" i="70"/>
  <c r="AX86" i="70"/>
  <c r="AL86" i="70"/>
  <c r="Z86" i="70"/>
  <c r="N86" i="70"/>
  <c r="AW86" i="70"/>
  <c r="AK86" i="70"/>
  <c r="Y86" i="70"/>
  <c r="M86" i="70"/>
  <c r="AV86" i="70"/>
  <c r="AJ86" i="70"/>
  <c r="X86" i="70"/>
  <c r="L86" i="70"/>
  <c r="AU86" i="70"/>
  <c r="AI86" i="70"/>
  <c r="W86" i="70"/>
  <c r="K86" i="70"/>
  <c r="AT86" i="70"/>
  <c r="AH86" i="70"/>
  <c r="V86" i="70"/>
  <c r="J86" i="70"/>
  <c r="AS86" i="70"/>
  <c r="AG86" i="70"/>
  <c r="U86" i="70"/>
  <c r="I86" i="70"/>
  <c r="AQ86" i="70"/>
  <c r="AR86" i="70"/>
  <c r="AF86" i="70"/>
  <c r="T86" i="70"/>
  <c r="H86" i="70"/>
  <c r="AO86"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BA86" i="70"/>
  <c r="P84" i="70"/>
  <c r="AW98" i="70"/>
  <c r="J87" i="70"/>
  <c r="V87" i="70"/>
  <c r="AH87" i="70"/>
  <c r="AT87" i="70"/>
  <c r="M88" i="70"/>
  <c r="Y88" i="70"/>
  <c r="AK88" i="70"/>
  <c r="AW88" i="70"/>
  <c r="Q89" i="70"/>
  <c r="AC89" i="70"/>
  <c r="AO89" i="70"/>
  <c r="BA89" i="70"/>
  <c r="V90" i="70"/>
  <c r="AH90" i="70"/>
  <c r="AT90" i="70"/>
  <c r="W92" i="70"/>
  <c r="AI92" i="70"/>
  <c r="AU92" i="70"/>
  <c r="Z95" i="70"/>
  <c r="AL95" i="70"/>
  <c r="AX95" i="70"/>
  <c r="Y97" i="70"/>
  <c r="AK97" i="70"/>
  <c r="AW97" i="70"/>
  <c r="Z98" i="70"/>
  <c r="AL98" i="70"/>
  <c r="AX98" i="70"/>
  <c r="AE100" i="70"/>
  <c r="AQ100" i="70"/>
  <c r="AH103" i="70"/>
  <c r="AT103" i="70"/>
  <c r="AC104" i="70"/>
  <c r="AO104" i="70"/>
  <c r="BA104" i="70"/>
  <c r="AK105" i="70"/>
  <c r="AW105" i="70"/>
  <c r="AH106" i="70"/>
  <c r="AT106" i="70"/>
  <c r="Y98" i="70"/>
  <c r="K87" i="70"/>
  <c r="W87" i="70"/>
  <c r="AI87" i="70"/>
  <c r="AU87" i="70"/>
  <c r="N88" i="70"/>
  <c r="Z88" i="70"/>
  <c r="AL88" i="70"/>
  <c r="AX88" i="70"/>
  <c r="R89" i="70"/>
  <c r="AD89" i="70"/>
  <c r="AP89" i="70"/>
  <c r="BB89" i="70"/>
  <c r="W90" i="70"/>
  <c r="AI90" i="70"/>
  <c r="AU90" i="70"/>
  <c r="X92" i="70"/>
  <c r="AJ92" i="70"/>
  <c r="AV92" i="70"/>
  <c r="AA95" i="70"/>
  <c r="AM95" i="70"/>
  <c r="AY95" i="70"/>
  <c r="Z97" i="70"/>
  <c r="AL97" i="70"/>
  <c r="AX97" i="70"/>
  <c r="AA98" i="70"/>
  <c r="AM98" i="70"/>
  <c r="AY98" i="70"/>
  <c r="AF100" i="70"/>
  <c r="AR100" i="70"/>
  <c r="AI103" i="70"/>
  <c r="AU103" i="70"/>
  <c r="AD104" i="70"/>
  <c r="AP104" i="70"/>
  <c r="BB104" i="70"/>
  <c r="AL105" i="70"/>
  <c r="AX105" i="70"/>
  <c r="AI106" i="70"/>
  <c r="AU106" i="70"/>
  <c r="L87" i="70"/>
  <c r="X87" i="70"/>
  <c r="AJ87" i="70"/>
  <c r="AV87" i="70"/>
  <c r="O88" i="70"/>
  <c r="AA88" i="70"/>
  <c r="AM88" i="70"/>
  <c r="AY88" i="70"/>
  <c r="S89" i="70"/>
  <c r="AE89" i="70"/>
  <c r="AQ89" i="70"/>
  <c r="L90" i="70"/>
  <c r="X90" i="70"/>
  <c r="AJ90" i="70"/>
  <c r="AV90" i="70"/>
  <c r="Y92" i="70"/>
  <c r="AK92" i="70"/>
  <c r="AW92" i="70"/>
  <c r="AB95" i="70"/>
  <c r="AN95" i="70"/>
  <c r="AZ95" i="70"/>
  <c r="AA97" i="70"/>
  <c r="AM97" i="70"/>
  <c r="AY97" i="70"/>
  <c r="AB98" i="70"/>
  <c r="AN98" i="70"/>
  <c r="AZ98" i="70"/>
  <c r="AG100" i="70"/>
  <c r="AS100" i="70"/>
  <c r="AJ103" i="70"/>
  <c r="AV103" i="70"/>
  <c r="AE104" i="70"/>
  <c r="AQ104" i="70"/>
  <c r="AA105" i="70"/>
  <c r="AM105" i="70"/>
  <c r="AY105" i="70"/>
  <c r="AJ106" i="70"/>
  <c r="AV106" i="70"/>
  <c r="AK98" i="70"/>
  <c r="M87" i="70"/>
  <c r="Y87" i="70"/>
  <c r="AK87" i="70"/>
  <c r="AW87" i="70"/>
  <c r="P88" i="70"/>
  <c r="AB88" i="70"/>
  <c r="AN88" i="70"/>
  <c r="AZ88" i="70"/>
  <c r="T89" i="70"/>
  <c r="AF89" i="70"/>
  <c r="AR89" i="70"/>
  <c r="M90" i="70"/>
  <c r="Y90" i="70"/>
  <c r="AK90" i="70"/>
  <c r="AW90" i="70"/>
  <c r="N92" i="70"/>
  <c r="Z92" i="70"/>
  <c r="AL92" i="70"/>
  <c r="AX92"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N87" i="70"/>
  <c r="Z87" i="70"/>
  <c r="AL87" i="70"/>
  <c r="AX87" i="70"/>
  <c r="Q88" i="70"/>
  <c r="AC88" i="70"/>
  <c r="AO88" i="70"/>
  <c r="BA88" i="70"/>
  <c r="U89" i="70"/>
  <c r="AG89" i="70"/>
  <c r="AS89" i="70"/>
  <c r="N90" i="70"/>
  <c r="Z90" i="70"/>
  <c r="AL90" i="70"/>
  <c r="AX90" i="70"/>
  <c r="O92" i="70"/>
  <c r="AA92" i="70"/>
  <c r="AM92" i="70"/>
  <c r="AY92"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O87" i="70"/>
  <c r="AA87" i="70"/>
  <c r="AM87" i="70"/>
  <c r="AY87" i="70"/>
  <c r="R88" i="70"/>
  <c r="AD88" i="70"/>
  <c r="AP88" i="70"/>
  <c r="BB88" i="70"/>
  <c r="V89" i="70"/>
  <c r="AH89" i="70"/>
  <c r="AT89" i="70"/>
  <c r="O90" i="70"/>
  <c r="AA90" i="70"/>
  <c r="AM90" i="70"/>
  <c r="AY90" i="70"/>
  <c r="P92" i="70"/>
  <c r="AB92" i="70"/>
  <c r="AN92" i="70"/>
  <c r="AZ92" i="70"/>
  <c r="S95" i="70"/>
  <c r="AE95" i="70"/>
  <c r="AQ95" i="70"/>
  <c r="AD97" i="70"/>
  <c r="AP97" i="70"/>
  <c r="BB97" i="70"/>
  <c r="AE98" i="70"/>
  <c r="AQ98" i="70"/>
  <c r="X100" i="70"/>
  <c r="AJ100" i="70"/>
  <c r="AV100" i="70"/>
  <c r="AA103" i="70"/>
  <c r="AM103" i="70"/>
  <c r="AY103" i="70"/>
  <c r="AH104" i="70"/>
  <c r="AT104" i="70"/>
  <c r="AD105" i="70"/>
  <c r="AP105" i="70"/>
  <c r="BB105" i="70"/>
  <c r="AM106" i="70"/>
  <c r="AY106" i="70"/>
  <c r="P87" i="70"/>
  <c r="AB87" i="70"/>
  <c r="AN87" i="70"/>
  <c r="AZ87" i="70"/>
  <c r="S88" i="70"/>
  <c r="AE88" i="70"/>
  <c r="AQ88" i="70"/>
  <c r="K89" i="70"/>
  <c r="W89" i="70"/>
  <c r="AI89" i="70"/>
  <c r="AU89" i="70"/>
  <c r="P90" i="70"/>
  <c r="AB90" i="70"/>
  <c r="AN90" i="70"/>
  <c r="AZ90" i="70"/>
  <c r="Q92" i="70"/>
  <c r="AC92" i="70"/>
  <c r="AO92" i="70"/>
  <c r="BA92"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Q87" i="70"/>
  <c r="AC87" i="70"/>
  <c r="AO87" i="70"/>
  <c r="BA87" i="70"/>
  <c r="T88" i="70"/>
  <c r="AF88" i="70"/>
  <c r="AR88" i="70"/>
  <c r="L89" i="70"/>
  <c r="X89" i="70"/>
  <c r="AJ89" i="70"/>
  <c r="AV89" i="70"/>
  <c r="Q90" i="70"/>
  <c r="AC90" i="70"/>
  <c r="AO90" i="70"/>
  <c r="BA90" i="70"/>
  <c r="R92" i="70"/>
  <c r="AD92" i="70"/>
  <c r="AP92" i="70"/>
  <c r="BB92"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M83" i="70"/>
  <c r="R87" i="70"/>
  <c r="AD87" i="70"/>
  <c r="AP87" i="70"/>
  <c r="BB87" i="70"/>
  <c r="U88" i="70"/>
  <c r="AG88" i="70"/>
  <c r="AS88" i="70"/>
  <c r="M89" i="70"/>
  <c r="Y89" i="70"/>
  <c r="AK89" i="70"/>
  <c r="AW89" i="70"/>
  <c r="R90" i="70"/>
  <c r="AD90" i="70"/>
  <c r="AP90" i="70"/>
  <c r="BB90" i="70"/>
  <c r="S92" i="70"/>
  <c r="AE92" i="70"/>
  <c r="AQ92"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T87" i="70"/>
  <c r="AF87" i="70"/>
  <c r="K88" i="70"/>
  <c r="W88" i="70"/>
  <c r="AI88" i="70"/>
  <c r="O89" i="70"/>
  <c r="AA89" i="70"/>
  <c r="AM89" i="70"/>
  <c r="T90" i="70"/>
  <c r="AF90" i="70"/>
  <c r="U92" i="70"/>
  <c r="AG92" i="70"/>
  <c r="X95" i="70"/>
  <c r="AJ95" i="70"/>
  <c r="W97" i="70"/>
  <c r="AI97" i="70"/>
  <c r="X98" i="70"/>
  <c r="AJ98" i="70"/>
  <c r="AC100" i="70"/>
  <c r="AO100" i="70"/>
  <c r="AF103" i="70"/>
  <c r="AA104" i="70"/>
  <c r="AM104" i="70"/>
  <c r="AI105" i="70"/>
  <c r="AF106" i="70"/>
  <c r="AY85" i="69"/>
  <c r="AM85" i="69"/>
  <c r="AA85" i="69"/>
  <c r="O85" i="69"/>
  <c r="AX85" i="69"/>
  <c r="AL85" i="69"/>
  <c r="Z85" i="69"/>
  <c r="N85" i="69"/>
  <c r="AW85" i="69"/>
  <c r="AK85" i="69"/>
  <c r="Y85" i="69"/>
  <c r="M85" i="69"/>
  <c r="AV85" i="69"/>
  <c r="AJ85" i="69"/>
  <c r="X85" i="69"/>
  <c r="L85" i="69"/>
  <c r="AU85" i="69"/>
  <c r="AI85" i="69"/>
  <c r="W85" i="69"/>
  <c r="K85" i="69"/>
  <c r="AT85" i="69"/>
  <c r="AH85" i="69"/>
  <c r="V85" i="69"/>
  <c r="J85" i="69"/>
  <c r="AS85" i="69"/>
  <c r="AG85" i="69"/>
  <c r="U85" i="69"/>
  <c r="I85" i="69"/>
  <c r="AR85" i="69"/>
  <c r="AF85" i="69"/>
  <c r="T85" i="69"/>
  <c r="H85" i="69"/>
  <c r="AQ85" i="69"/>
  <c r="AE85" i="69"/>
  <c r="S85" i="69"/>
  <c r="G85" i="69"/>
  <c r="BB85" i="69"/>
  <c r="AP85" i="69"/>
  <c r="AD85" i="69"/>
  <c r="R85" i="69"/>
  <c r="BA85" i="69"/>
  <c r="AO85" i="69"/>
  <c r="AC85" i="69"/>
  <c r="Q85" i="69"/>
  <c r="AZ85" i="69"/>
  <c r="AN85" i="69"/>
  <c r="AB85" i="69"/>
  <c r="P85" i="69"/>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P84" i="69"/>
  <c r="AB84" i="69"/>
  <c r="AN84" i="69"/>
  <c r="AZ84" i="69"/>
  <c r="Q86" i="69"/>
  <c r="AC86" i="69"/>
  <c r="AO86" i="69"/>
  <c r="BA86" i="69"/>
  <c r="S87" i="69"/>
  <c r="AE87" i="69"/>
  <c r="AQ87" i="69"/>
  <c r="J88" i="69"/>
  <c r="V88" i="69"/>
  <c r="AH88" i="69"/>
  <c r="AT88"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Q84" i="69"/>
  <c r="AC84" i="69"/>
  <c r="AO84" i="69"/>
  <c r="BA84" i="69"/>
  <c r="R86" i="69"/>
  <c r="AD86" i="69"/>
  <c r="AP86" i="69"/>
  <c r="BB86" i="69"/>
  <c r="T87" i="69"/>
  <c r="AF87" i="69"/>
  <c r="AR87" i="69"/>
  <c r="K88" i="69"/>
  <c r="W88" i="69"/>
  <c r="AI88" i="69"/>
  <c r="AU88"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F84" i="69"/>
  <c r="R84" i="69"/>
  <c r="AD84" i="69"/>
  <c r="AP84" i="69"/>
  <c r="BB84" i="69"/>
  <c r="S86" i="69"/>
  <c r="AE86" i="69"/>
  <c r="AQ86" i="69"/>
  <c r="I87" i="69"/>
  <c r="U87" i="69"/>
  <c r="AG87" i="69"/>
  <c r="AS87" i="69"/>
  <c r="L88" i="69"/>
  <c r="X88" i="69"/>
  <c r="AJ88" i="69"/>
  <c r="AV88"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G84" i="69"/>
  <c r="S84" i="69"/>
  <c r="AE84" i="69"/>
  <c r="AQ84" i="69"/>
  <c r="H86" i="69"/>
  <c r="T86" i="69"/>
  <c r="AF86" i="69"/>
  <c r="AR86" i="69"/>
  <c r="J87" i="69"/>
  <c r="V87" i="69"/>
  <c r="AH87" i="69"/>
  <c r="AT87" i="69"/>
  <c r="M88" i="69"/>
  <c r="Y88" i="69"/>
  <c r="AK88" i="69"/>
  <c r="AW88"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H84" i="69"/>
  <c r="T84" i="69"/>
  <c r="AF84" i="69"/>
  <c r="AR84" i="69"/>
  <c r="I86" i="69"/>
  <c r="U86" i="69"/>
  <c r="AG86" i="69"/>
  <c r="AS86" i="69"/>
  <c r="K87" i="69"/>
  <c r="W87" i="69"/>
  <c r="AI87" i="69"/>
  <c r="AU87" i="69"/>
  <c r="N88" i="69"/>
  <c r="Z88" i="69"/>
  <c r="AL88" i="69"/>
  <c r="AX88"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I84" i="69"/>
  <c r="U84" i="69"/>
  <c r="AG84" i="69"/>
  <c r="AS84" i="69"/>
  <c r="J86" i="69"/>
  <c r="V86" i="69"/>
  <c r="AH86" i="69"/>
  <c r="AT86" i="69"/>
  <c r="L87" i="69"/>
  <c r="X87" i="69"/>
  <c r="AJ87" i="69"/>
  <c r="AV87" i="69"/>
  <c r="O88" i="69"/>
  <c r="AA88" i="69"/>
  <c r="AM88" i="69"/>
  <c r="AY88"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J84" i="69"/>
  <c r="V84" i="69"/>
  <c r="AH84" i="69"/>
  <c r="AT84" i="69"/>
  <c r="K86" i="69"/>
  <c r="W86" i="69"/>
  <c r="AI86" i="69"/>
  <c r="AU86" i="69"/>
  <c r="M87" i="69"/>
  <c r="Y87" i="69"/>
  <c r="AK87" i="69"/>
  <c r="AW87" i="69"/>
  <c r="P88" i="69"/>
  <c r="AB88" i="69"/>
  <c r="AN88" i="69"/>
  <c r="AZ88"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K84" i="69"/>
  <c r="W84" i="69"/>
  <c r="AI84" i="69"/>
  <c r="AU84" i="69"/>
  <c r="L86" i="69"/>
  <c r="X86" i="69"/>
  <c r="AJ86" i="69"/>
  <c r="AV86" i="69"/>
  <c r="N87" i="69"/>
  <c r="Z87" i="69"/>
  <c r="AL87" i="69"/>
  <c r="AX87" i="69"/>
  <c r="Q88" i="69"/>
  <c r="AC88" i="69"/>
  <c r="AO88" i="69"/>
  <c r="BA88"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L84" i="69"/>
  <c r="X84" i="69"/>
  <c r="AJ84" i="69"/>
  <c r="AV84" i="69"/>
  <c r="M86" i="69"/>
  <c r="Y86" i="69"/>
  <c r="AK86" i="69"/>
  <c r="AW86" i="69"/>
  <c r="O87" i="69"/>
  <c r="AA87" i="69"/>
  <c r="AM87" i="69"/>
  <c r="AY87" i="69"/>
  <c r="R88" i="69"/>
  <c r="AD88" i="69"/>
  <c r="AP88" i="69"/>
  <c r="BB88"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M84" i="69"/>
  <c r="Y84" i="69"/>
  <c r="AK84" i="69"/>
  <c r="AW84" i="69"/>
  <c r="N86" i="69"/>
  <c r="Z86" i="69"/>
  <c r="AL86" i="69"/>
  <c r="AX86" i="69"/>
  <c r="P87" i="69"/>
  <c r="AB87" i="69"/>
  <c r="AN87" i="69"/>
  <c r="AZ87" i="69"/>
  <c r="S88" i="69"/>
  <c r="AE88" i="69"/>
  <c r="AQ88"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N84" i="69"/>
  <c r="Z84" i="69"/>
  <c r="AL84" i="69"/>
  <c r="AX84" i="69"/>
  <c r="O86" i="69"/>
  <c r="AA86" i="69"/>
  <c r="AM86" i="69"/>
  <c r="AY86" i="69"/>
  <c r="Q87" i="69"/>
  <c r="AC87" i="69"/>
  <c r="AO87" i="69"/>
  <c r="BA87" i="69"/>
  <c r="T88" i="69"/>
  <c r="AF88" i="69"/>
  <c r="AR88"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O84" i="69"/>
  <c r="AA84" i="69"/>
  <c r="AM84" i="69"/>
  <c r="P86" i="69"/>
  <c r="AB86" i="69"/>
  <c r="AN86" i="69"/>
  <c r="R87" i="69"/>
  <c r="AD87" i="69"/>
  <c r="AP87" i="69"/>
  <c r="U88" i="69"/>
  <c r="AG88" i="69"/>
  <c r="M89" i="69"/>
  <c r="Y89" i="69"/>
  <c r="AK89" i="69"/>
  <c r="S92" i="69"/>
  <c r="AE92" i="69"/>
  <c r="X94" i="69"/>
  <c r="AJ94" i="69"/>
  <c r="V95" i="69"/>
  <c r="AH95" i="69"/>
  <c r="U96" i="69"/>
  <c r="AG96" i="69"/>
  <c r="U97" i="69"/>
  <c r="AG97" i="69"/>
  <c r="AA100" i="69"/>
  <c r="AM100" i="69"/>
  <c r="X102" i="69"/>
  <c r="AJ102" i="69"/>
  <c r="AD103" i="69"/>
  <c r="AP103" i="69"/>
  <c r="AK104" i="69"/>
  <c r="AG105" i="69"/>
  <c r="AT102" i="68"/>
  <c r="AH102" i="68"/>
  <c r="AS102" i="68"/>
  <c r="AG102" i="68"/>
  <c r="AR102" i="68"/>
  <c r="AF102" i="68"/>
  <c r="AQ102" i="68"/>
  <c r="AE102" i="68"/>
  <c r="BB102" i="68"/>
  <c r="AP102" i="68"/>
  <c r="AD102" i="68"/>
  <c r="BA102" i="68"/>
  <c r="AO102" i="68"/>
  <c r="AC102" i="68"/>
  <c r="AZ102" i="68"/>
  <c r="AN102" i="68"/>
  <c r="AB102" i="68"/>
  <c r="AY102" i="68"/>
  <c r="AM102" i="68"/>
  <c r="AA102" i="68"/>
  <c r="AX102" i="68"/>
  <c r="AL102" i="68"/>
  <c r="Z102" i="68"/>
  <c r="AW102" i="68"/>
  <c r="AK102" i="68"/>
  <c r="Y102" i="68"/>
  <c r="AV102" i="68"/>
  <c r="AJ102" i="68"/>
  <c r="X102" i="68"/>
  <c r="AU102" i="68"/>
  <c r="AI102" i="68"/>
  <c r="AT91" i="68"/>
  <c r="AH91" i="68"/>
  <c r="V91" i="68"/>
  <c r="AS91" i="68"/>
  <c r="AG91" i="68"/>
  <c r="U91" i="68"/>
  <c r="AR91" i="68"/>
  <c r="AF91" i="68"/>
  <c r="T91" i="68"/>
  <c r="AQ91" i="68"/>
  <c r="AE91" i="68"/>
  <c r="S91" i="68"/>
  <c r="BB91" i="68"/>
  <c r="AP91" i="68"/>
  <c r="AD91" i="68"/>
  <c r="R91" i="68"/>
  <c r="BA91" i="68"/>
  <c r="AO91" i="68"/>
  <c r="AC91" i="68"/>
  <c r="Q91" i="68"/>
  <c r="AZ91" i="68"/>
  <c r="AN91" i="68"/>
  <c r="AB91" i="68"/>
  <c r="P91" i="68"/>
  <c r="AY91" i="68"/>
  <c r="AM91" i="68"/>
  <c r="AA91" i="68"/>
  <c r="O91" i="68"/>
  <c r="AX91" i="68"/>
  <c r="AL91" i="68"/>
  <c r="Z91" i="68"/>
  <c r="N91" i="68"/>
  <c r="AW91" i="68"/>
  <c r="AK91" i="68"/>
  <c r="Y91" i="68"/>
  <c r="M91" i="68"/>
  <c r="AV91" i="68"/>
  <c r="AJ91" i="68"/>
  <c r="X91" i="68"/>
  <c r="AU91" i="68"/>
  <c r="AI91" i="68"/>
  <c r="W91" i="68"/>
  <c r="AQ105" i="68"/>
  <c r="AE105" i="68"/>
  <c r="BB105" i="68"/>
  <c r="AP105" i="68"/>
  <c r="AD105" i="68"/>
  <c r="Z83" i="68"/>
  <c r="BA105" i="68"/>
  <c r="AO105" i="68"/>
  <c r="AC105" i="68"/>
  <c r="AZ105" i="68"/>
  <c r="AN105" i="68"/>
  <c r="AB105" i="68"/>
  <c r="AY105" i="68"/>
  <c r="AM105" i="68"/>
  <c r="AA105" i="68"/>
  <c r="AX105" i="68"/>
  <c r="AL105" i="68"/>
  <c r="AW105" i="68"/>
  <c r="AK105" i="68"/>
  <c r="AV105" i="68"/>
  <c r="AJ105" i="68"/>
  <c r="AU105" i="68"/>
  <c r="AI105" i="68"/>
  <c r="AT105" i="68"/>
  <c r="AH105" i="68"/>
  <c r="AS105" i="68"/>
  <c r="AG105" i="68"/>
  <c r="AR105" i="68"/>
  <c r="AF105" i="68"/>
  <c r="AT94" i="68"/>
  <c r="AH94" i="68"/>
  <c r="V94" i="68"/>
  <c r="AS94" i="68"/>
  <c r="AG94" i="68"/>
  <c r="U94" i="68"/>
  <c r="AR94" i="68"/>
  <c r="AF94" i="68"/>
  <c r="T94" i="68"/>
  <c r="AQ94" i="68"/>
  <c r="AE94" i="68"/>
  <c r="S94" i="68"/>
  <c r="BB94" i="68"/>
  <c r="AP94" i="68"/>
  <c r="AD94" i="68"/>
  <c r="R94" i="68"/>
  <c r="BA94" i="68"/>
  <c r="AO94" i="68"/>
  <c r="AC94" i="68"/>
  <c r="Q94" i="68"/>
  <c r="AZ94" i="68"/>
  <c r="AN94" i="68"/>
  <c r="AB94" i="68"/>
  <c r="P94" i="68"/>
  <c r="AY94" i="68"/>
  <c r="AM94" i="68"/>
  <c r="AA94" i="68"/>
  <c r="AX94" i="68"/>
  <c r="AL94" i="68"/>
  <c r="Z94" i="68"/>
  <c r="AW94" i="68"/>
  <c r="AK94" i="68"/>
  <c r="Y94" i="68"/>
  <c r="AV94" i="68"/>
  <c r="AJ94" i="68"/>
  <c r="X94" i="68"/>
  <c r="AU94" i="68"/>
  <c r="AI94" i="68"/>
  <c r="W94" i="68"/>
  <c r="AR95" i="68"/>
  <c r="AF95" i="68"/>
  <c r="T95" i="68"/>
  <c r="AQ95" i="68"/>
  <c r="AE95" i="68"/>
  <c r="S95" i="68"/>
  <c r="BB95" i="68"/>
  <c r="AP95" i="68"/>
  <c r="AD95" i="68"/>
  <c r="R95" i="68"/>
  <c r="BA95" i="68"/>
  <c r="AO95" i="68"/>
  <c r="AC95" i="68"/>
  <c r="Q95" i="68"/>
  <c r="AZ95" i="68"/>
  <c r="AN95" i="68"/>
  <c r="AB95" i="68"/>
  <c r="AY95" i="68"/>
  <c r="AM95" i="68"/>
  <c r="AA95" i="68"/>
  <c r="P83" i="68"/>
  <c r="AX95" i="68"/>
  <c r="AL95" i="68"/>
  <c r="Z95" i="68"/>
  <c r="AW95" i="68"/>
  <c r="AK95" i="68"/>
  <c r="Y95" i="68"/>
  <c r="AV95" i="68"/>
  <c r="AJ95" i="68"/>
  <c r="X95" i="68"/>
  <c r="AU95" i="68"/>
  <c r="AI95" i="68"/>
  <c r="W95" i="68"/>
  <c r="AT95" i="68"/>
  <c r="AH95" i="68"/>
  <c r="V95" i="68"/>
  <c r="AS95" i="68"/>
  <c r="AG95" i="68"/>
  <c r="U95" i="68"/>
  <c r="AQ97" i="68"/>
  <c r="AE97" i="68"/>
  <c r="S97" i="68"/>
  <c r="BB97" i="68"/>
  <c r="AP97" i="68"/>
  <c r="AD97" i="68"/>
  <c r="BA97" i="68"/>
  <c r="AO97" i="68"/>
  <c r="AC97" i="68"/>
  <c r="AZ97" i="68"/>
  <c r="AN97" i="68"/>
  <c r="AB97" i="68"/>
  <c r="AY97" i="68"/>
  <c r="AM97" i="68"/>
  <c r="AA97" i="68"/>
  <c r="R83" i="68"/>
  <c r="AX97" i="68"/>
  <c r="AL97" i="68"/>
  <c r="Z97" i="68"/>
  <c r="AW97" i="68"/>
  <c r="AK97" i="68"/>
  <c r="Y97" i="68"/>
  <c r="AV97" i="68"/>
  <c r="AJ97" i="68"/>
  <c r="X97" i="68"/>
  <c r="AU97" i="68"/>
  <c r="AI97" i="68"/>
  <c r="W97" i="68"/>
  <c r="AT97" i="68"/>
  <c r="AH97" i="68"/>
  <c r="V97" i="68"/>
  <c r="AS97" i="68"/>
  <c r="AG97" i="68"/>
  <c r="U97" i="68"/>
  <c r="AR97" i="68"/>
  <c r="AF97" i="68"/>
  <c r="T97" i="68"/>
  <c r="X83" i="68"/>
  <c r="L89" i="68"/>
  <c r="X89" i="68"/>
  <c r="AJ89" i="68"/>
  <c r="AV89" i="68"/>
  <c r="Q90" i="68"/>
  <c r="AC90" i="68"/>
  <c r="AO90" i="68"/>
  <c r="BA90" i="68"/>
  <c r="R92" i="68"/>
  <c r="AD92" i="68"/>
  <c r="AP92" i="68"/>
  <c r="BB92" i="68"/>
  <c r="Z93" i="68"/>
  <c r="AL93" i="68"/>
  <c r="AX93" i="68"/>
  <c r="T96" i="68"/>
  <c r="AF96" i="68"/>
  <c r="AR96" i="68"/>
  <c r="U98" i="68"/>
  <c r="AG98" i="68"/>
  <c r="AS98" i="68"/>
  <c r="W99" i="68"/>
  <c r="AI99" i="68"/>
  <c r="AU99" i="68"/>
  <c r="Z100" i="68"/>
  <c r="AL100" i="68"/>
  <c r="AX100" i="68"/>
  <c r="AD101" i="68"/>
  <c r="AP101" i="68"/>
  <c r="BB101" i="68"/>
  <c r="AC103" i="68"/>
  <c r="AO103" i="68"/>
  <c r="BA103" i="68"/>
  <c r="AJ104" i="68"/>
  <c r="AV104" i="68"/>
  <c r="AC106" i="68"/>
  <c r="AO106" i="68"/>
  <c r="BA106" i="68"/>
  <c r="M89" i="68"/>
  <c r="Y89" i="68"/>
  <c r="AK89" i="68"/>
  <c r="AW89" i="68"/>
  <c r="R90" i="68"/>
  <c r="AD90" i="68"/>
  <c r="AP90" i="68"/>
  <c r="BB90" i="68"/>
  <c r="S92" i="68"/>
  <c r="AE92" i="68"/>
  <c r="AQ92" i="68"/>
  <c r="O93" i="68"/>
  <c r="AA93" i="68"/>
  <c r="AM93" i="68"/>
  <c r="AY93" i="68"/>
  <c r="U96" i="68"/>
  <c r="AG96" i="68"/>
  <c r="AS96" i="68"/>
  <c r="V98" i="68"/>
  <c r="AH98" i="68"/>
  <c r="AT98" i="68"/>
  <c r="X99" i="68"/>
  <c r="AJ99" i="68"/>
  <c r="AV99" i="68"/>
  <c r="AA100" i="68"/>
  <c r="AM100" i="68"/>
  <c r="AY100" i="68"/>
  <c r="AE101" i="68"/>
  <c r="AQ101" i="68"/>
  <c r="AD103" i="68"/>
  <c r="AP103" i="68"/>
  <c r="BB103" i="68"/>
  <c r="AK104" i="68"/>
  <c r="AW104" i="68"/>
  <c r="AD106" i="68"/>
  <c r="AP106" i="68"/>
  <c r="BB106" i="68"/>
  <c r="N89" i="68"/>
  <c r="Z89" i="68"/>
  <c r="AL89" i="68"/>
  <c r="AX89" i="68"/>
  <c r="S90" i="68"/>
  <c r="AE90" i="68"/>
  <c r="AQ90" i="68"/>
  <c r="T92" i="68"/>
  <c r="AF92" i="68"/>
  <c r="AR92" i="68"/>
  <c r="P93" i="68"/>
  <c r="AB93" i="68"/>
  <c r="AN93" i="68"/>
  <c r="AZ93" i="68"/>
  <c r="V96" i="68"/>
  <c r="AH96" i="68"/>
  <c r="AT96" i="68"/>
  <c r="W98" i="68"/>
  <c r="AI98" i="68"/>
  <c r="AU98" i="68"/>
  <c r="Y99" i="68"/>
  <c r="AK99" i="68"/>
  <c r="AW99" i="68"/>
  <c r="AB100" i="68"/>
  <c r="AN100" i="68"/>
  <c r="AZ100" i="68"/>
  <c r="AF101" i="68"/>
  <c r="AR101" i="68"/>
  <c r="AE103" i="68"/>
  <c r="AQ103" i="68"/>
  <c r="Z104" i="68"/>
  <c r="AL104" i="68"/>
  <c r="AX104" i="68"/>
  <c r="AE106" i="68"/>
  <c r="AQ106" i="68"/>
  <c r="O89" i="68"/>
  <c r="AA89" i="68"/>
  <c r="AM89" i="68"/>
  <c r="AY89" i="68"/>
  <c r="T90" i="68"/>
  <c r="AF90" i="68"/>
  <c r="AR90" i="68"/>
  <c r="U92" i="68"/>
  <c r="AG92" i="68"/>
  <c r="AS92" i="68"/>
  <c r="Q93" i="68"/>
  <c r="AC93" i="68"/>
  <c r="AO93" i="68"/>
  <c r="BA93" i="68"/>
  <c r="W96" i="68"/>
  <c r="AI96" i="68"/>
  <c r="AU96" i="68"/>
  <c r="X98" i="68"/>
  <c r="AJ98" i="68"/>
  <c r="AV98" i="68"/>
  <c r="Z99" i="68"/>
  <c r="AL99" i="68"/>
  <c r="AX99" i="68"/>
  <c r="AC100" i="68"/>
  <c r="AO100" i="68"/>
  <c r="BA100" i="68"/>
  <c r="AG101" i="68"/>
  <c r="AS101" i="68"/>
  <c r="AF103" i="68"/>
  <c r="AR103" i="68"/>
  <c r="AA104" i="68"/>
  <c r="AM104" i="68"/>
  <c r="AY104" i="68"/>
  <c r="AF106" i="68"/>
  <c r="AR106" i="68"/>
  <c r="P89" i="68"/>
  <c r="AB89" i="68"/>
  <c r="AN89" i="68"/>
  <c r="AZ89" i="68"/>
  <c r="U90" i="68"/>
  <c r="AG90" i="68"/>
  <c r="AS90" i="68"/>
  <c r="V92" i="68"/>
  <c r="AH92" i="68"/>
  <c r="AT92" i="68"/>
  <c r="R93" i="68"/>
  <c r="AD93" i="68"/>
  <c r="AP93" i="68"/>
  <c r="BB93" i="68"/>
  <c r="X96" i="68"/>
  <c r="AJ96" i="68"/>
  <c r="AV96" i="68"/>
  <c r="Y98" i="68"/>
  <c r="AK98" i="68"/>
  <c r="AW98" i="68"/>
  <c r="AA99" i="68"/>
  <c r="AM99" i="68"/>
  <c r="AY99" i="68"/>
  <c r="AD100" i="68"/>
  <c r="AP100" i="68"/>
  <c r="BB100" i="68"/>
  <c r="AH101" i="68"/>
  <c r="AT101" i="68"/>
  <c r="AG103" i="68"/>
  <c r="AS103" i="68"/>
  <c r="AB104" i="68"/>
  <c r="AN104" i="68"/>
  <c r="AZ104" i="68"/>
  <c r="AG106" i="68"/>
  <c r="AS106" i="68"/>
  <c r="Q89" i="68"/>
  <c r="AC89" i="68"/>
  <c r="AO89" i="68"/>
  <c r="BA89" i="68"/>
  <c r="V90" i="68"/>
  <c r="AH90" i="68"/>
  <c r="AT90" i="68"/>
  <c r="W92" i="68"/>
  <c r="AI92" i="68"/>
  <c r="AU92" i="68"/>
  <c r="S93" i="68"/>
  <c r="AE93" i="68"/>
  <c r="AQ93" i="68"/>
  <c r="Y96" i="68"/>
  <c r="AK96" i="68"/>
  <c r="AW96" i="68"/>
  <c r="Z98" i="68"/>
  <c r="AL98" i="68"/>
  <c r="AX98" i="68"/>
  <c r="AB99" i="68"/>
  <c r="AN99" i="68"/>
  <c r="AZ99" i="68"/>
  <c r="AE100" i="68"/>
  <c r="AQ100" i="68"/>
  <c r="W101" i="68"/>
  <c r="AI101" i="68"/>
  <c r="AU101" i="68"/>
  <c r="AH103" i="68"/>
  <c r="AT103" i="68"/>
  <c r="AC104" i="68"/>
  <c r="AO104" i="68"/>
  <c r="BA104" i="68"/>
  <c r="AH106" i="68"/>
  <c r="AT106" i="68"/>
  <c r="R89" i="68"/>
  <c r="AD89" i="68"/>
  <c r="AP89" i="68"/>
  <c r="BB89" i="68"/>
  <c r="W90" i="68"/>
  <c r="AI90" i="68"/>
  <c r="AU90" i="68"/>
  <c r="X92" i="68"/>
  <c r="AJ92" i="68"/>
  <c r="AV92" i="68"/>
  <c r="T93" i="68"/>
  <c r="AF93" i="68"/>
  <c r="AR93" i="68"/>
  <c r="Z96" i="68"/>
  <c r="AL96" i="68"/>
  <c r="AX96" i="68"/>
  <c r="AA98" i="68"/>
  <c r="AM98" i="68"/>
  <c r="AY98" i="68"/>
  <c r="AC99" i="68"/>
  <c r="AO99" i="68"/>
  <c r="BA99" i="68"/>
  <c r="AF100" i="68"/>
  <c r="AR100" i="68"/>
  <c r="X101" i="68"/>
  <c r="AJ101" i="68"/>
  <c r="AV101" i="68"/>
  <c r="AI103" i="68"/>
  <c r="AU103" i="68"/>
  <c r="AD104" i="68"/>
  <c r="AP104" i="68"/>
  <c r="BB104" i="68"/>
  <c r="AI106" i="68"/>
  <c r="AU106" i="68"/>
  <c r="S89" i="68"/>
  <c r="AE89" i="68"/>
  <c r="AQ89" i="68"/>
  <c r="L90" i="68"/>
  <c r="X90" i="68"/>
  <c r="AJ90" i="68"/>
  <c r="AV90" i="68"/>
  <c r="Y92" i="68"/>
  <c r="AK92" i="68"/>
  <c r="AW92" i="68"/>
  <c r="U93" i="68"/>
  <c r="AG93" i="68"/>
  <c r="AS93" i="68"/>
  <c r="AA96" i="68"/>
  <c r="AM96" i="68"/>
  <c r="AY96" i="68"/>
  <c r="AB98" i="68"/>
  <c r="AN98" i="68"/>
  <c r="AZ98" i="68"/>
  <c r="AD99" i="68"/>
  <c r="AP99" i="68"/>
  <c r="BB99" i="68"/>
  <c r="AG100" i="68"/>
  <c r="AS100" i="68"/>
  <c r="Y101" i="68"/>
  <c r="AK101" i="68"/>
  <c r="AW101" i="68"/>
  <c r="AJ103" i="68"/>
  <c r="AV103" i="68"/>
  <c r="AE104" i="68"/>
  <c r="AQ104" i="68"/>
  <c r="AJ106" i="68"/>
  <c r="AV106" i="68"/>
  <c r="U83" i="68"/>
  <c r="T89" i="68"/>
  <c r="AF89" i="68"/>
  <c r="AR89" i="68"/>
  <c r="M90" i="68"/>
  <c r="Y90" i="68"/>
  <c r="AK90" i="68"/>
  <c r="AW90" i="68"/>
  <c r="N92" i="68"/>
  <c r="Z92" i="68"/>
  <c r="AL92" i="68"/>
  <c r="AX92" i="68"/>
  <c r="V93" i="68"/>
  <c r="AH93" i="68"/>
  <c r="AT93" i="68"/>
  <c r="AB96" i="68"/>
  <c r="AN96" i="68"/>
  <c r="AZ96" i="68"/>
  <c r="AC98" i="68"/>
  <c r="AO98" i="68"/>
  <c r="BA98" i="68"/>
  <c r="AE99" i="68"/>
  <c r="AQ99" i="68"/>
  <c r="V100" i="68"/>
  <c r="AH100" i="68"/>
  <c r="AT100" i="68"/>
  <c r="Z101" i="68"/>
  <c r="AL101" i="68"/>
  <c r="AX101" i="68"/>
  <c r="Y103" i="68"/>
  <c r="AK103" i="68"/>
  <c r="AW103" i="68"/>
  <c r="AF104" i="68"/>
  <c r="AR104" i="68"/>
  <c r="AK106" i="68"/>
  <c r="AW106" i="68"/>
  <c r="U89" i="68"/>
  <c r="AG89" i="68"/>
  <c r="AS89" i="68"/>
  <c r="N90" i="68"/>
  <c r="Z90" i="68"/>
  <c r="AL90" i="68"/>
  <c r="AX90" i="68"/>
  <c r="O92" i="68"/>
  <c r="AA92" i="68"/>
  <c r="AM92" i="68"/>
  <c r="AY92" i="68"/>
  <c r="W93" i="68"/>
  <c r="AI93" i="68"/>
  <c r="AU93" i="68"/>
  <c r="AC96" i="68"/>
  <c r="AO96" i="68"/>
  <c r="BA96" i="68"/>
  <c r="AD98" i="68"/>
  <c r="AP98" i="68"/>
  <c r="BB98" i="68"/>
  <c r="AF99" i="68"/>
  <c r="AR99" i="68"/>
  <c r="W100" i="68"/>
  <c r="AI100" i="68"/>
  <c r="AU100" i="68"/>
  <c r="AA101" i="68"/>
  <c r="AM101" i="68"/>
  <c r="AY101" i="68"/>
  <c r="Z103" i="68"/>
  <c r="AL103" i="68"/>
  <c r="AX103" i="68"/>
  <c r="AG104" i="68"/>
  <c r="AS104" i="68"/>
  <c r="AL106" i="68"/>
  <c r="AX106" i="68"/>
  <c r="V89" i="68"/>
  <c r="AH89" i="68"/>
  <c r="AT89" i="68"/>
  <c r="O90" i="68"/>
  <c r="AA90" i="68"/>
  <c r="AM90" i="68"/>
  <c r="AY90" i="68"/>
  <c r="P92" i="68"/>
  <c r="AB92" i="68"/>
  <c r="AN92" i="68"/>
  <c r="AZ92" i="68"/>
  <c r="X93" i="68"/>
  <c r="AJ93" i="68"/>
  <c r="AV93" i="68"/>
  <c r="R96" i="68"/>
  <c r="AD96" i="68"/>
  <c r="AP96" i="68"/>
  <c r="BB96" i="68"/>
  <c r="AE98" i="68"/>
  <c r="AQ98" i="68"/>
  <c r="U99" i="68"/>
  <c r="AG99" i="68"/>
  <c r="AS99" i="68"/>
  <c r="X100" i="68"/>
  <c r="AJ100" i="68"/>
  <c r="AV100" i="68"/>
  <c r="AB101" i="68"/>
  <c r="AN101" i="68"/>
  <c r="AZ101" i="68"/>
  <c r="AA103" i="68"/>
  <c r="AM103" i="68"/>
  <c r="AY103" i="68"/>
  <c r="AH104" i="68"/>
  <c r="AT104" i="68"/>
  <c r="AM106" i="68"/>
  <c r="AY106" i="68"/>
  <c r="K89" i="68"/>
  <c r="W89" i="68"/>
  <c r="AI89" i="68"/>
  <c r="P90" i="68"/>
  <c r="AB90" i="68"/>
  <c r="AN90" i="68"/>
  <c r="Q92" i="68"/>
  <c r="AC92" i="68"/>
  <c r="AO92" i="68"/>
  <c r="Y93" i="68"/>
  <c r="AK93" i="68"/>
  <c r="S96" i="68"/>
  <c r="AE96" i="68"/>
  <c r="T98" i="68"/>
  <c r="AF98" i="68"/>
  <c r="V99" i="68"/>
  <c r="AH99" i="68"/>
  <c r="Y100" i="68"/>
  <c r="AK100" i="68"/>
  <c r="AC101" i="68"/>
  <c r="AO101" i="68"/>
  <c r="AB103" i="68"/>
  <c r="AN103" i="68"/>
  <c r="AI104" i="68"/>
  <c r="AB106" i="68"/>
  <c r="AN106" i="68"/>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AB95" i="67"/>
  <c r="AZ95"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S89" i="67"/>
  <c r="AG89" i="67"/>
  <c r="U89" i="67"/>
  <c r="AR89" i="67"/>
  <c r="AF89" i="67"/>
  <c r="T89" i="67"/>
  <c r="BB89" i="67"/>
  <c r="AP89" i="67"/>
  <c r="AD89" i="67"/>
  <c r="R89" i="67"/>
  <c r="Y89" i="67"/>
  <c r="BA89" i="67"/>
  <c r="AO89" i="67"/>
  <c r="AC89" i="67"/>
  <c r="Q89" i="67"/>
  <c r="AZ89" i="67"/>
  <c r="AN89" i="67"/>
  <c r="AB89" i="67"/>
  <c r="P89" i="67"/>
  <c r="AK89" i="67"/>
  <c r="AY89" i="67"/>
  <c r="AM89" i="67"/>
  <c r="AA89" i="67"/>
  <c r="O89" i="67"/>
  <c r="AW89" i="67"/>
  <c r="AX89" i="67"/>
  <c r="AL89" i="67"/>
  <c r="Z89" i="67"/>
  <c r="N89" i="67"/>
  <c r="AV89" i="67"/>
  <c r="AJ89" i="67"/>
  <c r="X89" i="67"/>
  <c r="L89" i="67"/>
  <c r="AU89" i="67"/>
  <c r="AI89" i="67"/>
  <c r="W89" i="67"/>
  <c r="K89" i="67"/>
  <c r="AT89" i="67"/>
  <c r="AH89" i="67"/>
  <c r="V89"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J83" i="67"/>
  <c r="M89" i="67"/>
  <c r="O90" i="67"/>
  <c r="AA90" i="67"/>
  <c r="AM90" i="67"/>
  <c r="AY90" i="67"/>
  <c r="U91" i="67"/>
  <c r="AG91" i="67"/>
  <c r="AS91" i="67"/>
  <c r="X93" i="67"/>
  <c r="AJ93" i="67"/>
  <c r="AV93" i="67"/>
  <c r="R96" i="67"/>
  <c r="AD96" i="67"/>
  <c r="AP96" i="67"/>
  <c r="BB96" i="67"/>
  <c r="AD97" i="67"/>
  <c r="AP97" i="67"/>
  <c r="BB97" i="67"/>
  <c r="AG102" i="67"/>
  <c r="AS102" i="67"/>
  <c r="AH104" i="67"/>
  <c r="AT104" i="67"/>
  <c r="AD105" i="67"/>
  <c r="AP105" i="67"/>
  <c r="BB105" i="67"/>
  <c r="AM106" i="67"/>
  <c r="AY106" i="67"/>
  <c r="P90" i="67"/>
  <c r="AB90" i="67"/>
  <c r="AN90" i="67"/>
  <c r="AZ90" i="67"/>
  <c r="V91" i="67"/>
  <c r="AH91" i="67"/>
  <c r="AT91" i="67"/>
  <c r="Y93" i="67"/>
  <c r="AK93" i="67"/>
  <c r="AW93" i="67"/>
  <c r="S96" i="67"/>
  <c r="AE96" i="67"/>
  <c r="AQ96" i="67"/>
  <c r="S97" i="67"/>
  <c r="AE97" i="67"/>
  <c r="AQ97" i="67"/>
  <c r="AH102" i="67"/>
  <c r="AT102" i="67"/>
  <c r="AI104" i="67"/>
  <c r="AU104" i="67"/>
  <c r="AE105" i="67"/>
  <c r="AQ105" i="67"/>
  <c r="AB106" i="67"/>
  <c r="AN106" i="67"/>
  <c r="AZ106" i="67"/>
  <c r="Q90" i="67"/>
  <c r="AC90" i="67"/>
  <c r="AO90" i="67"/>
  <c r="BA90" i="67"/>
  <c r="W91" i="67"/>
  <c r="AI91" i="67"/>
  <c r="AU91" i="67"/>
  <c r="Z93" i="67"/>
  <c r="AL93" i="67"/>
  <c r="AX93" i="67"/>
  <c r="T96" i="67"/>
  <c r="AF96" i="67"/>
  <c r="AR96" i="67"/>
  <c r="T97" i="67"/>
  <c r="AF97" i="67"/>
  <c r="AR97" i="67"/>
  <c r="AI102" i="67"/>
  <c r="AU102" i="67"/>
  <c r="AJ104" i="67"/>
  <c r="AV104" i="67"/>
  <c r="AF105" i="67"/>
  <c r="AR105" i="67"/>
  <c r="AC106" i="67"/>
  <c r="AO106" i="67"/>
  <c r="BA106" i="67"/>
  <c r="S90" i="67"/>
  <c r="AE90" i="67"/>
  <c r="AQ90"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T90" i="67"/>
  <c r="AF90" i="67"/>
  <c r="AR90"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U90" i="67"/>
  <c r="AG90" i="67"/>
  <c r="AS90"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V90" i="67"/>
  <c r="AH90" i="67"/>
  <c r="AT90"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W90" i="67"/>
  <c r="AI90" i="67"/>
  <c r="AU90"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M90" i="67"/>
  <c r="Y90" i="67"/>
  <c r="AK90" i="67"/>
  <c r="AW90" i="67"/>
  <c r="S91" i="67"/>
  <c r="AE91" i="67"/>
  <c r="AQ91" i="67"/>
  <c r="V93" i="67"/>
  <c r="AH93" i="67"/>
  <c r="AT93" i="67"/>
  <c r="AB96" i="67"/>
  <c r="AN96" i="67"/>
  <c r="AZ96" i="67"/>
  <c r="AB97" i="67"/>
  <c r="AN97" i="67"/>
  <c r="AZ97" i="67"/>
  <c r="AE102" i="67"/>
  <c r="AQ102" i="67"/>
  <c r="AF104" i="67"/>
  <c r="AR104" i="67"/>
  <c r="AB105" i="67"/>
  <c r="AN105" i="67"/>
  <c r="AZ105" i="67"/>
  <c r="AK106" i="67"/>
  <c r="AW106" i="67"/>
  <c r="AA83" i="67"/>
  <c r="N90" i="67"/>
  <c r="Z90" i="67"/>
  <c r="AL90"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G134" i="71" s="1"/>
  <c r="H83" i="71"/>
  <c r="H134" i="71" s="1"/>
  <c r="P83" i="71"/>
  <c r="P134" i="71" s="1"/>
  <c r="X83" i="71"/>
  <c r="X134" i="71" s="1"/>
  <c r="I83" i="71"/>
  <c r="I134" i="71" s="1"/>
  <c r="Q83" i="71"/>
  <c r="Q134" i="71" s="1"/>
  <c r="Y83" i="71"/>
  <c r="Y134" i="71" s="1"/>
  <c r="J83" i="71"/>
  <c r="J134" i="71" s="1"/>
  <c r="R83" i="71"/>
  <c r="R134" i="71" s="1"/>
  <c r="Z83" i="71"/>
  <c r="Z134" i="71" s="1"/>
  <c r="K83" i="71"/>
  <c r="K134" i="71" s="1"/>
  <c r="S83" i="71"/>
  <c r="S134" i="71" s="1"/>
  <c r="AA83" i="71"/>
  <c r="AA134" i="71" s="1"/>
  <c r="W83" i="71"/>
  <c r="W134" i="71" s="1"/>
  <c r="L83" i="71"/>
  <c r="L134" i="71" s="1"/>
  <c r="T83" i="71"/>
  <c r="T134" i="71" s="1"/>
  <c r="O83" i="71"/>
  <c r="O134" i="71" s="1"/>
  <c r="E83" i="71"/>
  <c r="M83" i="71"/>
  <c r="M134" i="71" s="1"/>
  <c r="U83" i="71"/>
  <c r="F83" i="71"/>
  <c r="F134" i="71" s="1"/>
  <c r="N83" i="71"/>
  <c r="N134" i="71" s="1"/>
  <c r="V83" i="71"/>
  <c r="V134" i="71" s="1"/>
  <c r="F128" i="71"/>
  <c r="I128" i="71"/>
  <c r="W83" i="70"/>
  <c r="U83" i="70"/>
  <c r="H83" i="70"/>
  <c r="P83" i="70"/>
  <c r="X83" i="70"/>
  <c r="G83" i="70"/>
  <c r="I83" i="70"/>
  <c r="Q83" i="70"/>
  <c r="Y83" i="70"/>
  <c r="J83" i="70"/>
  <c r="R83" i="70"/>
  <c r="Z83" i="70"/>
  <c r="E83" i="70"/>
  <c r="K83" i="70"/>
  <c r="S83" i="70"/>
  <c r="AA83" i="70"/>
  <c r="O83" i="70"/>
  <c r="F83" i="70"/>
  <c r="N83" i="70"/>
  <c r="V83" i="70"/>
  <c r="H83" i="69"/>
  <c r="P83" i="69"/>
  <c r="X83" i="69"/>
  <c r="G83" i="69"/>
  <c r="I83" i="69"/>
  <c r="Q83" i="69"/>
  <c r="Y83" i="69"/>
  <c r="W83" i="69"/>
  <c r="J83" i="69"/>
  <c r="R83" i="69"/>
  <c r="Z83" i="69"/>
  <c r="E83" i="69"/>
  <c r="M83" i="69"/>
  <c r="U83" i="69"/>
  <c r="O83" i="69"/>
  <c r="K83" i="69"/>
  <c r="S83" i="69"/>
  <c r="AA83" i="69"/>
  <c r="F83" i="69"/>
  <c r="N83" i="69"/>
  <c r="V83" i="69"/>
  <c r="V83" i="68"/>
  <c r="T83" i="68"/>
  <c r="Q83" i="68"/>
  <c r="Y83" i="68"/>
  <c r="N83" i="68"/>
  <c r="K83" i="68"/>
  <c r="AA83" i="68"/>
  <c r="L83" i="68"/>
  <c r="S83" i="68"/>
  <c r="O83" i="68"/>
  <c r="W83" i="68"/>
  <c r="N83" i="67"/>
  <c r="V83" i="67"/>
  <c r="W83" i="67"/>
  <c r="P83" i="67"/>
  <c r="S83" i="67"/>
  <c r="O83" i="67"/>
  <c r="T83" i="67"/>
  <c r="Q83" i="67"/>
  <c r="Y83" i="67"/>
  <c r="U83" i="67"/>
  <c r="K83" i="67"/>
  <c r="L83" i="67"/>
  <c r="Z83" i="67"/>
  <c r="X83" i="67"/>
  <c r="M83" i="67"/>
  <c r="U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H128" i="71" l="1"/>
  <c r="AT128" i="71"/>
  <c r="AF128" i="71"/>
  <c r="AL128" i="71"/>
  <c r="Q128" i="71"/>
  <c r="AQ128" i="71"/>
  <c r="AS128" i="71"/>
  <c r="J128" i="71"/>
  <c r="BB128" i="71"/>
  <c r="AN128" i="71"/>
  <c r="AB128" i="7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M195" i="71" l="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0"/>
  <c r="AM195" i="70"/>
  <c r="AL195" i="70"/>
  <c r="AK195" i="70"/>
  <c r="AJ195" i="70"/>
  <c r="AI195" i="70"/>
  <c r="AH195" i="70"/>
  <c r="AG195" i="70"/>
  <c r="AF195" i="70"/>
  <c r="AE195" i="70"/>
  <c r="AD195" i="70"/>
  <c r="AC195" i="70"/>
  <c r="AB195" i="70"/>
  <c r="AA195" i="70"/>
  <c r="Z195" i="70"/>
  <c r="Y195" i="70"/>
  <c r="X195" i="70"/>
  <c r="W195" i="70"/>
  <c r="V195" i="70"/>
  <c r="U195" i="70"/>
  <c r="T195" i="70"/>
  <c r="S195" i="70"/>
  <c r="R195" i="70"/>
  <c r="Q195" i="70"/>
  <c r="P195" i="70"/>
  <c r="O195" i="70"/>
  <c r="N195" i="70"/>
  <c r="M195" i="70"/>
  <c r="L195" i="70"/>
  <c r="K195" i="70"/>
  <c r="J195" i="70"/>
  <c r="I195" i="70"/>
  <c r="H195" i="70"/>
  <c r="G195" i="70"/>
  <c r="F195" i="70"/>
  <c r="E195" i="70"/>
  <c r="AM195" i="69"/>
  <c r="AL195" i="69"/>
  <c r="AK195" i="69"/>
  <c r="AJ195" i="69"/>
  <c r="AI195" i="69"/>
  <c r="AH195" i="69"/>
  <c r="AG195" i="69"/>
  <c r="AF195" i="69"/>
  <c r="AE195" i="69"/>
  <c r="AD195" i="69"/>
  <c r="AC195" i="69"/>
  <c r="AB195" i="69"/>
  <c r="AA195" i="69"/>
  <c r="Z195" i="69"/>
  <c r="Y195" i="69"/>
  <c r="X195" i="69"/>
  <c r="W195" i="69"/>
  <c r="V195" i="69"/>
  <c r="U195" i="69"/>
  <c r="T195" i="69"/>
  <c r="S195" i="69"/>
  <c r="R195" i="69"/>
  <c r="Q195" i="69"/>
  <c r="P195" i="69"/>
  <c r="O195" i="69"/>
  <c r="N195" i="69"/>
  <c r="M195" i="69"/>
  <c r="L195" i="69"/>
  <c r="K195" i="69"/>
  <c r="J195" i="69"/>
  <c r="I195" i="69"/>
  <c r="H195" i="69"/>
  <c r="G195" i="69"/>
  <c r="F195" i="69"/>
  <c r="E195" i="69"/>
  <c r="AN195" i="73" l="1"/>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1" i="68"/>
  <c r="X191" i="68"/>
  <c r="AF197" i="68"/>
  <c r="AE197" i="68"/>
  <c r="AC197" i="68"/>
  <c r="X197" i="68"/>
  <c r="U198" i="68"/>
  <c r="H191" i="68"/>
  <c r="G197" i="68"/>
  <c r="O198" i="67"/>
  <c r="AD198" i="67"/>
  <c r="Z191" i="67"/>
  <c r="T191" i="67"/>
  <c r="M191" i="67"/>
  <c r="L197" i="67"/>
  <c r="J198" i="67"/>
  <c r="H197" i="67"/>
  <c r="E191" i="67"/>
  <c r="AO195" i="75" l="1"/>
  <c r="AN195" i="74"/>
  <c r="AO195" i="73"/>
  <c r="AN195" i="72"/>
  <c r="AN195" i="71"/>
  <c r="AO195" i="70"/>
  <c r="AN195" i="69"/>
  <c r="AC198" i="68"/>
  <c r="AD191" i="71"/>
  <c r="X197" i="67"/>
  <c r="Y191" i="69"/>
  <c r="AG197" i="69"/>
  <c r="J191" i="67"/>
  <c r="R191" i="67"/>
  <c r="R198" i="67"/>
  <c r="Z198" i="67"/>
  <c r="AH191" i="67"/>
  <c r="AH198" i="67"/>
  <c r="P197" i="67"/>
  <c r="P191" i="67"/>
  <c r="Q197" i="67"/>
  <c r="E198" i="73"/>
  <c r="I197" i="67"/>
  <c r="AB191" i="68"/>
  <c r="L191" i="67"/>
  <c r="L198" i="67"/>
  <c r="T198" i="67"/>
  <c r="AB198" i="67"/>
  <c r="AB197" i="67"/>
  <c r="AB191" i="67"/>
  <c r="T197" i="67"/>
  <c r="Y197" i="67"/>
  <c r="E197" i="67"/>
  <c r="U191" i="67"/>
  <c r="AC191" i="67"/>
  <c r="N198" i="67"/>
  <c r="V197" i="67"/>
  <c r="S198" i="72"/>
  <c r="F197" i="67"/>
  <c r="G198" i="67"/>
  <c r="W198" i="67"/>
  <c r="AE198" i="67"/>
  <c r="L198" i="71"/>
  <c r="L197" i="71"/>
  <c r="T198" i="71"/>
  <c r="AB197" i="71"/>
  <c r="AJ198" i="71"/>
  <c r="AF197" i="67"/>
  <c r="AF191" i="67"/>
  <c r="L191" i="68"/>
  <c r="T191" i="68"/>
  <c r="AA191" i="68"/>
  <c r="AA198" i="68"/>
  <c r="I198" i="71"/>
  <c r="F197" i="71"/>
  <c r="N197" i="71"/>
  <c r="O197" i="73"/>
  <c r="W197" i="73"/>
  <c r="AE197" i="73"/>
  <c r="K191" i="68"/>
  <c r="E197" i="68"/>
  <c r="AI198" i="68"/>
  <c r="AF197" i="70"/>
  <c r="G198" i="71"/>
  <c r="G191" i="71"/>
  <c r="O198" i="71"/>
  <c r="O191" i="71"/>
  <c r="AE198" i="71"/>
  <c r="J191" i="71"/>
  <c r="AI191" i="68"/>
  <c r="H197" i="68"/>
  <c r="E198" i="68"/>
  <c r="F198" i="70"/>
  <c r="N191" i="71"/>
  <c r="F198" i="74"/>
  <c r="N198" i="74"/>
  <c r="V198" i="74"/>
  <c r="AD198" i="74"/>
  <c r="P191" i="68"/>
  <c r="M197" i="68"/>
  <c r="K198" i="68"/>
  <c r="N198" i="70"/>
  <c r="Y197" i="71"/>
  <c r="AG198" i="71"/>
  <c r="V191" i="71"/>
  <c r="AF191" i="72"/>
  <c r="AG197" i="67"/>
  <c r="S191" i="68"/>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R191" i="68"/>
  <c r="Z198" i="68"/>
  <c r="Z197" i="68"/>
  <c r="Z191" i="68"/>
  <c r="I198" i="68"/>
  <c r="I197" i="68"/>
  <c r="Q198" i="68"/>
  <c r="Q197" i="68"/>
  <c r="Y198" i="68"/>
  <c r="Y197" i="68"/>
  <c r="AG198" i="68"/>
  <c r="AG197" i="68"/>
  <c r="I191" i="68"/>
  <c r="Y191" i="68"/>
  <c r="O197" i="68"/>
  <c r="J198" i="68"/>
  <c r="J197" i="68"/>
  <c r="J191" i="68"/>
  <c r="Q191" i="68"/>
  <c r="AG191" i="68"/>
  <c r="F191" i="68"/>
  <c r="F198" i="68"/>
  <c r="F197" i="68"/>
  <c r="N191" i="68"/>
  <c r="N198" i="68"/>
  <c r="N197" i="68"/>
  <c r="V198" i="68"/>
  <c r="V191" i="68"/>
  <c r="V197" i="68"/>
  <c r="AD191" i="68"/>
  <c r="AD198" i="68"/>
  <c r="AD197" i="68"/>
  <c r="AH198" i="68"/>
  <c r="AH197" i="68"/>
  <c r="AH191" i="68"/>
  <c r="G191" i="68"/>
  <c r="G198" i="68"/>
  <c r="O191" i="68"/>
  <c r="O198" i="68"/>
  <c r="W191" i="68"/>
  <c r="W198" i="68"/>
  <c r="AE191" i="68"/>
  <c r="AE198" i="68"/>
  <c r="W197" i="68"/>
  <c r="L198" i="68"/>
  <c r="T198" i="68"/>
  <c r="AB198" i="68"/>
  <c r="E191" i="68"/>
  <c r="M191" i="68"/>
  <c r="U191" i="68"/>
  <c r="AC191"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AP195" i="75" l="1"/>
  <c r="AO195" i="74"/>
  <c r="AP195" i="73"/>
  <c r="AO195" i="72"/>
  <c r="AO195" i="71"/>
  <c r="AP195" i="70"/>
  <c r="AO195" i="69"/>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1" i="68"/>
  <c r="AJ197" i="67"/>
  <c r="AJ191" i="67"/>
  <c r="AJ198" i="67"/>
  <c r="AQ195" i="75" l="1"/>
  <c r="AP195" i="74"/>
  <c r="AQ195" i="73"/>
  <c r="AP195" i="72"/>
  <c r="AP195" i="71"/>
  <c r="AQ195" i="70"/>
  <c r="AP195" i="69"/>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1" i="68"/>
  <c r="AK197" i="68"/>
  <c r="AK198" i="68"/>
  <c r="AK197" i="67"/>
  <c r="AK198" i="67"/>
  <c r="AK191" i="67"/>
  <c r="AR195" i="75" l="1"/>
  <c r="AQ195" i="74"/>
  <c r="AR195" i="73"/>
  <c r="AQ195" i="72"/>
  <c r="AQ195" i="71"/>
  <c r="AR195" i="70"/>
  <c r="AQ195" i="69"/>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1" i="68"/>
  <c r="AL198" i="68"/>
  <c r="AL197" i="68"/>
  <c r="AL191" i="67"/>
  <c r="AL198" i="67"/>
  <c r="AL197" i="67"/>
  <c r="AS195" i="75" l="1"/>
  <c r="AR195" i="74"/>
  <c r="AS195" i="73"/>
  <c r="AR195" i="72"/>
  <c r="AR195" i="71"/>
  <c r="AS195" i="70"/>
  <c r="AR195" i="69"/>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1" i="68"/>
  <c r="AM198" i="68"/>
  <c r="AM197" i="68"/>
  <c r="AM191" i="67"/>
  <c r="AM197" i="67"/>
  <c r="AM198" i="67"/>
  <c r="AT195" i="75" l="1"/>
  <c r="AS195" i="74"/>
  <c r="AT195" i="73"/>
  <c r="AS195" i="72"/>
  <c r="AS195" i="71"/>
  <c r="AT195" i="70"/>
  <c r="AS195" i="69"/>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1" i="68"/>
  <c r="AN198" i="67"/>
  <c r="AN191" i="67"/>
  <c r="AN197" i="67"/>
  <c r="AU195" i="75" l="1"/>
  <c r="AT195" i="74"/>
  <c r="AU195" i="73"/>
  <c r="AT195" i="72"/>
  <c r="AT195" i="71"/>
  <c r="AU195" i="70"/>
  <c r="AT195" i="69"/>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1" i="68"/>
  <c r="AO191" i="67"/>
  <c r="AO198" i="67"/>
  <c r="AO197" i="67"/>
  <c r="AV195" i="75" l="1"/>
  <c r="AU195" i="74"/>
  <c r="AV195" i="73"/>
  <c r="AU195" i="72"/>
  <c r="AU195" i="71"/>
  <c r="AV195" i="70"/>
  <c r="AU195" i="69"/>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1" i="68"/>
  <c r="AP197" i="67"/>
  <c r="AP191" i="67"/>
  <c r="AP198" i="67"/>
  <c r="AW195" i="75" l="1"/>
  <c r="AV195" i="74"/>
  <c r="AW195" i="73"/>
  <c r="AV195" i="72"/>
  <c r="AV195" i="71"/>
  <c r="AW195" i="70"/>
  <c r="AV195" i="69"/>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1" i="68"/>
  <c r="AQ198" i="67"/>
  <c r="AQ197" i="67"/>
  <c r="AQ191" i="67"/>
  <c r="AX195" i="75" l="1"/>
  <c r="AW195" i="74"/>
  <c r="AX195" i="73"/>
  <c r="AW195" i="72"/>
  <c r="AW195" i="71"/>
  <c r="AX195" i="70"/>
  <c r="AW195" i="69"/>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1" i="68"/>
  <c r="AR198" i="67"/>
  <c r="AR197" i="67"/>
  <c r="AR191" i="67"/>
  <c r="AY195" i="75" l="1"/>
  <c r="AX195" i="74"/>
  <c r="AY195" i="73"/>
  <c r="AX195" i="72"/>
  <c r="AX195" i="71"/>
  <c r="AY195" i="70"/>
  <c r="AX195" i="69"/>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1" i="68"/>
  <c r="AS197" i="68"/>
  <c r="AS198" i="68"/>
  <c r="AS197" i="67"/>
  <c r="AS198" i="67"/>
  <c r="AS191" i="67"/>
  <c r="AZ195" i="75" l="1"/>
  <c r="AY195" i="74"/>
  <c r="AZ195" i="73"/>
  <c r="AY195" i="72"/>
  <c r="AY195" i="71"/>
  <c r="AZ195" i="70"/>
  <c r="AY195" i="69"/>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1" i="68"/>
  <c r="AT197" i="68"/>
  <c r="AT191" i="67"/>
  <c r="AT197" i="67"/>
  <c r="AT198" i="67"/>
  <c r="BA195" i="75" l="1"/>
  <c r="AZ195" i="74"/>
  <c r="BA195" i="73"/>
  <c r="AZ195" i="72"/>
  <c r="AZ195" i="71"/>
  <c r="BA195" i="70"/>
  <c r="AZ195" i="69"/>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1" i="68"/>
  <c r="AU198" i="68"/>
  <c r="AU197" i="68"/>
  <c r="AU191" i="67"/>
  <c r="AU197" i="67"/>
  <c r="AU198" i="67"/>
  <c r="BB195" i="75" l="1"/>
  <c r="BA195" i="74"/>
  <c r="BB195" i="73"/>
  <c r="BA195" i="72"/>
  <c r="BA195" i="71"/>
  <c r="BB195" i="70"/>
  <c r="BA195" i="69"/>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1" i="68"/>
  <c r="AV198" i="67"/>
  <c r="AV197" i="67"/>
  <c r="AV191" i="67"/>
  <c r="BB195" i="74" l="1"/>
  <c r="BB195" i="72"/>
  <c r="BB195" i="71"/>
  <c r="BB195" i="69"/>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1" i="68"/>
  <c r="AW191" i="67"/>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1" i="68"/>
  <c r="AX197" i="67"/>
  <c r="AX191"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1" i="68"/>
  <c r="AY198" i="68"/>
  <c r="AY198" i="67"/>
  <c r="AY197" i="67"/>
  <c r="AY191"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1" i="68"/>
  <c r="AZ191" i="67"/>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191" i="68"/>
  <c r="BA198" i="68"/>
  <c r="BA197" i="68"/>
  <c r="BA197" i="67"/>
  <c r="BA198" i="67"/>
  <c r="BA191" i="67"/>
  <c r="BB198" i="75" l="1"/>
  <c r="BB197" i="75"/>
  <c r="BB191" i="75"/>
  <c r="BB198" i="74"/>
  <c r="BB197" i="74"/>
  <c r="BB191" i="74"/>
  <c r="BB197" i="73"/>
  <c r="BB198" i="73"/>
  <c r="BB191" i="73"/>
  <c r="BB198" i="72"/>
  <c r="BB197" i="72"/>
  <c r="BB191" i="72"/>
  <c r="BB197" i="70"/>
  <c r="BB191" i="70"/>
  <c r="BB198" i="70"/>
  <c r="BB198" i="69"/>
  <c r="BB197" i="69"/>
  <c r="BB191" i="69"/>
  <c r="BB191" i="68"/>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E26" i="70" s="1"/>
  <c r="G64" i="70"/>
  <c r="F64" i="70"/>
  <c r="E64" i="70"/>
  <c r="B26" i="70" s="1"/>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A71" i="68"/>
  <c r="AZ71" i="68"/>
  <c r="AY71" i="68"/>
  <c r="AX71" i="68"/>
  <c r="AW71" i="68"/>
  <c r="AV71" i="68"/>
  <c r="AU71" i="68"/>
  <c r="AT71" i="68"/>
  <c r="AS71" i="68"/>
  <c r="AR71" i="68"/>
  <c r="AQ71" i="68"/>
  <c r="AP71" i="68"/>
  <c r="AO71" i="68"/>
  <c r="AN71" i="68"/>
  <c r="AM71" i="68"/>
  <c r="AL71" i="68"/>
  <c r="AK71" i="68"/>
  <c r="AJ71" i="68"/>
  <c r="AI71" i="68"/>
  <c r="AH71" i="68"/>
  <c r="AG71" i="68"/>
  <c r="AF71" i="68"/>
  <c r="AE71" i="68"/>
  <c r="AD71" i="68"/>
  <c r="AC71" i="68"/>
  <c r="AB71" i="68"/>
  <c r="AA71" i="68"/>
  <c r="Z71" i="68"/>
  <c r="Y71" i="68"/>
  <c r="X71" i="68"/>
  <c r="W71" i="68"/>
  <c r="V71" i="68"/>
  <c r="U71" i="68"/>
  <c r="T71" i="68"/>
  <c r="S71" i="68"/>
  <c r="R71" i="68"/>
  <c r="Q71" i="68"/>
  <c r="P71" i="68"/>
  <c r="O71" i="68"/>
  <c r="N71" i="68"/>
  <c r="M71" i="68"/>
  <c r="L71" i="68"/>
  <c r="K71" i="68"/>
  <c r="J71" i="68"/>
  <c r="I71" i="68"/>
  <c r="H71" i="68"/>
  <c r="G71" i="68"/>
  <c r="F71" i="68"/>
  <c r="E71" i="68"/>
  <c r="BB64" i="68"/>
  <c r="BA64" i="68"/>
  <c r="AZ64" i="68"/>
  <c r="AY64" i="68"/>
  <c r="AX64" i="68"/>
  <c r="AW64" i="68"/>
  <c r="AV64" i="68"/>
  <c r="AU64" i="68"/>
  <c r="AT64" i="68"/>
  <c r="AS64" i="68"/>
  <c r="AR64" i="68"/>
  <c r="AQ64" i="68"/>
  <c r="AP64" i="68"/>
  <c r="AO64" i="68"/>
  <c r="AN64" i="68"/>
  <c r="AM64" i="68"/>
  <c r="AL64" i="68"/>
  <c r="AK64" i="68"/>
  <c r="AJ64" i="68"/>
  <c r="AI64" i="68"/>
  <c r="AH64" i="68"/>
  <c r="AG64" i="68"/>
  <c r="AF64" i="68"/>
  <c r="AE64" i="68"/>
  <c r="AD64" i="68"/>
  <c r="AC64" i="68"/>
  <c r="AB64" i="68"/>
  <c r="AA64" i="68"/>
  <c r="Z64" i="68"/>
  <c r="Y64" i="68"/>
  <c r="X64" i="68"/>
  <c r="W64" i="68"/>
  <c r="V64" i="68"/>
  <c r="U64" i="68"/>
  <c r="T64" i="68"/>
  <c r="S64" i="68"/>
  <c r="R64" i="68"/>
  <c r="Q64" i="68"/>
  <c r="P64" i="68"/>
  <c r="O64" i="68"/>
  <c r="N64" i="68"/>
  <c r="M64" i="68"/>
  <c r="L64" i="68"/>
  <c r="K64" i="68"/>
  <c r="J64" i="68"/>
  <c r="I64" i="68"/>
  <c r="H64" i="68"/>
  <c r="G64" i="68"/>
  <c r="F64" i="68"/>
  <c r="E64" i="68"/>
  <c r="D26"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D19" i="2" a="1"/>
  <c r="D14" i="2" a="1"/>
  <c r="D10" i="2" a="1"/>
  <c r="E9" i="2" a="1"/>
  <c r="D17" i="2" a="1"/>
  <c r="D18" i="2" a="1"/>
  <c r="D15" i="2" a="1"/>
  <c r="D11" i="2" a="1"/>
  <c r="D9" i="2" a="1"/>
  <c r="D13" i="2" a="1"/>
  <c r="H9" i="2" a="1"/>
  <c r="D12" i="2" a="1"/>
  <c r="D16" i="2" a="1"/>
  <c r="F82" i="68" l="1"/>
  <c r="F83" i="68" s="1"/>
  <c r="E82" i="68"/>
  <c r="E83" i="68" s="1"/>
  <c r="G82" i="68"/>
  <c r="G83" i="68" s="1"/>
  <c r="E26" i="68"/>
  <c r="H82" i="68"/>
  <c r="H83" i="68" s="1"/>
  <c r="I82" i="68"/>
  <c r="I83" i="68" s="1"/>
  <c r="E82" i="67"/>
  <c r="E83" i="67" s="1"/>
  <c r="F82" i="67"/>
  <c r="F83" i="67" s="1"/>
  <c r="G82" i="67"/>
  <c r="G83" i="67" s="1"/>
  <c r="H82" i="67"/>
  <c r="H83" i="67" s="1"/>
  <c r="F26" i="67"/>
  <c r="I82" i="67"/>
  <c r="I83" i="67" s="1"/>
  <c r="Q82" i="88"/>
  <c r="S82" i="88"/>
  <c r="S83" i="88" s="1"/>
  <c r="L82" i="88"/>
  <c r="L83" i="88" s="1"/>
  <c r="T82" i="88"/>
  <c r="T83" i="88" s="1"/>
  <c r="I82" i="88"/>
  <c r="J82" i="88"/>
  <c r="M82" i="88"/>
  <c r="U82" i="88"/>
  <c r="Y82" i="88"/>
  <c r="R82" i="88"/>
  <c r="R83" i="88" s="1"/>
  <c r="K82" i="88"/>
  <c r="K83" i="88" s="1"/>
  <c r="AA82" i="88"/>
  <c r="F82" i="88"/>
  <c r="F83" i="88" s="1"/>
  <c r="V82" i="88"/>
  <c r="V83" i="88" s="1"/>
  <c r="Z82" i="88"/>
  <c r="B26" i="88"/>
  <c r="E82" i="88"/>
  <c r="E83" i="88" s="1"/>
  <c r="G82" i="88"/>
  <c r="G83" i="88" s="1"/>
  <c r="O82" i="88"/>
  <c r="W82" i="88"/>
  <c r="W83" i="88" s="1"/>
  <c r="N82" i="88"/>
  <c r="E26" i="88"/>
  <c r="H82" i="88"/>
  <c r="H83" i="88" s="1"/>
  <c r="P82" i="88"/>
  <c r="X82" i="88"/>
  <c r="AQ82" i="88"/>
  <c r="AQ83" i="88" s="1"/>
  <c r="AF82" i="88"/>
  <c r="AF83"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A134"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E2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D2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K75" i="68"/>
  <c r="AK77" i="68" s="1"/>
  <c r="AC75" i="68"/>
  <c r="AC77" i="68" s="1"/>
  <c r="U75" i="68"/>
  <c r="U77" i="68" s="1"/>
  <c r="U134" i="68" s="1"/>
  <c r="M75" i="68"/>
  <c r="M77"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Y134" i="67" s="1"/>
  <c r="AH75" i="75"/>
  <c r="AH77" i="75" s="1"/>
  <c r="AF75" i="73"/>
  <c r="AF77" i="73" s="1"/>
  <c r="AU75" i="72"/>
  <c r="AU77" i="72" s="1"/>
  <c r="O75" i="72"/>
  <c r="O77" i="72" s="1"/>
  <c r="AD75" i="71"/>
  <c r="AD77" i="71" s="1"/>
  <c r="AS75" i="70"/>
  <c r="AS77" i="70" s="1"/>
  <c r="M75" i="70"/>
  <c r="M77" i="70" s="1"/>
  <c r="AJ75" i="69"/>
  <c r="AJ77" i="69" s="1"/>
  <c r="R75" i="69"/>
  <c r="R77" i="69" s="1"/>
  <c r="AT75" i="68"/>
  <c r="AT77" i="68" s="1"/>
  <c r="AD75" i="68"/>
  <c r="AD77" i="68" s="1"/>
  <c r="N75" i="68"/>
  <c r="N77" i="68" s="1"/>
  <c r="AV75" i="67"/>
  <c r="AV77" i="67" s="1"/>
  <c r="AJ75" i="67"/>
  <c r="AJ77" i="67" s="1"/>
  <c r="AA75" i="67"/>
  <c r="AA77" i="67" s="1"/>
  <c r="S75" i="67"/>
  <c r="S77" i="67" s="1"/>
  <c r="K75" i="67"/>
  <c r="K77" i="67" s="1"/>
  <c r="F75" i="88"/>
  <c r="F77" i="88" s="1"/>
  <c r="F192" i="88" s="1"/>
  <c r="N75" i="88"/>
  <c r="N77" i="88" s="1"/>
  <c r="N192" i="88" s="1"/>
  <c r="V75" i="88"/>
  <c r="V77" i="88" s="1"/>
  <c r="V192" i="88" s="1"/>
  <c r="AD75" i="88"/>
  <c r="AD77" i="88" s="1"/>
  <c r="AD192" i="88" s="1"/>
  <c r="AL75" i="88"/>
  <c r="AL77" i="88" s="1"/>
  <c r="AL134"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S134" i="67" s="1"/>
  <c r="AI75" i="67"/>
  <c r="AI77" i="67" s="1"/>
  <c r="AI134" i="67" s="1"/>
  <c r="Z75" i="67"/>
  <c r="Z77" i="67" s="1"/>
  <c r="Z134"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B75" i="69"/>
  <c r="AB77" i="69" s="1"/>
  <c r="J75" i="69"/>
  <c r="J77" i="69" s="1"/>
  <c r="AO75" i="68"/>
  <c r="AO77" i="68" s="1"/>
  <c r="Y75" i="68"/>
  <c r="Y77" i="68" s="1"/>
  <c r="I75" i="68"/>
  <c r="I77" i="68" s="1"/>
  <c r="F27" i="68" s="1"/>
  <c r="AQ75" i="67"/>
  <c r="AQ77" i="67" s="1"/>
  <c r="AQ134"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BB134" i="67" s="1"/>
  <c r="H75" i="63"/>
  <c r="P75" i="63"/>
  <c r="X75" i="63"/>
  <c r="AF75" i="63"/>
  <c r="AN75" i="63"/>
  <c r="AV75" i="63"/>
  <c r="AW75" i="75"/>
  <c r="AW77" i="75" s="1"/>
  <c r="AV75" i="73"/>
  <c r="AV77" i="73" s="1"/>
  <c r="V75" i="72"/>
  <c r="V77" i="72" s="1"/>
  <c r="AB75" i="70"/>
  <c r="AB77" i="70" s="1"/>
  <c r="G75" i="69"/>
  <c r="G77" i="69" s="1"/>
  <c r="Q75" i="68"/>
  <c r="Q77" i="68" s="1"/>
  <c r="Q134" i="68" s="1"/>
  <c r="AD75" i="67"/>
  <c r="AD77" i="67" s="1"/>
  <c r="G75" i="67"/>
  <c r="G7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C27" i="67" s="1"/>
  <c r="Z75" i="88"/>
  <c r="Z77" i="88" s="1"/>
  <c r="Z192" i="88" s="1"/>
  <c r="AS75" i="88"/>
  <c r="AS77" i="88" s="1"/>
  <c r="O75" i="63"/>
  <c r="AL75" i="63"/>
  <c r="R75" i="75"/>
  <c r="R77" i="75" s="1"/>
  <c r="AM75" i="73"/>
  <c r="AM77" i="73" s="1"/>
  <c r="AS75" i="71"/>
  <c r="AS77" i="71" s="1"/>
  <c r="AX75" i="69"/>
  <c r="AX77" i="69" s="1"/>
  <c r="AW75" i="68"/>
  <c r="AW77" i="68" s="1"/>
  <c r="AW134"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AP134"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I75" i="88"/>
  <c r="AI77" i="88" s="1"/>
  <c r="AI192" i="88" s="1"/>
  <c r="AP75" i="88"/>
  <c r="AP77" i="88" s="1"/>
  <c r="B26" i="74"/>
  <c r="C26" i="74"/>
  <c r="D26" i="74"/>
  <c r="C27" i="73"/>
  <c r="B26" i="71"/>
  <c r="C26" i="70"/>
  <c r="E131" i="68"/>
  <c r="E130" i="68" s="1"/>
  <c r="E132" i="68" s="1"/>
  <c r="C27" i="88"/>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E27" i="70"/>
  <c r="F27" i="70"/>
  <c r="C27" i="70"/>
  <c r="Z134" i="69"/>
  <c r="E26" i="69"/>
  <c r="F26" i="69"/>
  <c r="F27" i="69"/>
  <c r="F26" i="68"/>
  <c r="Y134" i="68"/>
  <c r="B26" i="68"/>
  <c r="AC134" i="68"/>
  <c r="AX134" i="67"/>
  <c r="B27" i="67"/>
  <c r="D27" i="67"/>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C26" i="71"/>
  <c r="D26" i="71"/>
  <c r="F26" i="71"/>
  <c r="S134" i="70"/>
  <c r="D26" i="70"/>
  <c r="K134" i="70"/>
  <c r="AA134" i="70"/>
  <c r="AH134" i="70"/>
  <c r="AP134" i="70"/>
  <c r="AX134" i="70"/>
  <c r="G26" i="70"/>
  <c r="AR134" i="69"/>
  <c r="AY134" i="69"/>
  <c r="T134" i="69"/>
  <c r="AZ134" i="69"/>
  <c r="R134" i="69"/>
  <c r="AX134" i="69"/>
  <c r="G26" i="69"/>
  <c r="B26" i="69"/>
  <c r="C26" i="69"/>
  <c r="D26" i="69"/>
  <c r="AG134" i="68"/>
  <c r="M134" i="68"/>
  <c r="AK134" i="68"/>
  <c r="AS134" i="68"/>
  <c r="C26" i="68"/>
  <c r="G26" i="68"/>
  <c r="AA134" i="67"/>
  <c r="D26" i="67"/>
  <c r="E26" i="67"/>
  <c r="AD134" i="67"/>
  <c r="AH134" i="67"/>
  <c r="B26" i="67"/>
  <c r="C26" i="67"/>
  <c r="G26" i="67"/>
  <c r="F26" i="88"/>
  <c r="G26" i="88"/>
  <c r="D26" i="88"/>
  <c r="E9" i="2"/>
  <c r="D16" i="2"/>
  <c r="D19" i="2"/>
  <c r="H9" i="2"/>
  <c r="D17" i="2"/>
  <c r="D15" i="2"/>
  <c r="D13" i="2"/>
  <c r="D9" i="2"/>
  <c r="D14" i="2"/>
  <c r="D11" i="2"/>
  <c r="D10" i="2"/>
  <c r="D12" i="2"/>
  <c r="D18" i="2"/>
  <c r="F27" i="88" l="1"/>
  <c r="E130" i="71"/>
  <c r="E132" i="71" s="1"/>
  <c r="E133" i="71" s="1"/>
  <c r="E190" i="71" s="1"/>
  <c r="F134" i="67"/>
  <c r="E134" i="68"/>
  <c r="E131" i="67"/>
  <c r="I134" i="68"/>
  <c r="AQ88" i="68"/>
  <c r="AS88" i="68"/>
  <c r="AV88" i="68"/>
  <c r="BA88" i="68"/>
  <c r="AK88" i="68"/>
  <c r="AD88" i="68"/>
  <c r="AG88" i="68"/>
  <c r="AJ88" i="68"/>
  <c r="J88" i="68"/>
  <c r="K88" i="68" s="1"/>
  <c r="AW88" i="68"/>
  <c r="AP88" i="68"/>
  <c r="AE88" i="68"/>
  <c r="BB88" i="68"/>
  <c r="AH88" i="68"/>
  <c r="AL88" i="68"/>
  <c r="AT88" i="68"/>
  <c r="AX88" i="68"/>
  <c r="AF88" i="68"/>
  <c r="AM88" i="68"/>
  <c r="AR88" i="68"/>
  <c r="AI88" i="68"/>
  <c r="AY88" i="68"/>
  <c r="AU88" i="68"/>
  <c r="AN88" i="68"/>
  <c r="AZ88" i="68"/>
  <c r="AO88" i="68"/>
  <c r="AC88" i="68"/>
  <c r="AZ87" i="68"/>
  <c r="AE87" i="68"/>
  <c r="AI87" i="68"/>
  <c r="AN87" i="68"/>
  <c r="AQ87" i="68"/>
  <c r="AU87" i="68"/>
  <c r="AC87" i="68"/>
  <c r="AJ87" i="68"/>
  <c r="AO87" i="68"/>
  <c r="AF87" i="68"/>
  <c r="AV87" i="68"/>
  <c r="BA87" i="68"/>
  <c r="AR87" i="68"/>
  <c r="AK87" i="68"/>
  <c r="I87" i="68"/>
  <c r="AW87" i="68"/>
  <c r="AD87" i="68"/>
  <c r="AG87" i="68"/>
  <c r="AL87" i="68"/>
  <c r="AP87" i="68"/>
  <c r="AS87" i="68"/>
  <c r="AX87" i="68"/>
  <c r="AY87" i="68"/>
  <c r="BB87" i="68"/>
  <c r="AH87" i="68"/>
  <c r="AT87" i="68"/>
  <c r="AM87" i="68"/>
  <c r="BB86" i="68"/>
  <c r="AY86" i="68"/>
  <c r="AV86" i="68"/>
  <c r="AS86" i="68"/>
  <c r="AP86" i="68"/>
  <c r="AM86" i="68"/>
  <c r="AJ86" i="68"/>
  <c r="AG86" i="68"/>
  <c r="AD86" i="68"/>
  <c r="BA86" i="68"/>
  <c r="AX86" i="68"/>
  <c r="AU86" i="68"/>
  <c r="AR86" i="68"/>
  <c r="AO86" i="68"/>
  <c r="AL86" i="68"/>
  <c r="AI86" i="68"/>
  <c r="AF86" i="68"/>
  <c r="AC86" i="68"/>
  <c r="H86" i="68"/>
  <c r="AZ86" i="68"/>
  <c r="AW86" i="68"/>
  <c r="AT86" i="68"/>
  <c r="AQ86" i="68"/>
  <c r="AN86" i="68"/>
  <c r="AK86" i="68"/>
  <c r="AH86" i="68"/>
  <c r="AE86" i="68"/>
  <c r="AW84" i="68"/>
  <c r="AM84" i="68"/>
  <c r="BB84" i="68"/>
  <c r="AU84" i="68"/>
  <c r="AY84" i="68"/>
  <c r="AI84" i="68"/>
  <c r="AE84" i="68"/>
  <c r="AJ84" i="68"/>
  <c r="AQ84" i="68"/>
  <c r="AV84" i="68"/>
  <c r="AF84" i="68"/>
  <c r="AN84" i="68"/>
  <c r="AR84" i="68"/>
  <c r="AZ84" i="68"/>
  <c r="AG84" i="68"/>
  <c r="AK84" i="68"/>
  <c r="AL84" i="68"/>
  <c r="AC84" i="68"/>
  <c r="AS84" i="68"/>
  <c r="AX84" i="68"/>
  <c r="AO84" i="68"/>
  <c r="F84" i="68"/>
  <c r="F128" i="68" s="1"/>
  <c r="AH84" i="68"/>
  <c r="BA84" i="68"/>
  <c r="AT84" i="68"/>
  <c r="AP84" i="68"/>
  <c r="AD84" i="68"/>
  <c r="AW85" i="68"/>
  <c r="AX85" i="68"/>
  <c r="AO85" i="68"/>
  <c r="AH85" i="68"/>
  <c r="BA85" i="68"/>
  <c r="AT85" i="68"/>
  <c r="AL85" i="68"/>
  <c r="AC85" i="68"/>
  <c r="AS85" i="68"/>
  <c r="AD85" i="68"/>
  <c r="AP85" i="68"/>
  <c r="AI85" i="68"/>
  <c r="AM85" i="68"/>
  <c r="BB85" i="68"/>
  <c r="G85" i="68"/>
  <c r="H85" i="68" s="1"/>
  <c r="AU85" i="68"/>
  <c r="AY85" i="68"/>
  <c r="AE85" i="68"/>
  <c r="AQ85" i="68"/>
  <c r="AJ85" i="68"/>
  <c r="AV85" i="68"/>
  <c r="AF85" i="68"/>
  <c r="AN85" i="68"/>
  <c r="AR85" i="68"/>
  <c r="AK85" i="68"/>
  <c r="AZ85" i="68"/>
  <c r="AG85" i="68"/>
  <c r="AY88" i="67"/>
  <c r="AL88" i="67"/>
  <c r="AI88" i="67"/>
  <c r="BB88" i="67"/>
  <c r="AM88" i="67"/>
  <c r="AS88" i="67"/>
  <c r="AP88" i="67"/>
  <c r="BA88" i="67"/>
  <c r="AW88" i="67"/>
  <c r="AT88" i="67"/>
  <c r="AD88" i="67"/>
  <c r="AO88" i="67"/>
  <c r="AK88" i="67"/>
  <c r="AH88" i="67"/>
  <c r="AC88" i="67"/>
  <c r="J88" i="67"/>
  <c r="K88" i="67" s="1"/>
  <c r="AZ88" i="67"/>
  <c r="AV88" i="67"/>
  <c r="AR88" i="67"/>
  <c r="AN88" i="67"/>
  <c r="AJ88" i="67"/>
  <c r="AF88" i="67"/>
  <c r="AG88" i="67"/>
  <c r="AQ88" i="67"/>
  <c r="AX88" i="67"/>
  <c r="AU88" i="67"/>
  <c r="AE88" i="67"/>
  <c r="AX87" i="67"/>
  <c r="AM87" i="67"/>
  <c r="BB87" i="67"/>
  <c r="AN87" i="67"/>
  <c r="AK87" i="67"/>
  <c r="AL87" i="67"/>
  <c r="AY87" i="67"/>
  <c r="AZ87" i="67"/>
  <c r="I87" i="67"/>
  <c r="AW87" i="67"/>
  <c r="AC87" i="67"/>
  <c r="AG87" i="67"/>
  <c r="AV87" i="67"/>
  <c r="AS87" i="67"/>
  <c r="AH87" i="67"/>
  <c r="AJ87" i="67"/>
  <c r="AO87" i="67"/>
  <c r="AE87" i="67"/>
  <c r="AT87" i="67"/>
  <c r="AP87" i="67"/>
  <c r="BA87" i="67"/>
  <c r="AQ87" i="67"/>
  <c r="AI87" i="67"/>
  <c r="AD87" i="67"/>
  <c r="AF87" i="67"/>
  <c r="AU87" i="67"/>
  <c r="AR87" i="67"/>
  <c r="AJ86" i="67"/>
  <c r="AF86" i="67"/>
  <c r="AC86" i="67"/>
  <c r="AK86" i="67"/>
  <c r="H86" i="67"/>
  <c r="I86" i="67" s="1"/>
  <c r="AY86" i="67"/>
  <c r="AH86" i="67"/>
  <c r="AZ86" i="67"/>
  <c r="AU86" i="67"/>
  <c r="AQ86" i="67"/>
  <c r="AM86" i="67"/>
  <c r="AI86" i="67"/>
  <c r="AE86" i="67"/>
  <c r="BB86" i="67"/>
  <c r="AX86" i="67"/>
  <c r="AN86" i="67"/>
  <c r="AS86" i="67"/>
  <c r="AP86" i="67"/>
  <c r="AL86" i="67"/>
  <c r="AG86" i="67"/>
  <c r="AD86" i="67"/>
  <c r="AT86" i="67"/>
  <c r="BA86" i="67"/>
  <c r="AV86" i="67"/>
  <c r="AR86" i="67"/>
  <c r="AO86" i="67"/>
  <c r="AW86" i="67"/>
  <c r="AU85" i="67"/>
  <c r="BB85" i="67"/>
  <c r="G85" i="67"/>
  <c r="AM85" i="67"/>
  <c r="AG85" i="67"/>
  <c r="AE85" i="67"/>
  <c r="AQ85" i="67"/>
  <c r="AS85" i="67"/>
  <c r="AN85" i="67"/>
  <c r="AZ85" i="67"/>
  <c r="AF85" i="67"/>
  <c r="AV85" i="67"/>
  <c r="AL85" i="67"/>
  <c r="AJ85" i="67"/>
  <c r="AC85" i="67"/>
  <c r="AR85" i="67"/>
  <c r="AY85" i="67"/>
  <c r="AO85" i="67"/>
  <c r="AK85" i="67"/>
  <c r="BA85" i="67"/>
  <c r="AH85" i="67"/>
  <c r="AW85" i="67"/>
  <c r="AT85" i="67"/>
  <c r="AI85" i="67"/>
  <c r="AD85" i="67"/>
  <c r="AX85" i="67"/>
  <c r="AP85" i="67"/>
  <c r="AG84" i="67"/>
  <c r="AN84" i="67"/>
  <c r="AZ84" i="67"/>
  <c r="AF84" i="67"/>
  <c r="AC84" i="67"/>
  <c r="AR84" i="67"/>
  <c r="AO84" i="67"/>
  <c r="AK84" i="67"/>
  <c r="BA84" i="67"/>
  <c r="F84" i="67"/>
  <c r="F128" i="67" s="1"/>
  <c r="AH84" i="67"/>
  <c r="AY84" i="67"/>
  <c r="AW84" i="67"/>
  <c r="AL84" i="67"/>
  <c r="AT84" i="67"/>
  <c r="AS84" i="67"/>
  <c r="AX84" i="67"/>
  <c r="AD84" i="67"/>
  <c r="AI84" i="67"/>
  <c r="AP84" i="67"/>
  <c r="BB84" i="67"/>
  <c r="G84" i="67"/>
  <c r="AJ84" i="67"/>
  <c r="AU84" i="67"/>
  <c r="AV84" i="67"/>
  <c r="AE84" i="67"/>
  <c r="AM84" i="67"/>
  <c r="AQ84" i="67"/>
  <c r="H134" i="88"/>
  <c r="AF134" i="88"/>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AU87" i="88"/>
  <c r="AI87" i="88"/>
  <c r="AT87" i="88"/>
  <c r="AH87" i="88"/>
  <c r="AS87" i="88"/>
  <c r="AG87" i="88"/>
  <c r="I87" i="88"/>
  <c r="AR87" i="88"/>
  <c r="AF87" i="88"/>
  <c r="AQ87" i="88"/>
  <c r="AE87" i="88"/>
  <c r="BB87" i="88"/>
  <c r="AP87" i="88"/>
  <c r="AD87" i="88"/>
  <c r="BA87" i="88"/>
  <c r="AO87" i="88"/>
  <c r="AC87" i="88"/>
  <c r="AZ87" i="88"/>
  <c r="AN87" i="88"/>
  <c r="AX87" i="88"/>
  <c r="AL87" i="88"/>
  <c r="AW87" i="88"/>
  <c r="AK87" i="88"/>
  <c r="AY87" i="88"/>
  <c r="AM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X88" i="88"/>
  <c r="AL88" i="88"/>
  <c r="AW88" i="88"/>
  <c r="AK88" i="88"/>
  <c r="AV88" i="88"/>
  <c r="AJ88" i="88"/>
  <c r="AU88" i="88"/>
  <c r="AI88" i="88"/>
  <c r="AT88" i="88"/>
  <c r="AH88" i="88"/>
  <c r="J88" i="88"/>
  <c r="K88" i="88" s="1"/>
  <c r="AS88" i="88"/>
  <c r="AG88" i="88"/>
  <c r="AR88" i="88"/>
  <c r="AF88" i="88"/>
  <c r="AQ88" i="88"/>
  <c r="AE88" i="88"/>
  <c r="BA88" i="88"/>
  <c r="AO88" i="88"/>
  <c r="AC88" i="88"/>
  <c r="AZ88" i="88"/>
  <c r="AN88" i="88"/>
  <c r="BB88" i="88"/>
  <c r="AP88" i="88"/>
  <c r="AD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AS86" i="88"/>
  <c r="AG86" i="88"/>
  <c r="AR86" i="88"/>
  <c r="AF86" i="88"/>
  <c r="H86" i="88"/>
  <c r="AQ86" i="88"/>
  <c r="AE86" i="88"/>
  <c r="BB86" i="88"/>
  <c r="AP86" i="88"/>
  <c r="AD86" i="88"/>
  <c r="BA86" i="88"/>
  <c r="AO86" i="88"/>
  <c r="AC86" i="88"/>
  <c r="AZ86" i="88"/>
  <c r="AN86" i="88"/>
  <c r="AY86" i="88"/>
  <c r="AM86" i="88"/>
  <c r="AX86" i="88"/>
  <c r="AL86" i="88"/>
  <c r="AV86" i="88"/>
  <c r="AJ86" i="88"/>
  <c r="AU86" i="88"/>
  <c r="AI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X134" i="88" s="1"/>
  <c r="AS84" i="88"/>
  <c r="AG84" i="88"/>
  <c r="AR84" i="88"/>
  <c r="AF84" i="88"/>
  <c r="AQ84" i="88"/>
  <c r="AE84" i="88"/>
  <c r="BB84" i="88"/>
  <c r="AP84" i="88"/>
  <c r="AD84" i="88"/>
  <c r="F84" i="88"/>
  <c r="G84" i="88" s="1"/>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F14" i="2"/>
  <c r="G14" i="2"/>
  <c r="F13" i="2"/>
  <c r="G13" i="2"/>
  <c r="P83" i="88"/>
  <c r="P134" i="88" s="1"/>
  <c r="Z83" i="88"/>
  <c r="Z134" i="88" s="1"/>
  <c r="M83" i="88"/>
  <c r="AA83" i="88"/>
  <c r="J83" i="88"/>
  <c r="U83" i="88"/>
  <c r="U134" i="88" s="1"/>
  <c r="N83" i="88"/>
  <c r="N134" i="88" s="1"/>
  <c r="Y83" i="88"/>
  <c r="Y134" i="88" s="1"/>
  <c r="I83" i="88"/>
  <c r="Q83" i="88"/>
  <c r="G129" i="71"/>
  <c r="G131" i="71" s="1"/>
  <c r="F130" i="71"/>
  <c r="F132" i="71" s="1"/>
  <c r="F133" i="71" s="1"/>
  <c r="E133" i="68"/>
  <c r="E190" i="68" s="1"/>
  <c r="F129" i="68"/>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4" i="2" a="1"/>
  <c r="AB14" i="2" s="1"/>
  <c r="AA14" i="2" a="1"/>
  <c r="AA14" i="2" s="1"/>
  <c r="AB18" i="2" a="1"/>
  <c r="AB18" i="2" s="1"/>
  <c r="AA18" i="2" a="1"/>
  <c r="AA18" i="2" s="1"/>
  <c r="AB19" i="2" a="1"/>
  <c r="AB19" i="2" s="1"/>
  <c r="AA19" i="2" a="1"/>
  <c r="AA19" i="2" s="1"/>
  <c r="AB16" i="2" a="1"/>
  <c r="AB16" i="2" s="1"/>
  <c r="AA16" i="2" a="1"/>
  <c r="AA16" i="2" s="1"/>
  <c r="AB13" i="2" a="1"/>
  <c r="AB13" i="2" s="1"/>
  <c r="AA13" i="2" a="1"/>
  <c r="AA13" i="2" s="1"/>
  <c r="AB15" i="2" a="1"/>
  <c r="AB15" i="2" s="1"/>
  <c r="AA15" i="2" a="1"/>
  <c r="AA15" i="2" s="1"/>
  <c r="AB17" i="2" a="1"/>
  <c r="AB17" i="2" s="1"/>
  <c r="AA17" i="2" a="1"/>
  <c r="AA17" i="2" s="1"/>
  <c r="U14" i="2" a="1"/>
  <c r="U14" i="2" s="1"/>
  <c r="T14" i="2" a="1"/>
  <c r="T14" i="2" s="1"/>
  <c r="U18" i="2" a="1"/>
  <c r="U18" i="2" s="1"/>
  <c r="T18" i="2" a="1"/>
  <c r="T18" i="2" s="1"/>
  <c r="U19" i="2" a="1"/>
  <c r="U19" i="2" s="1"/>
  <c r="T19" i="2" a="1"/>
  <c r="T19" i="2" s="1"/>
  <c r="U16" i="2" a="1"/>
  <c r="U16" i="2" s="1"/>
  <c r="T16" i="2" a="1"/>
  <c r="T16" i="2" s="1"/>
  <c r="U13" i="2" a="1"/>
  <c r="U13" i="2" s="1"/>
  <c r="T13" i="2" a="1"/>
  <c r="T13" i="2" s="1"/>
  <c r="U15" i="2" a="1"/>
  <c r="U15" i="2" s="1"/>
  <c r="T15" i="2" a="1"/>
  <c r="T15" i="2" s="1"/>
  <c r="U17" i="2" a="1"/>
  <c r="U17" i="2" s="1"/>
  <c r="T17" i="2" a="1"/>
  <c r="T17" i="2" s="1"/>
  <c r="N19" i="2" a="1"/>
  <c r="N19" i="2" s="1"/>
  <c r="M19" i="2" a="1"/>
  <c r="M19" i="2" s="1"/>
  <c r="N16" i="2" a="1"/>
  <c r="N16" i="2" s="1"/>
  <c r="M16" i="2" a="1"/>
  <c r="M16" i="2" s="1"/>
  <c r="N14" i="2" a="1"/>
  <c r="N14" i="2" s="1"/>
  <c r="M14" i="2" a="1"/>
  <c r="M14" i="2" s="1"/>
  <c r="N13" i="2" a="1"/>
  <c r="N13" i="2" s="1"/>
  <c r="M13" i="2" a="1"/>
  <c r="M13" i="2" s="1"/>
  <c r="N18" i="2" a="1"/>
  <c r="N18" i="2" s="1"/>
  <c r="M18" i="2" a="1"/>
  <c r="M18" i="2" s="1"/>
  <c r="N15" i="2" a="1"/>
  <c r="N15" i="2" s="1"/>
  <c r="M15" i="2" a="1"/>
  <c r="M15" i="2" s="1"/>
  <c r="N17" i="2" a="1"/>
  <c r="N17" i="2" s="1"/>
  <c r="M17" i="2" a="1"/>
  <c r="M17" i="2" s="1"/>
  <c r="F131" i="72"/>
  <c r="F130" i="72" s="1"/>
  <c r="F132" i="72" s="1"/>
  <c r="AP134" i="69"/>
  <c r="R134" i="67"/>
  <c r="J134" i="67"/>
  <c r="I128" i="73"/>
  <c r="H128" i="73"/>
  <c r="G128" i="67"/>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P134" i="68"/>
  <c r="H134" i="68"/>
  <c r="AU134" i="68"/>
  <c r="AM134" i="68"/>
  <c r="AJ134" i="68"/>
  <c r="AV134" i="68"/>
  <c r="AE134" i="68"/>
  <c r="T134" i="68"/>
  <c r="AB134" i="68"/>
  <c r="S134" i="68"/>
  <c r="AN134" i="68"/>
  <c r="AT134" i="68"/>
  <c r="AR134" i="68"/>
  <c r="AA134" i="68"/>
  <c r="J134" i="68"/>
  <c r="X134" i="68"/>
  <c r="AL134" i="68"/>
  <c r="AD134" i="68"/>
  <c r="V134" i="68"/>
  <c r="O134" i="68"/>
  <c r="N134" i="68"/>
  <c r="F134" i="68"/>
  <c r="BB134" i="68"/>
  <c r="AG134" i="67"/>
  <c r="Y134" i="67"/>
  <c r="W134" i="67"/>
  <c r="I134" i="67"/>
  <c r="Q134" i="67"/>
  <c r="AW134" i="67"/>
  <c r="AO134" i="67"/>
  <c r="AF134" i="67"/>
  <c r="AK134" i="67"/>
  <c r="AJ134" i="67"/>
  <c r="AU134" i="67"/>
  <c r="O134" i="67"/>
  <c r="AB134" i="67"/>
  <c r="L134" i="67"/>
  <c r="AZ134" i="67"/>
  <c r="AV134" i="67"/>
  <c r="P134" i="67"/>
  <c r="T134" i="67"/>
  <c r="AT134" i="67"/>
  <c r="U134" i="67"/>
  <c r="AN134" i="67"/>
  <c r="M134" i="67"/>
  <c r="AR134" i="67"/>
  <c r="BA134" i="67"/>
  <c r="E134" i="67"/>
  <c r="E130" i="67"/>
  <c r="E132" i="67" s="1"/>
  <c r="F129" i="67"/>
  <c r="AE134" i="88"/>
  <c r="AS134" i="88"/>
  <c r="AM134" i="88"/>
  <c r="R134" i="88"/>
  <c r="J134" i="88"/>
  <c r="AC134" i="88"/>
  <c r="BA134" i="88"/>
  <c r="M134" i="88"/>
  <c r="AP134" i="88"/>
  <c r="S134" i="88"/>
  <c r="AZ134" i="88"/>
  <c r="AB134" i="88"/>
  <c r="AH134" i="88"/>
  <c r="K134" i="88"/>
  <c r="AD134" i="88"/>
  <c r="F134" i="88"/>
  <c r="AJ134" i="88"/>
  <c r="AA134" i="88"/>
  <c r="AW134" i="88"/>
  <c r="E131" i="88"/>
  <c r="Q134" i="88"/>
  <c r="AY134" i="88"/>
  <c r="L134" i="88"/>
  <c r="AQ134" i="88"/>
  <c r="AG134" i="88"/>
  <c r="AT134" i="88"/>
  <c r="AI134" i="88"/>
  <c r="P13" i="2" a="1"/>
  <c r="P13" i="2" s="1"/>
  <c r="K13" i="2" a="1"/>
  <c r="K13" i="2" s="1"/>
  <c r="D28" i="2"/>
  <c r="Y13" i="2" a="1"/>
  <c r="Y13" i="2" s="1"/>
  <c r="H13" i="2" a="1"/>
  <c r="H13" i="2" s="1"/>
  <c r="H28" i="2" s="1"/>
  <c r="I13" i="2" a="1"/>
  <c r="I13" i="2" s="1"/>
  <c r="E13" i="2" a="1"/>
  <c r="E13" i="2" s="1"/>
  <c r="E28" i="2" s="1"/>
  <c r="J13" i="2" a="1"/>
  <c r="J13" i="2" s="1"/>
  <c r="R13" i="2" a="1"/>
  <c r="R13" i="2" s="1"/>
  <c r="L13" i="2" a="1"/>
  <c r="L13" i="2" s="1"/>
  <c r="Z13" i="2" a="1"/>
  <c r="Z13" i="2" s="1"/>
  <c r="W13" i="2" a="1"/>
  <c r="W13" i="2" s="1"/>
  <c r="S13" i="2" a="1"/>
  <c r="S13" i="2" s="1"/>
  <c r="Q13" i="2" a="1"/>
  <c r="Q13" i="2" s="1"/>
  <c r="X13" i="2" a="1"/>
  <c r="X13" i="2" s="1"/>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R14" i="2" a="1"/>
  <c r="R14" i="2" s="1"/>
  <c r="W14" i="2" a="1"/>
  <c r="W14" i="2" s="1"/>
  <c r="E14" i="2" a="1"/>
  <c r="E14" i="2" s="1"/>
  <c r="E29" i="2" s="1"/>
  <c r="P14" i="2" a="1"/>
  <c r="P14" i="2" s="1"/>
  <c r="K14" i="2" a="1"/>
  <c r="K14" i="2" s="1"/>
  <c r="H14" i="2" a="1"/>
  <c r="H14" i="2" s="1"/>
  <c r="H29" i="2" s="1"/>
  <c r="J14" i="2" a="1"/>
  <c r="J14" i="2" s="1"/>
  <c r="L14" i="2" a="1"/>
  <c r="L14" i="2" s="1"/>
  <c r="Q14" i="2" a="1"/>
  <c r="Q14" i="2" s="1"/>
  <c r="S14" i="2" a="1"/>
  <c r="S14" i="2" s="1"/>
  <c r="I14" i="2" a="1"/>
  <c r="I14" i="2" s="1"/>
  <c r="Y14" i="2" a="1"/>
  <c r="Y14" i="2" s="1"/>
  <c r="X14" i="2" a="1"/>
  <c r="X14" i="2" s="1"/>
  <c r="Z14" i="2" a="1"/>
  <c r="Z14" i="2" s="1"/>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F11" i="2"/>
  <c r="E12" i="2" a="1"/>
  <c r="H10" i="2" a="1"/>
  <c r="H11" i="2" a="1"/>
  <c r="F12" i="2"/>
  <c r="H12" i="2" a="1"/>
  <c r="G11" i="2"/>
  <c r="E11" i="2" a="1"/>
  <c r="G10" i="2"/>
  <c r="E10" i="2" a="1"/>
  <c r="G12" i="2"/>
  <c r="F10" i="2"/>
  <c r="F131" i="68" l="1"/>
  <c r="G84" i="68"/>
  <c r="I85" i="68"/>
  <c r="I86" i="68"/>
  <c r="J87" i="68"/>
  <c r="L88" i="68"/>
  <c r="M88" i="68" s="1"/>
  <c r="N88" i="68" s="1"/>
  <c r="H12" i="2"/>
  <c r="H27" i="2" s="1"/>
  <c r="E12" i="2"/>
  <c r="E27" i="2" s="1"/>
  <c r="H84" i="67"/>
  <c r="I84" i="67" s="1"/>
  <c r="H85" i="67"/>
  <c r="I85" i="67" s="1"/>
  <c r="L88" i="67"/>
  <c r="M88" i="67" s="1"/>
  <c r="J87" i="67"/>
  <c r="K87" i="67" s="1"/>
  <c r="J86" i="67"/>
  <c r="H11" i="2"/>
  <c r="H26" i="2" s="1"/>
  <c r="E11" i="2"/>
  <c r="E26" i="2" s="1"/>
  <c r="I86" i="88"/>
  <c r="J86" i="88" s="1"/>
  <c r="J87" i="88"/>
  <c r="H84" i="88"/>
  <c r="H85" i="88"/>
  <c r="L88" i="88"/>
  <c r="E135" i="68"/>
  <c r="F135" i="71"/>
  <c r="F190" i="71"/>
  <c r="E10" i="2"/>
  <c r="E25" i="2" s="1"/>
  <c r="H10" i="2"/>
  <c r="H25" i="2" s="1"/>
  <c r="H129" i="71"/>
  <c r="H131" i="71" s="1"/>
  <c r="G130" i="71"/>
  <c r="G132" i="71" s="1"/>
  <c r="G133" i="71" s="1"/>
  <c r="E133" i="75"/>
  <c r="E190" i="75" s="1"/>
  <c r="E133" i="74"/>
  <c r="E190" i="74" s="1"/>
  <c r="E133" i="73"/>
  <c r="E190" i="73" s="1"/>
  <c r="E133" i="67"/>
  <c r="E190" i="67" s="1"/>
  <c r="F133" i="72"/>
  <c r="F190" i="72" s="1"/>
  <c r="F130" i="68"/>
  <c r="F132" i="68" s="1"/>
  <c r="G129" i="68"/>
  <c r="P128" i="74"/>
  <c r="AK192" i="88"/>
  <c r="AK191" i="88"/>
  <c r="Q128" i="74"/>
  <c r="L128" i="74"/>
  <c r="AK198" i="88"/>
  <c r="AK197" i="88"/>
  <c r="G129" i="72"/>
  <c r="G131" i="72" s="1"/>
  <c r="I128" i="70"/>
  <c r="I128" i="72"/>
  <c r="J128" i="72"/>
  <c r="I128" i="75"/>
  <c r="K128" i="74"/>
  <c r="O128" i="74"/>
  <c r="BA128" i="69"/>
  <c r="K128" i="69"/>
  <c r="G128" i="69"/>
  <c r="AE128" i="68"/>
  <c r="AP128" i="68"/>
  <c r="BB128" i="69"/>
  <c r="K128" i="72"/>
  <c r="M128" i="74"/>
  <c r="BB128" i="68"/>
  <c r="AI128" i="68"/>
  <c r="AL128" i="68"/>
  <c r="AG128" i="68"/>
  <c r="O128" i="72"/>
  <c r="AR128" i="73"/>
  <c r="AW128" i="68"/>
  <c r="AT128" i="68"/>
  <c r="U128" i="75"/>
  <c r="AL128" i="67"/>
  <c r="AV128" i="68"/>
  <c r="AH128" i="68"/>
  <c r="AX128" i="68"/>
  <c r="AC128" i="68"/>
  <c r="AJ128" i="68"/>
  <c r="L128" i="69"/>
  <c r="Y128" i="73"/>
  <c r="AL128" i="74"/>
  <c r="AN128" i="68"/>
  <c r="AQ128" i="68"/>
  <c r="AU128" i="68"/>
  <c r="AC128" i="67"/>
  <c r="AF128" i="68"/>
  <c r="AR128" i="68"/>
  <c r="AO128" i="69"/>
  <c r="AX128" i="69"/>
  <c r="T128" i="69"/>
  <c r="AK128" i="69"/>
  <c r="AT128" i="69"/>
  <c r="T128" i="75"/>
  <c r="AD128" i="72"/>
  <c r="AM128" i="68"/>
  <c r="AD128" i="68"/>
  <c r="H128" i="69"/>
  <c r="N128" i="75"/>
  <c r="P128" i="75"/>
  <c r="AK128" i="68"/>
  <c r="AS128" i="68"/>
  <c r="AO128" i="68"/>
  <c r="J128" i="69"/>
  <c r="P128" i="72"/>
  <c r="AB128" i="73"/>
  <c r="Z128" i="74"/>
  <c r="AG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Y128" i="70"/>
  <c r="AJ128" i="73"/>
  <c r="AE128" i="72"/>
  <c r="AO128" i="72"/>
  <c r="AK128" i="72"/>
  <c r="W128" i="72"/>
  <c r="AT128" i="73"/>
  <c r="AL128" i="73"/>
  <c r="AS128" i="74"/>
  <c r="AN128" i="74"/>
  <c r="AQ128" i="74"/>
  <c r="AB128" i="75"/>
  <c r="W128" i="75"/>
  <c r="R128" i="75"/>
  <c r="AI128" i="75"/>
  <c r="AS128" i="73"/>
  <c r="AI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B128" i="70"/>
  <c r="S128" i="70"/>
  <c r="P128" i="70"/>
  <c r="AG128" i="70"/>
  <c r="AY128" i="70"/>
  <c r="AX128" i="70"/>
  <c r="AU134" i="70"/>
  <c r="J128" i="70"/>
  <c r="AR128" i="70"/>
  <c r="AI128" i="70"/>
  <c r="X128" i="70"/>
  <c r="AO128" i="70"/>
  <c r="N128" i="70"/>
  <c r="BB128" i="70"/>
  <c r="BA134" i="70"/>
  <c r="AP128" i="70"/>
  <c r="O128" i="70"/>
  <c r="T128" i="70"/>
  <c r="AF128" i="70"/>
  <c r="AW128" i="70"/>
  <c r="V128" i="70"/>
  <c r="AK134" i="70"/>
  <c r="AS128" i="70"/>
  <c r="AN134" i="70"/>
  <c r="AO134" i="70"/>
  <c r="K128" i="70"/>
  <c r="AE128" i="70"/>
  <c r="AJ128" i="70"/>
  <c r="AN128" i="70"/>
  <c r="M128" i="70"/>
  <c r="AD128" i="70"/>
  <c r="AA128" i="70"/>
  <c r="AU128" i="70"/>
  <c r="AV128" i="70"/>
  <c r="U128" i="70"/>
  <c r="AL128" i="70"/>
  <c r="BA128" i="70"/>
  <c r="AV134" i="70"/>
  <c r="AQ128" i="70"/>
  <c r="R128" i="70"/>
  <c r="W128" i="70"/>
  <c r="AC128" i="70"/>
  <c r="AT128" i="70"/>
  <c r="AZ128" i="70"/>
  <c r="P134" i="70"/>
  <c r="X134" i="70"/>
  <c r="AF134" i="70"/>
  <c r="Z128" i="70"/>
  <c r="AH128" i="70"/>
  <c r="AM128" i="70"/>
  <c r="Q128" i="70"/>
  <c r="AK128" i="70"/>
  <c r="E130" i="70"/>
  <c r="E132" i="70" s="1"/>
  <c r="F129" i="70"/>
  <c r="F131" i="70" s="1"/>
  <c r="H134" i="70"/>
  <c r="AM134" i="70"/>
  <c r="AD134" i="69"/>
  <c r="AW128" i="69"/>
  <c r="AB128" i="69"/>
  <c r="AS128" i="69"/>
  <c r="P128" i="69"/>
  <c r="AL134" i="69"/>
  <c r="W134" i="69"/>
  <c r="X128" i="69"/>
  <c r="S128" i="69"/>
  <c r="AJ128" i="69"/>
  <c r="AY128" i="69"/>
  <c r="AT134" i="69"/>
  <c r="AF128" i="69"/>
  <c r="AA128" i="69"/>
  <c r="AR128" i="69"/>
  <c r="O128" i="69"/>
  <c r="G134" i="69"/>
  <c r="V134" i="69"/>
  <c r="I128" i="69"/>
  <c r="R128" i="69"/>
  <c r="AI128" i="69"/>
  <c r="AN128" i="69"/>
  <c r="N128" i="69"/>
  <c r="W128" i="69"/>
  <c r="AU134" i="69"/>
  <c r="Q128" i="69"/>
  <c r="Z128" i="69"/>
  <c r="AQ128" i="69"/>
  <c r="M128" i="69"/>
  <c r="V128" i="69"/>
  <c r="AE128" i="69"/>
  <c r="E134" i="69"/>
  <c r="F129" i="69"/>
  <c r="F131" i="69" s="1"/>
  <c r="E130" i="69"/>
  <c r="E132" i="69" s="1"/>
  <c r="Y128" i="69"/>
  <c r="AH128" i="69"/>
  <c r="AV128" i="69"/>
  <c r="U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E135" i="67" l="1"/>
  <c r="E135" i="75"/>
  <c r="O88" i="68"/>
  <c r="G128" i="68"/>
  <c r="G131" i="68" s="1"/>
  <c r="J85" i="68"/>
  <c r="J86" i="68"/>
  <c r="K87" i="68"/>
  <c r="K85" i="68"/>
  <c r="K86" i="68"/>
  <c r="L87" i="68"/>
  <c r="M87" i="68" s="1"/>
  <c r="H84" i="68"/>
  <c r="I128" i="67"/>
  <c r="L87" i="67"/>
  <c r="J85" i="67"/>
  <c r="K86" i="67"/>
  <c r="J84" i="67"/>
  <c r="H128" i="67"/>
  <c r="N88" i="67"/>
  <c r="K86" i="88"/>
  <c r="M88" i="88"/>
  <c r="N88" i="88" s="1"/>
  <c r="O88" i="88" s="1"/>
  <c r="I84" i="88"/>
  <c r="K87" i="88"/>
  <c r="I85" i="88"/>
  <c r="J85" i="88" s="1"/>
  <c r="G135" i="71"/>
  <c r="G190" i="71"/>
  <c r="E135" i="73"/>
  <c r="H130" i="71"/>
  <c r="H132" i="71" s="1"/>
  <c r="H133" i="71" s="1"/>
  <c r="I129" i="71"/>
  <c r="I131" i="71" s="1"/>
  <c r="G128" i="88"/>
  <c r="E133" i="70"/>
  <c r="E190" i="70" s="1"/>
  <c r="E133" i="69"/>
  <c r="E190" i="69" s="1"/>
  <c r="F133" i="68"/>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35" i="88"/>
  <c r="G130" i="68" l="1"/>
  <c r="G132" i="68" s="1"/>
  <c r="G133" i="68" s="1"/>
  <c r="G190" i="68" s="1"/>
  <c r="H129" i="68"/>
  <c r="L86" i="68"/>
  <c r="L85" i="68"/>
  <c r="N87" i="68"/>
  <c r="O87" i="68" s="1"/>
  <c r="P88" i="68"/>
  <c r="H128" i="68"/>
  <c r="I84" i="68"/>
  <c r="J84" i="68" s="1"/>
  <c r="J128" i="68" s="1"/>
  <c r="J128" i="67"/>
  <c r="L86" i="67"/>
  <c r="M86" i="67" s="1"/>
  <c r="K84" i="67"/>
  <c r="K85" i="67"/>
  <c r="L85" i="67" s="1"/>
  <c r="M87" i="67"/>
  <c r="O88" i="67"/>
  <c r="P88" i="67" s="1"/>
  <c r="Q88" i="67" s="1"/>
  <c r="R88" i="67" s="1"/>
  <c r="L87" i="88"/>
  <c r="L86" i="88"/>
  <c r="M86" i="88" s="1"/>
  <c r="P88" i="88"/>
  <c r="J84" i="88"/>
  <c r="K84" i="88" s="1"/>
  <c r="K85" i="88"/>
  <c r="F135" i="68"/>
  <c r="F190" i="68"/>
  <c r="H135" i="71"/>
  <c r="H190" i="71"/>
  <c r="E135" i="69"/>
  <c r="J129" i="71"/>
  <c r="J131" i="71" s="1"/>
  <c r="I130" i="71"/>
  <c r="I132" i="71" s="1"/>
  <c r="I133" i="71" s="1"/>
  <c r="H128" i="88"/>
  <c r="E135" i="70"/>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G131" i="67"/>
  <c r="G135" i="68" l="1"/>
  <c r="J128" i="88"/>
  <c r="M86" i="68"/>
  <c r="N86" i="68" s="1"/>
  <c r="P87" i="68"/>
  <c r="M85" i="68"/>
  <c r="H131" i="68"/>
  <c r="N85" i="68"/>
  <c r="O85" i="68" s="1"/>
  <c r="I128" i="68"/>
  <c r="K84" i="68"/>
  <c r="Q88" i="68"/>
  <c r="R88" i="68" s="1"/>
  <c r="M85" i="67"/>
  <c r="N85" i="67" s="1"/>
  <c r="N87" i="67"/>
  <c r="O87" i="67" s="1"/>
  <c r="K128" i="67"/>
  <c r="N86" i="67"/>
  <c r="O86" i="67" s="1"/>
  <c r="S88" i="67"/>
  <c r="T88" i="67" s="1"/>
  <c r="L84" i="67"/>
  <c r="L84" i="88"/>
  <c r="N86" i="88"/>
  <c r="O86" i="88" s="1"/>
  <c r="M87" i="88"/>
  <c r="N87" i="88" s="1"/>
  <c r="L85" i="88"/>
  <c r="M85" i="88" s="1"/>
  <c r="Q88" i="88"/>
  <c r="R88" i="88" s="1"/>
  <c r="I135" i="71"/>
  <c r="I190" i="71"/>
  <c r="G135" i="72"/>
  <c r="G190" i="72"/>
  <c r="F135" i="67"/>
  <c r="F190" i="67"/>
  <c r="J130" i="71"/>
  <c r="J132" i="71" s="1"/>
  <c r="J133" i="71" s="1"/>
  <c r="K129" i="71"/>
  <c r="K131" i="71" s="1"/>
  <c r="I128" i="88"/>
  <c r="F135" i="75"/>
  <c r="F135" i="73"/>
  <c r="F135" i="70"/>
  <c r="F135" i="69"/>
  <c r="H133" i="72"/>
  <c r="H190" i="72" s="1"/>
  <c r="K128" i="88"/>
  <c r="AN191" i="88"/>
  <c r="AN192" i="88"/>
  <c r="AN198" i="88"/>
  <c r="AN197" i="88"/>
  <c r="G130" i="75"/>
  <c r="G132" i="75" s="1"/>
  <c r="H129" i="75"/>
  <c r="G130" i="74"/>
  <c r="G132" i="74" s="1"/>
  <c r="H129" i="74"/>
  <c r="H129" i="73"/>
  <c r="G130" i="73"/>
  <c r="G132" i="73" s="1"/>
  <c r="I131" i="72"/>
  <c r="G130" i="70"/>
  <c r="G132" i="70" s="1"/>
  <c r="H129" i="70"/>
  <c r="H129" i="69"/>
  <c r="G130" i="69"/>
  <c r="G132" i="69" s="1"/>
  <c r="H129" i="67"/>
  <c r="G130" i="67"/>
  <c r="G132" i="67" s="1"/>
  <c r="P87" i="67" l="1"/>
  <c r="O86" i="68"/>
  <c r="P86" i="68" s="1"/>
  <c r="S88" i="68"/>
  <c r="T88" i="68" s="1"/>
  <c r="U88" i="68" s="1"/>
  <c r="V88" i="68" s="1"/>
  <c r="W88" i="68" s="1"/>
  <c r="X88" i="68" s="1"/>
  <c r="Y88" i="68" s="1"/>
  <c r="Z88" i="68" s="1"/>
  <c r="AA88" i="68" s="1"/>
  <c r="AB88" i="68" s="1"/>
  <c r="P85" i="68"/>
  <c r="Q85" i="68" s="1"/>
  <c r="R85" i="68" s="1"/>
  <c r="S85" i="68" s="1"/>
  <c r="T85" i="68" s="1"/>
  <c r="U85" i="68" s="1"/>
  <c r="V85" i="68" s="1"/>
  <c r="W85" i="68" s="1"/>
  <c r="X85" i="68" s="1"/>
  <c r="Y85" i="68" s="1"/>
  <c r="Z85" i="68" s="1"/>
  <c r="AA85" i="68" s="1"/>
  <c r="AB85" i="68" s="1"/>
  <c r="I129" i="68"/>
  <c r="I131" i="68" s="1"/>
  <c r="H130" i="68"/>
  <c r="H132" i="68" s="1"/>
  <c r="H133" i="68" s="1"/>
  <c r="K128" i="68"/>
  <c r="L84" i="68"/>
  <c r="M84" i="68" s="1"/>
  <c r="M128" i="68" s="1"/>
  <c r="Q87" i="68"/>
  <c r="M84" i="67"/>
  <c r="U88" i="67"/>
  <c r="V88" i="67" s="1"/>
  <c r="W88" i="67" s="1"/>
  <c r="X88" i="67" s="1"/>
  <c r="Y88" i="67" s="1"/>
  <c r="Z88" i="67" s="1"/>
  <c r="AA88" i="67" s="1"/>
  <c r="AB88" i="67" s="1"/>
  <c r="L128" i="67"/>
  <c r="O85" i="67"/>
  <c r="P85" i="67" s="1"/>
  <c r="Q85" i="67" s="1"/>
  <c r="R85" i="67" s="1"/>
  <c r="S85" i="67" s="1"/>
  <c r="T85" i="67" s="1"/>
  <c r="U85" i="67" s="1"/>
  <c r="V85" i="67" s="1"/>
  <c r="W85" i="67" s="1"/>
  <c r="X85" i="67" s="1"/>
  <c r="Q87" i="67"/>
  <c r="P86" i="67"/>
  <c r="N85" i="88"/>
  <c r="O85" i="88" s="1"/>
  <c r="S88" i="88"/>
  <c r="P86" i="88"/>
  <c r="Q86" i="88" s="1"/>
  <c r="O87" i="88"/>
  <c r="P87" i="88" s="1"/>
  <c r="Q87" i="88" s="1"/>
  <c r="M84" i="88"/>
  <c r="J135" i="71"/>
  <c r="J190" i="71"/>
  <c r="H135" i="72"/>
  <c r="K130" i="71"/>
  <c r="K132" i="71" s="1"/>
  <c r="K133" i="71" s="1"/>
  <c r="L129" i="71"/>
  <c r="L131" i="71" s="1"/>
  <c r="L128" i="88"/>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H131" i="67"/>
  <c r="Q86" i="68" l="1"/>
  <c r="R86" i="68"/>
  <c r="S86" i="68" s="1"/>
  <c r="T86" i="68" s="1"/>
  <c r="U86" i="68" s="1"/>
  <c r="V86" i="68" s="1"/>
  <c r="W86" i="68" s="1"/>
  <c r="X86" i="68" s="1"/>
  <c r="Y86" i="68" s="1"/>
  <c r="Z86" i="68" s="1"/>
  <c r="AA86" i="68" s="1"/>
  <c r="AB86" i="68" s="1"/>
  <c r="P85" i="88"/>
  <c r="Q85" i="88" s="1"/>
  <c r="R85" i="88" s="1"/>
  <c r="S85" i="88" s="1"/>
  <c r="T85" i="88" s="1"/>
  <c r="U85" i="88" s="1"/>
  <c r="V85" i="88" s="1"/>
  <c r="W85" i="88" s="1"/>
  <c r="X85" i="88" s="1"/>
  <c r="Y85" i="88" s="1"/>
  <c r="Z85" i="88" s="1"/>
  <c r="AA85" i="88" s="1"/>
  <c r="AB85" i="88" s="1"/>
  <c r="L128" i="68"/>
  <c r="J129" i="68"/>
  <c r="J131" i="68" s="1"/>
  <c r="I130" i="68"/>
  <c r="I132" i="68" s="1"/>
  <c r="I133" i="68" s="1"/>
  <c r="H190" i="68"/>
  <c r="H135" i="68"/>
  <c r="N84" i="68"/>
  <c r="R87" i="68"/>
  <c r="S87" i="68" s="1"/>
  <c r="T87" i="68" s="1"/>
  <c r="M128" i="67"/>
  <c r="N84" i="67"/>
  <c r="Q86" i="67"/>
  <c r="R86" i="67" s="1"/>
  <c r="S86" i="67" s="1"/>
  <c r="T86" i="67" s="1"/>
  <c r="U86" i="67" s="1"/>
  <c r="V86" i="67" s="1"/>
  <c r="W86" i="67" s="1"/>
  <c r="X86" i="67" s="1"/>
  <c r="Y86" i="67" s="1"/>
  <c r="Z86" i="67" s="1"/>
  <c r="AA86" i="67" s="1"/>
  <c r="AB86" i="67" s="1"/>
  <c r="R87" i="67"/>
  <c r="S87" i="67" s="1"/>
  <c r="T87" i="67" s="1"/>
  <c r="U87" i="67" s="1"/>
  <c r="V87" i="67" s="1"/>
  <c r="W87" i="67" s="1"/>
  <c r="X87" i="67" s="1"/>
  <c r="Y87" i="67" s="1"/>
  <c r="Z87" i="67" s="1"/>
  <c r="AA87" i="67" s="1"/>
  <c r="AB87" i="67" s="1"/>
  <c r="Y85" i="67"/>
  <c r="Z85" i="67" s="1"/>
  <c r="AA85" i="67" s="1"/>
  <c r="R86" i="88"/>
  <c r="S86" i="88" s="1"/>
  <c r="T86" i="88" s="1"/>
  <c r="U86" i="88" s="1"/>
  <c r="V86" i="88" s="1"/>
  <c r="W86" i="88" s="1"/>
  <c r="X86" i="88" s="1"/>
  <c r="Y86" i="88" s="1"/>
  <c r="Z86" i="88" s="1"/>
  <c r="AA86" i="88" s="1"/>
  <c r="AB86" i="88" s="1"/>
  <c r="N84" i="88"/>
  <c r="R87" i="88"/>
  <c r="S87" i="88" s="1"/>
  <c r="T87" i="88" s="1"/>
  <c r="T88" i="88"/>
  <c r="U88" i="88" s="1"/>
  <c r="V88" i="88" s="1"/>
  <c r="W88" i="88" s="1"/>
  <c r="G135" i="70"/>
  <c r="G190" i="70"/>
  <c r="K135" i="71"/>
  <c r="K190" i="71"/>
  <c r="G135" i="67"/>
  <c r="G190" i="67"/>
  <c r="G135" i="75"/>
  <c r="L130" i="71"/>
  <c r="L132" i="71" s="1"/>
  <c r="L133" i="71" s="1"/>
  <c r="M129" i="71"/>
  <c r="M131" i="71" s="1"/>
  <c r="G135" i="73"/>
  <c r="G135" i="69"/>
  <c r="I133" i="72"/>
  <c r="I190" i="72" s="1"/>
  <c r="M128" i="88"/>
  <c r="AP191" i="88"/>
  <c r="AP192" i="88"/>
  <c r="AP198" i="88"/>
  <c r="AP197" i="88"/>
  <c r="H130" i="75"/>
  <c r="H132" i="75" s="1"/>
  <c r="I129" i="75"/>
  <c r="H130" i="74"/>
  <c r="H132" i="74" s="1"/>
  <c r="I129" i="74"/>
  <c r="H130" i="73"/>
  <c r="H132" i="73" s="1"/>
  <c r="I129" i="73"/>
  <c r="J131" i="72"/>
  <c r="H130" i="70"/>
  <c r="H132" i="70" s="1"/>
  <c r="I129" i="70"/>
  <c r="H130" i="69"/>
  <c r="H132" i="69" s="1"/>
  <c r="I129" i="69"/>
  <c r="H130" i="67"/>
  <c r="H132" i="67" s="1"/>
  <c r="I129" i="67"/>
  <c r="U87" i="68" l="1"/>
  <c r="V87" i="68" s="1"/>
  <c r="W87" i="68" s="1"/>
  <c r="X87" i="68" s="1"/>
  <c r="Y87" i="68" s="1"/>
  <c r="Z87" i="68" s="1"/>
  <c r="AA87" i="68" s="1"/>
  <c r="AB87" i="68" s="1"/>
  <c r="AB85" i="67"/>
  <c r="N128" i="68"/>
  <c r="O84" i="68"/>
  <c r="I190" i="68"/>
  <c r="I135" i="68"/>
  <c r="J130" i="68"/>
  <c r="J132" i="68" s="1"/>
  <c r="J133" i="68" s="1"/>
  <c r="J135" i="68" s="1"/>
  <c r="K129" i="68"/>
  <c r="K131" i="68" s="1"/>
  <c r="L129" i="68" s="1"/>
  <c r="N128" i="67"/>
  <c r="O84" i="67"/>
  <c r="U87" i="88"/>
  <c r="V87" i="88" s="1"/>
  <c r="W87" i="88" s="1"/>
  <c r="X87" i="88" s="1"/>
  <c r="Y87" i="88" s="1"/>
  <c r="Z87" i="88" s="1"/>
  <c r="AA87" i="88" s="1"/>
  <c r="AB87" i="88" s="1"/>
  <c r="X88" i="88"/>
  <c r="Y88" i="88" s="1"/>
  <c r="Z88" i="88" s="1"/>
  <c r="AA88" i="88" s="1"/>
  <c r="AB88" i="88" s="1"/>
  <c r="N128" i="88"/>
  <c r="O84" i="88"/>
  <c r="L135" i="71"/>
  <c r="L190" i="71"/>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I131" i="67"/>
  <c r="J190" i="68" l="1"/>
  <c r="K130" i="68"/>
  <c r="K132" i="68" s="1"/>
  <c r="K133" i="68" s="1"/>
  <c r="O128" i="68"/>
  <c r="P84" i="68"/>
  <c r="O128" i="67"/>
  <c r="P84" i="67"/>
  <c r="P84" i="88"/>
  <c r="Q84" i="88" s="1"/>
  <c r="R84" i="88" s="1"/>
  <c r="S84" i="88" s="1"/>
  <c r="T84" i="88" s="1"/>
  <c r="U84" i="88" s="1"/>
  <c r="V84" i="88" s="1"/>
  <c r="W84" i="88" s="1"/>
  <c r="X84" i="88" s="1"/>
  <c r="Y84" i="88" s="1"/>
  <c r="Z84" i="88" s="1"/>
  <c r="AA84" i="88" s="1"/>
  <c r="AB84" i="88" s="1"/>
  <c r="M135" i="71"/>
  <c r="M190" i="71"/>
  <c r="H135" i="69"/>
  <c r="H190" i="69"/>
  <c r="O129" i="71"/>
  <c r="O131" i="71" s="1"/>
  <c r="N130" i="71"/>
  <c r="N132" i="71" s="1"/>
  <c r="N133" i="71" s="1"/>
  <c r="H135" i="73"/>
  <c r="H135" i="75"/>
  <c r="H135" i="67"/>
  <c r="H135" i="70"/>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P128" i="68" l="1"/>
  <c r="Q84" i="68"/>
  <c r="P128" i="67"/>
  <c r="Q84" i="67"/>
  <c r="K135" i="68"/>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Q128" i="68" l="1"/>
  <c r="R84" i="68"/>
  <c r="Q128" i="67"/>
  <c r="R84" i="67"/>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R128" i="68" l="1"/>
  <c r="S84" i="68"/>
  <c r="R128" i="67"/>
  <c r="S84" i="67"/>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S128" i="68" l="1"/>
  <c r="T84" i="68"/>
  <c r="S128" i="67"/>
  <c r="T84" i="67"/>
  <c r="Q135" i="7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T128" i="68" l="1"/>
  <c r="U84" i="68"/>
  <c r="T128" i="67"/>
  <c r="U84" i="67"/>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U128" i="68" l="1"/>
  <c r="V84" i="68"/>
  <c r="U128" i="67"/>
  <c r="V84" i="67"/>
  <c r="S135" i="7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V128" i="68" l="1"/>
  <c r="W84" i="68"/>
  <c r="V128" i="67"/>
  <c r="W84" i="67"/>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W128" i="68" l="1"/>
  <c r="X84" i="68"/>
  <c r="W128" i="67"/>
  <c r="X84" i="67"/>
  <c r="L135" i="69"/>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X128" i="68" l="1"/>
  <c r="Y84" i="68"/>
  <c r="X128" i="67"/>
  <c r="Y84" i="67"/>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Y128" i="68" l="1"/>
  <c r="Z84" i="68"/>
  <c r="Y128" i="67"/>
  <c r="Z84" i="67"/>
  <c r="M135" i="69"/>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Z128" i="68" l="1"/>
  <c r="AA84" i="68"/>
  <c r="Z128" i="67"/>
  <c r="AA84" i="67"/>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N135" i="69"/>
  <c r="Q130" i="68"/>
  <c r="Q132" i="68" s="1"/>
  <c r="R129" i="68"/>
  <c r="O131" i="67"/>
  <c r="AA128" i="68" l="1"/>
  <c r="AB84" i="68"/>
  <c r="AB128" i="68" s="1"/>
  <c r="AA128" i="67"/>
  <c r="AB84" i="67"/>
  <c r="AB128" i="67" s="1"/>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Z135" i="71" l="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c r="AC135" i="70" l="1"/>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N135" i="73"/>
  <c r="AP130" i="72"/>
  <c r="AP132" i="72" s="1"/>
  <c r="AQ129" i="72"/>
  <c r="AO131" i="70"/>
  <c r="AO131" i="69"/>
  <c r="AR129" i="68"/>
  <c r="AQ130" i="68"/>
  <c r="AQ132" i="68" s="1"/>
  <c r="AO131" i="67"/>
  <c r="AN135" i="70" l="1"/>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V130" i="67"/>
  <c r="AV132" i="67" s="1"/>
  <c r="AW129" i="67"/>
  <c r="AX135" i="68" l="1"/>
  <c r="AW135" i="72"/>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95" i="67" s="1"/>
  <c r="BB176" i="68"/>
  <c r="BB195" i="68" s="1"/>
  <c r="BB176" i="71"/>
  <c r="BB176" i="70"/>
  <c r="BB176" i="88"/>
  <c r="BB195" i="88" s="1"/>
  <c r="BB176" i="69"/>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F9" i="2"/>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G128"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N128" i="63" l="1"/>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76" i="71"/>
  <c r="AL176" i="68"/>
  <c r="AL195" i="68" s="1"/>
  <c r="AL176" i="67"/>
  <c r="AL195" i="67" s="1"/>
  <c r="AL176" i="69"/>
  <c r="AL176" i="75"/>
  <c r="AL176" i="72"/>
  <c r="AL176" i="63"/>
  <c r="AL195" i="63" s="1"/>
  <c r="AL176" i="88"/>
  <c r="AL195" i="88" s="1"/>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S44" i="81"/>
  <c r="BB44" i="81"/>
  <c r="AU172" i="74" s="1"/>
  <c r="AU194" i="74" s="1"/>
  <c r="AU172" i="67"/>
  <c r="AU194" i="67" s="1"/>
  <c r="AT44" i="81"/>
  <c r="AS214" i="75" l="1"/>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95" i="88" s="1"/>
  <c r="AV176" i="68"/>
  <c r="AV195" i="68" s="1"/>
  <c r="AV176" i="63"/>
  <c r="AV195" i="63" s="1"/>
  <c r="AV176" i="70"/>
  <c r="AV176" i="67"/>
  <c r="AV195" i="67" s="1"/>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95" i="88" s="1"/>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95" i="67" s="1"/>
  <c r="AB176" i="68"/>
  <c r="AB195" i="68" s="1"/>
  <c r="AB176" i="73"/>
  <c r="AB176" i="71"/>
  <c r="AB176" i="63"/>
  <c r="AB195" i="63" s="1"/>
  <c r="AB176" i="70"/>
  <c r="AB176" i="75"/>
  <c r="AB176" i="69"/>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G195" i="68" s="1"/>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76" i="88"/>
  <c r="AG195" i="88" s="1"/>
  <c r="AG176" i="70"/>
  <c r="AG176" i="67"/>
  <c r="AG195" i="67" s="1"/>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AO195" i="68" s="1"/>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AK195" i="68" s="1"/>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AY46" i="81"/>
  <c r="BA46" i="81"/>
  <c r="AT176" i="74" s="1"/>
  <c r="AT176" i="68"/>
  <c r="AT195" i="68" s="1"/>
  <c r="Z46" i="81"/>
  <c r="AW46" i="81"/>
  <c r="X42" i="81"/>
  <c r="U46" i="81"/>
  <c r="N176" i="74" s="1"/>
  <c r="N176" i="69"/>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AF195" i="68" s="1"/>
  <c r="E176" i="69"/>
  <c r="E176" i="67"/>
  <c r="E195" i="67" s="1"/>
  <c r="AO143" i="67"/>
  <c r="AO193" i="67" s="1"/>
  <c r="AS176" i="68"/>
  <c r="AS195" i="68" s="1"/>
  <c r="I176" i="72"/>
  <c r="AI176" i="68"/>
  <c r="AI195" i="68" s="1"/>
  <c r="X143" i="67"/>
  <c r="X193" i="67" s="1"/>
  <c r="P172" i="88"/>
  <c r="P194" i="88" s="1"/>
  <c r="AC176" i="68"/>
  <c r="AC195" i="68" s="1"/>
  <c r="AZ176" i="68"/>
  <c r="AZ195" i="68" s="1"/>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U143" i="67"/>
  <c r="U193" i="67" s="1"/>
  <c r="U143" i="74"/>
  <c r="U193" i="74" s="1"/>
  <c r="BA143" i="67"/>
  <c r="BA193" i="67" s="1"/>
  <c r="AX213" i="68"/>
  <c r="AB213" i="75"/>
  <c r="U214" i="70"/>
  <c r="AG215" i="73"/>
  <c r="AX213" i="74"/>
  <c r="AK213" i="74"/>
  <c r="AG215" i="68"/>
  <c r="X146" i="73"/>
  <c r="X176" i="68"/>
  <c r="X195" i="68" s="1"/>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95" i="68" s="1"/>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95" i="68" s="1"/>
  <c r="AR176" i="74"/>
  <c r="K143" i="67"/>
  <c r="K193" i="67" s="1"/>
  <c r="S143" i="67"/>
  <c r="S193" i="67" s="1"/>
  <c r="AQ143" i="67"/>
  <c r="AQ193" i="67" s="1"/>
  <c r="AQ143" i="74"/>
  <c r="AQ193" i="74" s="1"/>
  <c r="AX176" i="68"/>
  <c r="AX195" i="68" s="1"/>
  <c r="R147" i="75"/>
  <c r="J147" i="67"/>
  <c r="H147" i="73"/>
  <c r="W147" i="68"/>
  <c r="U147" i="75"/>
  <c r="Z176" i="68"/>
  <c r="Z195" i="68" s="1"/>
  <c r="Z176" i="74"/>
  <c r="T176" i="68"/>
  <c r="T195" i="68" s="1"/>
  <c r="O143" i="73"/>
  <c r="O193" i="73" s="1"/>
  <c r="M176" i="70"/>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95" i="68" s="1"/>
  <c r="AQ176" i="74"/>
  <c r="H176" i="72"/>
  <c r="H176" i="74"/>
  <c r="F143" i="73"/>
  <c r="F193" i="73" s="1"/>
  <c r="F143" i="74"/>
  <c r="F193" i="74" s="1"/>
  <c r="L193" i="71"/>
  <c r="Q176" i="68"/>
  <c r="Q195" i="68" s="1"/>
  <c r="Q176" i="74"/>
  <c r="AO147" i="88"/>
  <c r="AY147" i="73"/>
  <c r="AZ147" i="88"/>
  <c r="AJ147" i="88"/>
  <c r="AY176" i="68"/>
  <c r="AY195" i="68" s="1"/>
  <c r="AY176" i="74"/>
  <c r="P172" i="72"/>
  <c r="P194" i="72" s="1"/>
  <c r="AC172" i="72"/>
  <c r="AC194" i="72" s="1"/>
  <c r="AC172" i="74"/>
  <c r="AC194" i="74" s="1"/>
  <c r="R143" i="67"/>
  <c r="R193" i="67" s="1"/>
  <c r="AX213" i="75"/>
  <c r="AB213" i="67"/>
  <c r="U214" i="73"/>
  <c r="AK213" i="68"/>
  <c r="AG215" i="67"/>
  <c r="O172" i="71"/>
  <c r="O194" i="71" s="1"/>
  <c r="O172" i="74"/>
  <c r="O194" i="74" s="1"/>
  <c r="S176" i="68"/>
  <c r="S195" i="68" s="1"/>
  <c r="S176" i="74"/>
  <c r="AX213" i="69"/>
  <c r="G146" i="72"/>
  <c r="AM143" i="67"/>
  <c r="AM193" i="67" s="1"/>
  <c r="AM143" i="74"/>
  <c r="AM193" i="74" s="1"/>
  <c r="AD146" i="72"/>
  <c r="F146" i="69"/>
  <c r="T146" i="68"/>
  <c r="AN146" i="69"/>
  <c r="W146" i="67"/>
  <c r="J176" i="68"/>
  <c r="J195" i="68" s="1"/>
  <c r="J176" i="74"/>
  <c r="AR146" i="69"/>
  <c r="H172" i="71"/>
  <c r="H194" i="71" s="1"/>
  <c r="AN176" i="68"/>
  <c r="AN195" i="68" s="1"/>
  <c r="AN176" i="74"/>
  <c r="AE176" i="68"/>
  <c r="AE195" i="68" s="1"/>
  <c r="AM147" i="67"/>
  <c r="AV147" i="67"/>
  <c r="AS147" i="68"/>
  <c r="AU147" i="75"/>
  <c r="AL147" i="72"/>
  <c r="P143" i="67"/>
  <c r="P193" i="67" s="1"/>
  <c r="AJ176" i="68"/>
  <c r="AJ195" i="68" s="1"/>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95" i="68" s="1"/>
  <c r="BA176" i="74"/>
  <c r="L172" i="67"/>
  <c r="L194" i="67" s="1"/>
  <c r="K176" i="68"/>
  <c r="K195" i="68" s="1"/>
  <c r="F146" i="67"/>
  <c r="AR146" i="72"/>
  <c r="Q143" i="67"/>
  <c r="Q193" i="67" s="1"/>
  <c r="Q143" i="74"/>
  <c r="Q193" i="74" s="1"/>
  <c r="AU176" i="68"/>
  <c r="AU195" i="68" s="1"/>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95" i="67" s="1"/>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S202" i="70" s="1"/>
  <c r="I146" i="68"/>
  <c r="AF146" i="70"/>
  <c r="AU146" i="75"/>
  <c r="AU196" i="75" s="1"/>
  <c r="R146" i="73"/>
  <c r="Z146" i="70"/>
  <c r="X146" i="67"/>
  <c r="Y146" i="75"/>
  <c r="O146" i="75"/>
  <c r="N146" i="72"/>
  <c r="AO146" i="69"/>
  <c r="J146" i="70"/>
  <c r="N176" i="70"/>
  <c r="N176" i="63"/>
  <c r="N195" i="63" s="1"/>
  <c r="N176" i="88"/>
  <c r="N195" i="88" s="1"/>
  <c r="N176" i="75"/>
  <c r="N176" i="67"/>
  <c r="N195" i="67" s="1"/>
  <c r="N176" i="73"/>
  <c r="N176" i="68"/>
  <c r="N195" i="68" s="1"/>
  <c r="N176" i="72"/>
  <c r="N176" i="71"/>
  <c r="AE146" i="68"/>
  <c r="F176" i="71"/>
  <c r="F176" i="88"/>
  <c r="F195" i="88" s="1"/>
  <c r="F176" i="70"/>
  <c r="F176" i="72"/>
  <c r="F176" i="73"/>
  <c r="F176" i="68"/>
  <c r="F195" i="68" s="1"/>
  <c r="F176" i="63"/>
  <c r="F195" i="63"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95" i="88" s="1"/>
  <c r="AM176" i="73"/>
  <c r="AM176" i="75"/>
  <c r="AM176" i="70"/>
  <c r="AM176" i="69"/>
  <c r="AM176" i="63"/>
  <c r="AM195" i="63" s="1"/>
  <c r="AM176" i="71"/>
  <c r="AM176" i="67"/>
  <c r="AM195" i="67" s="1"/>
  <c r="AM176" i="72"/>
  <c r="AM176" i="68"/>
  <c r="AM195" i="68" s="1"/>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G196" i="68" s="1"/>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76" i="63"/>
  <c r="BA195" i="63" s="1"/>
  <c r="BA176" i="88"/>
  <c r="BA195" i="88" s="1"/>
  <c r="BA176" i="71"/>
  <c r="BA176" i="72"/>
  <c r="BA176" i="67"/>
  <c r="BA195" i="67" s="1"/>
  <c r="BA176" i="73"/>
  <c r="BA176" i="70"/>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76" i="69"/>
  <c r="AP176" i="67"/>
  <c r="AP195" i="67" s="1"/>
  <c r="AP176" i="88"/>
  <c r="AP195" i="88" s="1"/>
  <c r="AP176" i="63"/>
  <c r="AP195" i="63" s="1"/>
  <c r="AP176" i="72"/>
  <c r="AP176" i="71"/>
  <c r="AP176" i="75"/>
  <c r="AP176" i="73"/>
  <c r="P176" i="75"/>
  <c r="P176" i="63"/>
  <c r="P195" i="63" s="1"/>
  <c r="P176" i="67"/>
  <c r="P195" i="67" s="1"/>
  <c r="P176" i="71"/>
  <c r="P176" i="69"/>
  <c r="P176" i="73"/>
  <c r="P176" i="88"/>
  <c r="P195" i="88" s="1"/>
  <c r="P176" i="70"/>
  <c r="P176" i="72"/>
  <c r="P176" i="68"/>
  <c r="P195" i="68" s="1"/>
  <c r="K146" i="72"/>
  <c r="K146" i="75"/>
  <c r="N143" i="88"/>
  <c r="N193" i="88" s="1"/>
  <c r="M143" i="70"/>
  <c r="M193" i="70" s="1"/>
  <c r="P146" i="72"/>
  <c r="AR176" i="71"/>
  <c r="AR176" i="73"/>
  <c r="AR176" i="72"/>
  <c r="AR176" i="67"/>
  <c r="AR195" i="67" s="1"/>
  <c r="AR176" i="69"/>
  <c r="AR176" i="63"/>
  <c r="AR195" i="63" s="1"/>
  <c r="AR176" i="88"/>
  <c r="AR195" i="88" s="1"/>
  <c r="AR176" i="70"/>
  <c r="AR176" i="75"/>
  <c r="U176" i="72"/>
  <c r="U176" i="75"/>
  <c r="U176" i="70"/>
  <c r="U176" i="67"/>
  <c r="U195" i="67" s="1"/>
  <c r="U176" i="63"/>
  <c r="U195" i="63" s="1"/>
  <c r="U176" i="88"/>
  <c r="U195" i="88" s="1"/>
  <c r="U176" i="73"/>
  <c r="U176" i="69"/>
  <c r="U176" i="71"/>
  <c r="U176" i="68"/>
  <c r="U195" i="68" s="1"/>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J196" i="67" s="1"/>
  <c r="AL146" i="69"/>
  <c r="AR146" i="75"/>
  <c r="I146" i="67"/>
  <c r="V146" i="72"/>
  <c r="Z146" i="72"/>
  <c r="AV146" i="67"/>
  <c r="AV196" i="67" s="1"/>
  <c r="T146" i="70"/>
  <c r="AX146" i="72"/>
  <c r="AV146" i="75"/>
  <c r="AJ146" i="69"/>
  <c r="AD146" i="69"/>
  <c r="AP146" i="73"/>
  <c r="Q146" i="73"/>
  <c r="AT146" i="70"/>
  <c r="AT176" i="69"/>
  <c r="AT176" i="71"/>
  <c r="AT176" i="67"/>
  <c r="AT195" i="67" s="1"/>
  <c r="AT176" i="88"/>
  <c r="AT195" i="88" s="1"/>
  <c r="AT176" i="63"/>
  <c r="AT195" i="63" s="1"/>
  <c r="AT176" i="70"/>
  <c r="AT176" i="73"/>
  <c r="AT176" i="72"/>
  <c r="AT176" i="75"/>
  <c r="I176" i="71"/>
  <c r="I176" i="73"/>
  <c r="I176" i="88"/>
  <c r="I195" i="88" s="1"/>
  <c r="I176" i="70"/>
  <c r="I176" i="75"/>
  <c r="I176" i="63"/>
  <c r="I195" i="63" s="1"/>
  <c r="I176" i="69"/>
  <c r="I176" i="68"/>
  <c r="I195" i="68" s="1"/>
  <c r="I176" i="67"/>
  <c r="I195" i="67" s="1"/>
  <c r="R146" i="72"/>
  <c r="AP146" i="67"/>
  <c r="V176" i="73"/>
  <c r="V176" i="63"/>
  <c r="V195" i="63" s="1"/>
  <c r="V176" i="71"/>
  <c r="V176" i="72"/>
  <c r="V176" i="75"/>
  <c r="V176" i="70"/>
  <c r="V176" i="67"/>
  <c r="V195" i="67" s="1"/>
  <c r="V176" i="88"/>
  <c r="V195" i="88" s="1"/>
  <c r="V176" i="69"/>
  <c r="V176" i="68"/>
  <c r="V195" i="68" s="1"/>
  <c r="L146" i="72"/>
  <c r="AO146" i="67"/>
  <c r="J146" i="63"/>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L146" i="63"/>
  <c r="AD146" i="75"/>
  <c r="AB146" i="70"/>
  <c r="AC176" i="75"/>
  <c r="AC176" i="72"/>
  <c r="AC176" i="73"/>
  <c r="AC176" i="69"/>
  <c r="AC176" i="71"/>
  <c r="AC176" i="67"/>
  <c r="AC195" i="67" s="1"/>
  <c r="AC176" i="70"/>
  <c r="AC176" i="88"/>
  <c r="AC195" i="88" s="1"/>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76" i="73"/>
  <c r="AW176" i="67"/>
  <c r="AW195" i="67" s="1"/>
  <c r="AW176" i="88"/>
  <c r="AW195" i="88" s="1"/>
  <c r="AW176" i="75"/>
  <c r="AW176" i="63"/>
  <c r="AW195" i="63" s="1"/>
  <c r="AW176" i="69"/>
  <c r="AW176" i="72"/>
  <c r="AW176" i="71"/>
  <c r="AW176" i="68"/>
  <c r="AW195" i="68" s="1"/>
  <c r="I146" i="88"/>
  <c r="AI176" i="88"/>
  <c r="AI195" i="88" s="1"/>
  <c r="AI176" i="71"/>
  <c r="AI176" i="73"/>
  <c r="AI176" i="67"/>
  <c r="AI195" i="67" s="1"/>
  <c r="AI176" i="70"/>
  <c r="AI176" i="75"/>
  <c r="AI176" i="72"/>
  <c r="AI176" i="63"/>
  <c r="AI195" i="63" s="1"/>
  <c r="AI176" i="69"/>
  <c r="AK146" i="72"/>
  <c r="AK146" i="75"/>
  <c r="X176" i="72"/>
  <c r="X176" i="63"/>
  <c r="X195" i="63" s="1"/>
  <c r="X176" i="73"/>
  <c r="X176" i="67"/>
  <c r="X195" i="67" s="1"/>
  <c r="X176" i="69"/>
  <c r="X176" i="88"/>
  <c r="X195" i="88" s="1"/>
  <c r="X176" i="71"/>
  <c r="X176" i="75"/>
  <c r="X176" i="70"/>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95" i="67" s="1"/>
  <c r="J176" i="88"/>
  <c r="J195" i="88" s="1"/>
  <c r="J176" i="71"/>
  <c r="J176" i="72"/>
  <c r="J176" i="73"/>
  <c r="J176" i="69"/>
  <c r="J176" i="75"/>
  <c r="J176" i="63"/>
  <c r="J195" i="63" s="1"/>
  <c r="J176" i="70"/>
  <c r="T146" i="67"/>
  <c r="AC146" i="68"/>
  <c r="T146" i="72"/>
  <c r="AT146" i="72"/>
  <c r="AL146" i="73"/>
  <c r="U146" i="72"/>
  <c r="Y146" i="69"/>
  <c r="AS146" i="69"/>
  <c r="V146" i="67"/>
  <c r="U146" i="73"/>
  <c r="AG146" i="72"/>
  <c r="AP146" i="72"/>
  <c r="AF146" i="69"/>
  <c r="AW146" i="69"/>
  <c r="O146" i="73"/>
  <c r="AG146" i="69"/>
  <c r="K176" i="69"/>
  <c r="K176" i="88"/>
  <c r="K195" i="88" s="1"/>
  <c r="K176" i="63"/>
  <c r="K195" i="63" s="1"/>
  <c r="K176" i="67"/>
  <c r="K195" i="67" s="1"/>
  <c r="K176" i="71"/>
  <c r="K176" i="70"/>
  <c r="K176" i="72"/>
  <c r="K176" i="73"/>
  <c r="K176" i="75"/>
  <c r="AS146" i="70"/>
  <c r="K146" i="70"/>
  <c r="Y146" i="72"/>
  <c r="AB146" i="75"/>
  <c r="J146" i="75"/>
  <c r="N146" i="68"/>
  <c r="AK146" i="67"/>
  <c r="J146" i="72"/>
  <c r="AT146" i="73"/>
  <c r="AX146" i="68"/>
  <c r="AX196"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96" i="69" s="1"/>
  <c r="AZ146" i="63"/>
  <c r="AY146" i="68"/>
  <c r="E146" i="73"/>
  <c r="BA146" i="88"/>
  <c r="BA146" i="75"/>
  <c r="AY146" i="70"/>
  <c r="BB146" i="63"/>
  <c r="AY146" i="88"/>
  <c r="BB146" i="68"/>
  <c r="AZ146" i="88"/>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P146" i="88"/>
  <c r="G146" i="63"/>
  <c r="AU146" i="63"/>
  <c r="F146" i="63"/>
  <c r="F196" i="63" s="1"/>
  <c r="Q146" i="63"/>
  <c r="U146" i="70"/>
  <c r="U146" i="63"/>
  <c r="AI146" i="75"/>
  <c r="AI196" i="75" s="1"/>
  <c r="N146" i="63"/>
  <c r="O146" i="88"/>
  <c r="AC146" i="73"/>
  <c r="AB146" i="67"/>
  <c r="J146" i="88"/>
  <c r="AJ146" i="88"/>
  <c r="AJ196" i="88" s="1"/>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46" i="63"/>
  <c r="Q146" i="68"/>
  <c r="W146" i="68"/>
  <c r="W196" i="68" s="1"/>
  <c r="AM146" i="88"/>
  <c r="AH146" i="70"/>
  <c r="AF146" i="63"/>
  <c r="L146" i="67"/>
  <c r="AJ146" i="72"/>
  <c r="BB146" i="67"/>
  <c r="AT146" i="88"/>
  <c r="AT196" i="88" s="1"/>
  <c r="S146" i="68"/>
  <c r="AQ146" i="75"/>
  <c r="Q146" i="67"/>
  <c r="AB146" i="73"/>
  <c r="AG146" i="70"/>
  <c r="AQ146" i="73"/>
  <c r="AO146" i="75"/>
  <c r="AN146" i="63"/>
  <c r="AN196" i="63" s="1"/>
  <c r="AN201" i="63" s="1"/>
  <c r="Q146" i="88"/>
  <c r="X146" i="68"/>
  <c r="AQ146" i="88"/>
  <c r="K146" i="63"/>
  <c r="AT146" i="63"/>
  <c r="S146" i="73"/>
  <c r="AS146" i="73"/>
  <c r="AN146" i="73"/>
  <c r="S146" i="72"/>
  <c r="AK146" i="69"/>
  <c r="Z146" i="69"/>
  <c r="AA146" i="73"/>
  <c r="AT146" i="75"/>
  <c r="M146" i="88"/>
  <c r="AA146" i="69"/>
  <c r="R146" i="67"/>
  <c r="AD146" i="73"/>
  <c r="AX146" i="67"/>
  <c r="K146" i="73"/>
  <c r="N146" i="88"/>
  <c r="Z146" i="63"/>
  <c r="Z196" i="63" s="1"/>
  <c r="Z201" i="63" s="1"/>
  <c r="Q146" i="70"/>
  <c r="AJ146" i="63"/>
  <c r="X146" i="69"/>
  <c r="Q146" i="75"/>
  <c r="Q196" i="75" s="1"/>
  <c r="X146" i="63"/>
  <c r="AA146" i="68"/>
  <c r="AK146" i="68"/>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W196" i="63" s="1"/>
  <c r="AI146" i="68"/>
  <c r="F146" i="68"/>
  <c r="AS146" i="67"/>
  <c r="AM146" i="67"/>
  <c r="AM196" i="67" s="1"/>
  <c r="AW146" i="67"/>
  <c r="AH146" i="68"/>
  <c r="AH196" i="68" s="1"/>
  <c r="AV146" i="70"/>
  <c r="AI146" i="73"/>
  <c r="AA146" i="70"/>
  <c r="AQ146" i="70"/>
  <c r="AM146" i="69"/>
  <c r="AQ146" i="68"/>
  <c r="AQ196" i="68" s="1"/>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J196" i="67" s="1"/>
  <c r="J202" i="67" s="1"/>
  <c r="S146" i="69"/>
  <c r="P146" i="73"/>
  <c r="AU146" i="70"/>
  <c r="I146" i="75"/>
  <c r="Y146" i="68"/>
  <c r="F146" i="70"/>
  <c r="AC146" i="75"/>
  <c r="AG146" i="67"/>
  <c r="AW146" i="70"/>
  <c r="AH146" i="72"/>
  <c r="M146" i="73"/>
  <c r="S176" i="69"/>
  <c r="S176" i="72"/>
  <c r="S176" i="88"/>
  <c r="S195" i="88" s="1"/>
  <c r="S176" i="63"/>
  <c r="S195" i="63" s="1"/>
  <c r="S176" i="70"/>
  <c r="S176" i="73"/>
  <c r="S176" i="71"/>
  <c r="S176" i="75"/>
  <c r="S176" i="67"/>
  <c r="S195" i="67" s="1"/>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S146" i="63"/>
  <c r="AQ176" i="72"/>
  <c r="AQ176" i="67"/>
  <c r="AQ195" i="67" s="1"/>
  <c r="AQ176" i="75"/>
  <c r="AQ176" i="70"/>
  <c r="AQ176" i="69"/>
  <c r="AQ176" i="63"/>
  <c r="AQ195" i="63" s="1"/>
  <c r="AQ176" i="73"/>
  <c r="AQ176" i="88"/>
  <c r="AQ195" i="88" s="1"/>
  <c r="AQ176" i="71"/>
  <c r="O176" i="88"/>
  <c r="O195" i="88" s="1"/>
  <c r="O176" i="70"/>
  <c r="O176" i="73"/>
  <c r="O176" i="72"/>
  <c r="O176" i="67"/>
  <c r="O195" i="67" s="1"/>
  <c r="O176" i="69"/>
  <c r="O176" i="68"/>
  <c r="O195" i="68" s="1"/>
  <c r="O176" i="75"/>
  <c r="O176" i="63"/>
  <c r="O195" i="63" s="1"/>
  <c r="O146" i="72"/>
  <c r="AJ146" i="68"/>
  <c r="H146" i="70"/>
  <c r="H196" i="70" s="1"/>
  <c r="H202" i="70" s="1"/>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95" i="88" s="1"/>
  <c r="AS176" i="69"/>
  <c r="AS176" i="70"/>
  <c r="AS176" i="75"/>
  <c r="AS176" i="73"/>
  <c r="AS176" i="67"/>
  <c r="AS195" i="67" s="1"/>
  <c r="AM146" i="72"/>
  <c r="H146" i="69"/>
  <c r="Z146" i="75"/>
  <c r="G176" i="88"/>
  <c r="G195" i="88" s="1"/>
  <c r="G176" i="63"/>
  <c r="G195" i="63" s="1"/>
  <c r="G176" i="75"/>
  <c r="G176" i="72"/>
  <c r="G176" i="67"/>
  <c r="G195" i="67" s="1"/>
  <c r="G176" i="73"/>
  <c r="G176" i="69"/>
  <c r="G176" i="71"/>
  <c r="G176" i="68"/>
  <c r="G195" i="68" s="1"/>
  <c r="G176" i="70"/>
  <c r="P146" i="70"/>
  <c r="U146" i="69"/>
  <c r="AX146" i="73"/>
  <c r="AP146" i="69"/>
  <c r="AC146" i="67"/>
  <c r="J143" i="63"/>
  <c r="J193" i="63" s="1"/>
  <c r="J143" i="88"/>
  <c r="J193" i="88" s="1"/>
  <c r="J143" i="67"/>
  <c r="J193" i="67" s="1"/>
  <c r="J200" i="67" s="1"/>
  <c r="J193" i="71"/>
  <c r="J143" i="70"/>
  <c r="J193" i="70" s="1"/>
  <c r="J143" i="73"/>
  <c r="J193" i="73" s="1"/>
  <c r="J143" i="68"/>
  <c r="J193" i="68" s="1"/>
  <c r="J143" i="69"/>
  <c r="J193" i="69" s="1"/>
  <c r="J143" i="75"/>
  <c r="J193" i="75" s="1"/>
  <c r="AA176" i="69"/>
  <c r="AA176" i="73"/>
  <c r="AA176" i="75"/>
  <c r="AA176" i="63"/>
  <c r="AA195" i="63" s="1"/>
  <c r="AA176" i="88"/>
  <c r="AA195" i="88" s="1"/>
  <c r="AA176" i="72"/>
  <c r="AA176" i="67"/>
  <c r="AA195" i="67" s="1"/>
  <c r="AA176" i="70"/>
  <c r="AA176" i="71"/>
  <c r="AA176" i="68"/>
  <c r="AA195" i="68" s="1"/>
  <c r="F172" i="71"/>
  <c r="F194" i="71" s="1"/>
  <c r="H172" i="75"/>
  <c r="H194" i="75" s="1"/>
  <c r="AL146" i="75"/>
  <c r="Y176" i="73"/>
  <c r="Y176" i="69"/>
  <c r="Y176" i="72"/>
  <c r="Y176" i="75"/>
  <c r="Y176" i="63"/>
  <c r="Y195" i="63" s="1"/>
  <c r="Y176" i="88"/>
  <c r="Y195" i="88" s="1"/>
  <c r="Y176" i="71"/>
  <c r="Y176" i="67"/>
  <c r="Y195" i="67" s="1"/>
  <c r="Y176" i="70"/>
  <c r="AH176" i="75"/>
  <c r="AH176" i="88"/>
  <c r="AH195" i="88" s="1"/>
  <c r="AH176" i="71"/>
  <c r="AH176" i="67"/>
  <c r="AH195" i="67" s="1"/>
  <c r="AH176" i="72"/>
  <c r="AH176" i="63"/>
  <c r="AH195" i="63" s="1"/>
  <c r="AH176" i="73"/>
  <c r="AH176" i="69"/>
  <c r="AH176" i="70"/>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95" i="67" s="1"/>
  <c r="Q176" i="63"/>
  <c r="Q195" i="63" s="1"/>
  <c r="Q176" i="75"/>
  <c r="Q176" i="71"/>
  <c r="Q176" i="72"/>
  <c r="Q176" i="69"/>
  <c r="Q176" i="88"/>
  <c r="Q195" i="88" s="1"/>
  <c r="Q176" i="73"/>
  <c r="Q176" i="70"/>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3"/>
  <c r="AZ193" i="63" s="1"/>
  <c r="AZ143" i="69"/>
  <c r="AZ193" i="69" s="1"/>
  <c r="AZ200" i="69" s="1"/>
  <c r="AZ193" i="71"/>
  <c r="S143" i="73"/>
  <c r="S193" i="73" s="1"/>
  <c r="S143" i="88"/>
  <c r="S193" i="88" s="1"/>
  <c r="S143" i="75"/>
  <c r="S193" i="75" s="1"/>
  <c r="S143" i="69"/>
  <c r="S193" i="69" s="1"/>
  <c r="S143" i="70"/>
  <c r="S193" i="70" s="1"/>
  <c r="S200" i="70" s="1"/>
  <c r="S143" i="68"/>
  <c r="S193" i="68" s="1"/>
  <c r="S143" i="72"/>
  <c r="S193" i="72" s="1"/>
  <c r="S143" i="63"/>
  <c r="S193" i="63" s="1"/>
  <c r="S193" i="71"/>
  <c r="AF176" i="69"/>
  <c r="AF176" i="71"/>
  <c r="AF176" i="67"/>
  <c r="AF195" i="67" s="1"/>
  <c r="AF176" i="63"/>
  <c r="AF195" i="63" s="1"/>
  <c r="AF176" i="70"/>
  <c r="AF176" i="75"/>
  <c r="AF176" i="73"/>
  <c r="AF176" i="88"/>
  <c r="AF195" i="88" s="1"/>
  <c r="AF176" i="72"/>
  <c r="L143" i="69"/>
  <c r="L193" i="69" s="1"/>
  <c r="L176" i="68"/>
  <c r="L195" i="68" s="1"/>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95" i="67" s="1"/>
  <c r="AN176" i="70"/>
  <c r="AN176" i="75"/>
  <c r="AN176" i="63"/>
  <c r="AN195" i="63" s="1"/>
  <c r="AN202" i="63" s="1"/>
  <c r="AN176" i="69"/>
  <c r="AN176" i="72"/>
  <c r="AN176" i="88"/>
  <c r="AN195" i="88" s="1"/>
  <c r="H176" i="63"/>
  <c r="H195" i="63" s="1"/>
  <c r="H176" i="75"/>
  <c r="H176" i="69"/>
  <c r="H176" i="67"/>
  <c r="H195" i="67" s="1"/>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95" i="88" s="1"/>
  <c r="AK176" i="73"/>
  <c r="AK176" i="63"/>
  <c r="AK195" i="63" s="1"/>
  <c r="AK176" i="70"/>
  <c r="AK176" i="69"/>
  <c r="AK176" i="67"/>
  <c r="AK195" i="67" s="1"/>
  <c r="AK176" i="71"/>
  <c r="AK176" i="75"/>
  <c r="AK176" i="72"/>
  <c r="AX176" i="88"/>
  <c r="AX195" i="88" s="1"/>
  <c r="AX176" i="69"/>
  <c r="AX176" i="70"/>
  <c r="AX176" i="73"/>
  <c r="AX176" i="72"/>
  <c r="AX176" i="75"/>
  <c r="AX176" i="67"/>
  <c r="AX195" i="67" s="1"/>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76" i="88"/>
  <c r="AU195" i="88" s="1"/>
  <c r="AU176" i="75"/>
  <c r="AU176" i="71"/>
  <c r="AU176" i="70"/>
  <c r="AU176" i="63"/>
  <c r="AU195" i="63" s="1"/>
  <c r="AU176" i="67"/>
  <c r="AU195" i="67" s="1"/>
  <c r="AU176" i="73"/>
  <c r="AU176" i="72"/>
  <c r="L176" i="73"/>
  <c r="H176" i="68"/>
  <c r="H195" i="68" s="1"/>
  <c r="F143" i="70"/>
  <c r="F193" i="70" s="1"/>
  <c r="F143" i="75"/>
  <c r="F193" i="75" s="1"/>
  <c r="F143" i="72"/>
  <c r="F193" i="72" s="1"/>
  <c r="F143" i="63"/>
  <c r="F193" i="63" s="1"/>
  <c r="F193" i="71"/>
  <c r="F143" i="88"/>
  <c r="F193" i="88" s="1"/>
  <c r="F143" i="69"/>
  <c r="F193" i="69" s="1"/>
  <c r="F143" i="68"/>
  <c r="F193" i="68" s="1"/>
  <c r="H176" i="88"/>
  <c r="H195" i="88" s="1"/>
  <c r="F143" i="67"/>
  <c r="F193" i="67" s="1"/>
  <c r="AE176" i="63"/>
  <c r="AE195" i="63" s="1"/>
  <c r="AE176" i="75"/>
  <c r="AE176" i="72"/>
  <c r="AE176" i="88"/>
  <c r="AE195" i="88" s="1"/>
  <c r="AE176" i="71"/>
  <c r="AE176" i="69"/>
  <c r="AE176" i="73"/>
  <c r="AE176" i="67"/>
  <c r="AE195" i="67" s="1"/>
  <c r="AE176" i="70"/>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76" i="71"/>
  <c r="L176" i="75"/>
  <c r="L176" i="88"/>
  <c r="L195" i="88" s="1"/>
  <c r="L176" i="67"/>
  <c r="L195" i="67" s="1"/>
  <c r="L176" i="70"/>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0" s="1"/>
  <c r="AQ193" i="71"/>
  <c r="Y176" i="68"/>
  <c r="Y195" i="68" s="1"/>
  <c r="AH176" i="68"/>
  <c r="AH195" i="68" s="1"/>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E176" i="68"/>
  <c r="E195" i="68" s="1"/>
  <c r="Z176" i="88"/>
  <c r="Z195" i="88" s="1"/>
  <c r="Z176" i="71"/>
  <c r="Z176" i="73"/>
  <c r="Z176" i="70"/>
  <c r="Z176" i="72"/>
  <c r="Z176" i="63"/>
  <c r="Z195" i="63" s="1"/>
  <c r="Z176" i="69"/>
  <c r="Z176" i="67"/>
  <c r="Z195" i="67" s="1"/>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93" i="68" s="1"/>
  <c r="E143" i="70"/>
  <c r="E193" i="70" s="1"/>
  <c r="E143" i="88"/>
  <c r="E193" i="88" s="1"/>
  <c r="E143" i="75"/>
  <c r="E193" i="75" s="1"/>
  <c r="E143" i="69"/>
  <c r="E193" i="69" s="1"/>
  <c r="E143" i="73"/>
  <c r="E193" i="73" s="1"/>
  <c r="E143" i="71"/>
  <c r="E193" i="71" s="1"/>
  <c r="E143" i="72"/>
  <c r="E193" i="72" s="1"/>
  <c r="E143" i="63"/>
  <c r="E193" i="63" s="1"/>
  <c r="T176" i="72"/>
  <c r="T176" i="67"/>
  <c r="T195" i="67" s="1"/>
  <c r="T176" i="63"/>
  <c r="T195" i="63" s="1"/>
  <c r="T176" i="75"/>
  <c r="T176" i="88"/>
  <c r="T195" i="88" s="1"/>
  <c r="T176" i="69"/>
  <c r="T176" i="73"/>
  <c r="T176" i="70"/>
  <c r="T176" i="71"/>
  <c r="E176" i="70"/>
  <c r="AD176" i="73"/>
  <c r="AD176" i="88"/>
  <c r="AD195" i="88" s="1"/>
  <c r="AD176" i="67"/>
  <c r="AD195" i="67" s="1"/>
  <c r="AD176" i="69"/>
  <c r="AD176" i="70"/>
  <c r="AD176" i="71"/>
  <c r="AD176" i="63"/>
  <c r="AD195" i="63" s="1"/>
  <c r="AD176" i="72"/>
  <c r="AD176" i="75"/>
  <c r="AD176" i="68"/>
  <c r="AD195" i="68" s="1"/>
  <c r="W176" i="88"/>
  <c r="W195" i="88" s="1"/>
  <c r="W176" i="63"/>
  <c r="W195" i="63" s="1"/>
  <c r="W176" i="69"/>
  <c r="W176" i="67"/>
  <c r="W195" i="67" s="1"/>
  <c r="W176" i="73"/>
  <c r="W176" i="68"/>
  <c r="W195" i="68" s="1"/>
  <c r="W176" i="71"/>
  <c r="W176" i="75"/>
  <c r="W176" i="72"/>
  <c r="AZ176" i="71"/>
  <c r="AZ176" i="67"/>
  <c r="AZ195" i="67" s="1"/>
  <c r="AZ176" i="73"/>
  <c r="AZ176" i="88"/>
  <c r="AZ195" i="88" s="1"/>
  <c r="AZ176" i="63"/>
  <c r="AZ195" i="63" s="1"/>
  <c r="AZ176" i="72"/>
  <c r="AZ176" i="69"/>
  <c r="AZ176" i="75"/>
  <c r="AZ176" i="70"/>
  <c r="AG143" i="69"/>
  <c r="AG193" i="69" s="1"/>
  <c r="AG143" i="72"/>
  <c r="AG193" i="72" s="1"/>
  <c r="AG143" i="68"/>
  <c r="AG193" i="68" s="1"/>
  <c r="AG200"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76" i="63"/>
  <c r="M195" i="63" s="1"/>
  <c r="M176" i="68"/>
  <c r="M195" i="68" s="1"/>
  <c r="M176" i="75"/>
  <c r="M176" i="88"/>
  <c r="M195" i="88" s="1"/>
  <c r="M176" i="71"/>
  <c r="AY176" i="72"/>
  <c r="AY176" i="88"/>
  <c r="AY195" i="88" s="1"/>
  <c r="AY176" i="71"/>
  <c r="AY176" i="70"/>
  <c r="AY176" i="75"/>
  <c r="AY176" i="67"/>
  <c r="AY195" i="67" s="1"/>
  <c r="AY176" i="63"/>
  <c r="AY195" i="63" s="1"/>
  <c r="AY176" i="73"/>
  <c r="AY176" i="69"/>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95" i="88" s="1"/>
  <c r="E176" i="63"/>
  <c r="E195" i="63" s="1"/>
  <c r="AJ176" i="63"/>
  <c r="AJ195" i="63" s="1"/>
  <c r="AJ176" i="72"/>
  <c r="AJ176" i="73"/>
  <c r="AJ176" i="67"/>
  <c r="AJ195" i="67" s="1"/>
  <c r="AJ176" i="69"/>
  <c r="AJ176" i="70"/>
  <c r="AJ176" i="71"/>
  <c r="AJ176" i="88"/>
  <c r="AJ195" i="88" s="1"/>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95" i="67" s="1"/>
  <c r="AO176" i="70"/>
  <c r="AO176" i="69"/>
  <c r="AO176" i="73"/>
  <c r="AO176" i="63"/>
  <c r="AO195" i="63" s="1"/>
  <c r="AO176" i="88"/>
  <c r="AO195" i="88" s="1"/>
  <c r="AO176" i="75"/>
  <c r="AO176" i="71"/>
  <c r="X172" i="75"/>
  <c r="X194" i="75" s="1"/>
  <c r="X172" i="73"/>
  <c r="X194" i="73" s="1"/>
  <c r="X172" i="67"/>
  <c r="X194" i="67" s="1"/>
  <c r="X172" i="88"/>
  <c r="X194" i="88" s="1"/>
  <c r="X172" i="68"/>
  <c r="X194" i="68" s="1"/>
  <c r="X172" i="72"/>
  <c r="X194" i="72" s="1"/>
  <c r="X172" i="71"/>
  <c r="X194" i="71" s="1"/>
  <c r="X172" i="70"/>
  <c r="X194" i="70" s="1"/>
  <c r="BA143" i="68"/>
  <c r="BA193" i="68" s="1"/>
  <c r="BA200"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93" i="70" s="1"/>
  <c r="AI143" i="75"/>
  <c r="AI193" i="75" s="1"/>
  <c r="R176" i="75"/>
  <c r="R176" i="69"/>
  <c r="R176" i="73"/>
  <c r="R176" i="68"/>
  <c r="R195" i="68" s="1"/>
  <c r="R176" i="72"/>
  <c r="R176" i="63"/>
  <c r="R195" i="63" s="1"/>
  <c r="R176" i="70"/>
  <c r="R176" i="88"/>
  <c r="R195" i="88" s="1"/>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AF196" i="63" l="1"/>
  <c r="AF201" i="63" s="1"/>
  <c r="AS196" i="68"/>
  <c r="AZ196" i="88"/>
  <c r="AO196" i="88"/>
  <c r="AK196" i="68"/>
  <c r="AK200" i="68" s="1"/>
  <c r="AQ200" i="68"/>
  <c r="W202" i="63"/>
  <c r="F200" i="63"/>
  <c r="N200" i="73"/>
  <c r="N201" i="73"/>
  <c r="AM200" i="70"/>
  <c r="H200" i="73"/>
  <c r="H201" i="73"/>
  <c r="AY202" i="73"/>
  <c r="AY201" i="73"/>
  <c r="AL202" i="72"/>
  <c r="AL201" i="72"/>
  <c r="AL200" i="72"/>
  <c r="Z202" i="71"/>
  <c r="Z201" i="71"/>
  <c r="Z221" i="71" s="1"/>
  <c r="L201" i="71"/>
  <c r="L200" i="71"/>
  <c r="Z200" i="71"/>
  <c r="AI202" i="70"/>
  <c r="AI201" i="70"/>
  <c r="H201" i="70"/>
  <c r="AO200" i="70"/>
  <c r="AO202" i="70"/>
  <c r="AO201" i="70"/>
  <c r="H200" i="70"/>
  <c r="AI200" i="70"/>
  <c r="AM202" i="70"/>
  <c r="AM201" i="70"/>
  <c r="BB202" i="69"/>
  <c r="BB201" i="69"/>
  <c r="BB200" i="69"/>
  <c r="AI200" i="69"/>
  <c r="AI202" i="69"/>
  <c r="AI201" i="69"/>
  <c r="AZ202" i="69"/>
  <c r="AZ201" i="69"/>
  <c r="AH202" i="68"/>
  <c r="AH201" i="68"/>
  <c r="BA202" i="68"/>
  <c r="BA201" i="68"/>
  <c r="AG202" i="68"/>
  <c r="AG201" i="68"/>
  <c r="AS202" i="68"/>
  <c r="AS201" i="68"/>
  <c r="AS200" i="68"/>
  <c r="AQ202" i="68"/>
  <c r="AQ201" i="68"/>
  <c r="W202" i="68"/>
  <c r="W200" i="68"/>
  <c r="W201" i="68"/>
  <c r="AH200" i="68"/>
  <c r="AK202" i="68"/>
  <c r="AK201" i="68"/>
  <c r="AX202" i="68"/>
  <c r="AX201" i="68"/>
  <c r="AX200" i="68"/>
  <c r="AM202" i="67"/>
  <c r="AM201" i="67"/>
  <c r="AJ202" i="67"/>
  <c r="AJ201" i="67"/>
  <c r="AM200" i="67"/>
  <c r="AV202" i="67"/>
  <c r="AV200" i="67"/>
  <c r="AV201" i="67"/>
  <c r="AJ200" i="67"/>
  <c r="J201" i="67"/>
  <c r="Z202" i="63"/>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F200" i="63"/>
  <c r="AT213" i="74"/>
  <c r="R213" i="74"/>
  <c r="K214" i="67"/>
  <c r="AF215" i="74"/>
  <c r="AF202" i="63"/>
  <c r="AI215" i="74"/>
  <c r="N215" i="74"/>
  <c r="AN213" i="74"/>
  <c r="AN200" i="63"/>
  <c r="Z213" i="67"/>
  <c r="Z200" i="63"/>
  <c r="AP213" i="74"/>
  <c r="AX215" i="74"/>
  <c r="Y213" i="74"/>
  <c r="I214" i="74"/>
  <c r="Y215" i="74"/>
  <c r="G215" i="74"/>
  <c r="H214" i="74"/>
  <c r="G213" i="74"/>
  <c r="AC215" i="74"/>
  <c r="F215" i="74"/>
  <c r="F202" i="63"/>
  <c r="F131" i="88"/>
  <c r="G129" i="88" s="1"/>
  <c r="G131" i="88" s="1"/>
  <c r="AE196" i="74"/>
  <c r="V196" i="74"/>
  <c r="AY196" i="74"/>
  <c r="AH196" i="74"/>
  <c r="Y196" i="74"/>
  <c r="AM196" i="74"/>
  <c r="P196" i="69"/>
  <c r="P202" i="69" s="1"/>
  <c r="Q196" i="74"/>
  <c r="BB196" i="74"/>
  <c r="AS196" i="74"/>
  <c r="AJ196" i="74"/>
  <c r="S196" i="74"/>
  <c r="AV196" i="74"/>
  <c r="Z216" i="71"/>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F200" i="70" s="1"/>
  <c r="N213" i="72"/>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U200" i="69" s="1"/>
  <c r="G215" i="72"/>
  <c r="AS215" i="67"/>
  <c r="AP196" i="70"/>
  <c r="AP200" i="70" s="1"/>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W200" i="70" s="1"/>
  <c r="AU196" i="70"/>
  <c r="AU200" i="70" s="1"/>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196" i="68"/>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Z213" i="70"/>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AF213" i="70"/>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V200" i="70" s="1"/>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Q213" i="70"/>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Z216" i="88" s="1"/>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F130" i="88" l="1"/>
  <c r="F132" i="88" s="1"/>
  <c r="F133" i="88" s="1"/>
  <c r="F190" i="88" s="1"/>
  <c r="W222" i="68"/>
  <c r="AQ200" i="75"/>
  <c r="AJ200" i="75"/>
  <c r="AD200" i="75"/>
  <c r="M201" i="75"/>
  <c r="G200" i="75"/>
  <c r="AT202" i="75"/>
  <c r="T201" i="75"/>
  <c r="G201" i="75"/>
  <c r="L200" i="73"/>
  <c r="F200" i="71"/>
  <c r="F201" i="69"/>
  <c r="AC202" i="75"/>
  <c r="T202" i="75"/>
  <c r="L201" i="73"/>
  <c r="X201" i="73"/>
  <c r="R201" i="73"/>
  <c r="O201" i="71"/>
  <c r="O221" i="71" s="1"/>
  <c r="J200" i="71"/>
  <c r="S200" i="71"/>
  <c r="S201" i="71"/>
  <c r="P200" i="70"/>
  <c r="X201" i="70"/>
  <c r="O200" i="69"/>
  <c r="T201" i="68"/>
  <c r="M201" i="68"/>
  <c r="F201" i="68"/>
  <c r="K200" i="68"/>
  <c r="H201" i="68"/>
  <c r="H200" i="67"/>
  <c r="S201" i="67"/>
  <c r="X201" i="67"/>
  <c r="L202" i="75"/>
  <c r="AF200" i="75"/>
  <c r="H200" i="75"/>
  <c r="AV202" i="73"/>
  <c r="AV200" i="73"/>
  <c r="AV201" i="73"/>
  <c r="W202" i="73"/>
  <c r="W222" i="73" s="1"/>
  <c r="W200" i="73"/>
  <c r="W220" i="73" s="1"/>
  <c r="W201" i="73"/>
  <c r="AS202" i="73"/>
  <c r="AS201" i="73"/>
  <c r="AS200" i="73"/>
  <c r="AT202" i="73"/>
  <c r="AT201" i="73"/>
  <c r="AT221" i="73" s="1"/>
  <c r="AO202" i="73"/>
  <c r="AO201" i="73"/>
  <c r="AM202" i="73"/>
  <c r="AM201" i="73"/>
  <c r="AA202" i="73"/>
  <c r="AA201" i="73"/>
  <c r="AC200" i="73"/>
  <c r="Q201" i="73"/>
  <c r="X200" i="73"/>
  <c r="M200" i="73"/>
  <c r="AQ202" i="73"/>
  <c r="AQ201" i="73"/>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22" i="73" s="1"/>
  <c r="AN201" i="73"/>
  <c r="AL202" i="73"/>
  <c r="AL201" i="73"/>
  <c r="AL200" i="73"/>
  <c r="BA202" i="73"/>
  <c r="BA201" i="73"/>
  <c r="BA221" i="73" s="1"/>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O221" i="73" s="1"/>
  <c r="E200" i="73"/>
  <c r="E204" i="73" s="1"/>
  <c r="BA200" i="73"/>
  <c r="J201" i="73"/>
  <c r="U202" i="73"/>
  <c r="U201" i="73"/>
  <c r="AD202" i="73"/>
  <c r="AD201" i="73"/>
  <c r="F216" i="73"/>
  <c r="F202" i="73"/>
  <c r="F222" i="73" s="1"/>
  <c r="AU202" i="73"/>
  <c r="AU201" i="73"/>
  <c r="F200" i="73"/>
  <c r="F220" i="73" s="1"/>
  <c r="AN200" i="73"/>
  <c r="P200" i="73"/>
  <c r="R200" i="73"/>
  <c r="O200" i="73"/>
  <c r="AG200" i="73"/>
  <c r="T201" i="73"/>
  <c r="V200" i="73"/>
  <c r="E202" i="72"/>
  <c r="E201" i="72"/>
  <c r="BB202" i="72"/>
  <c r="BB201" i="72"/>
  <c r="BB200" i="72"/>
  <c r="AR202" i="72"/>
  <c r="AR201" i="72"/>
  <c r="AR221" i="72" s="1"/>
  <c r="Y202" i="72"/>
  <c r="Y201" i="72"/>
  <c r="Y221" i="72" s="1"/>
  <c r="AK202" i="72"/>
  <c r="AK201" i="72"/>
  <c r="AK200" i="72"/>
  <c r="W202" i="72"/>
  <c r="W222" i="72" s="1"/>
  <c r="W200" i="72"/>
  <c r="W201" i="72"/>
  <c r="R200" i="72"/>
  <c r="AR200" i="72"/>
  <c r="N201" i="72"/>
  <c r="AZ202" i="72"/>
  <c r="AZ201" i="72"/>
  <c r="AD202" i="72"/>
  <c r="AD201" i="72"/>
  <c r="AX202" i="72"/>
  <c r="AX201" i="72"/>
  <c r="AX200" i="72"/>
  <c r="BA202" i="72"/>
  <c r="BA201" i="72"/>
  <c r="AO202" i="72"/>
  <c r="AO201" i="72"/>
  <c r="AO200" i="72"/>
  <c r="K201" i="72"/>
  <c r="R201" i="72"/>
  <c r="S200" i="72"/>
  <c r="AS202" i="72"/>
  <c r="AS201" i="72"/>
  <c r="AS200" i="72"/>
  <c r="AB202" i="72"/>
  <c r="AB201" i="72"/>
  <c r="AB200" i="72"/>
  <c r="AF202" i="72"/>
  <c r="AF201" i="72"/>
  <c r="Z202" i="72"/>
  <c r="Z201" i="72"/>
  <c r="F216" i="72"/>
  <c r="F202" i="72"/>
  <c r="AJ202" i="72"/>
  <c r="AJ201" i="72"/>
  <c r="S201" i="72"/>
  <c r="O201" i="72"/>
  <c r="X201" i="72"/>
  <c r="G200" i="72"/>
  <c r="Q201" i="72"/>
  <c r="Y200" i="72"/>
  <c r="V202" i="72"/>
  <c r="V201" i="72"/>
  <c r="V221" i="72" s="1"/>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G202" i="72"/>
  <c r="AG201" i="72"/>
  <c r="AY202" i="72"/>
  <c r="AY201" i="72"/>
  <c r="AY221" i="72" s="1"/>
  <c r="AN202" i="72"/>
  <c r="AN222" i="72" s="1"/>
  <c r="AN201" i="72"/>
  <c r="AH202" i="72"/>
  <c r="AH201" i="72"/>
  <c r="AE202" i="72"/>
  <c r="AE201" i="72"/>
  <c r="AE200" i="72"/>
  <c r="AD200" i="72"/>
  <c r="G201" i="72"/>
  <c r="I201" i="72"/>
  <c r="Q200" i="72"/>
  <c r="T201" i="72"/>
  <c r="I200" i="72"/>
  <c r="O200" i="72"/>
  <c r="AQ202" i="72"/>
  <c r="AQ201" i="72"/>
  <c r="AW202" i="72"/>
  <c r="AW201" i="72"/>
  <c r="AU202" i="72"/>
  <c r="AU201" i="72"/>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1" i="71"/>
  <c r="E205" i="71" s="1"/>
  <c r="Q201" i="71"/>
  <c r="U200" i="71"/>
  <c r="AC200" i="71"/>
  <c r="N200" i="71"/>
  <c r="M200" i="71"/>
  <c r="AZ200" i="71"/>
  <c r="V202" i="71"/>
  <c r="V201" i="7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01" i="71"/>
  <c r="F216" i="71"/>
  <c r="F202" i="71"/>
  <c r="F222" i="71" s="1"/>
  <c r="T200" i="71"/>
  <c r="V200" i="71"/>
  <c r="G200" i="71"/>
  <c r="AN202" i="71"/>
  <c r="AN222" i="71" s="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01" i="70"/>
  <c r="AR202" i="70"/>
  <c r="AR201" i="70"/>
  <c r="AA202" i="70"/>
  <c r="AA201" i="70"/>
  <c r="AA221" i="70" s="1"/>
  <c r="AQ202" i="70"/>
  <c r="AQ201" i="70"/>
  <c r="AQ221" i="70" s="1"/>
  <c r="T200" i="70"/>
  <c r="K201" i="70"/>
  <c r="G200" i="70"/>
  <c r="AA200" i="70"/>
  <c r="X200" i="70"/>
  <c r="U202" i="70"/>
  <c r="U201" i="70"/>
  <c r="V202" i="70"/>
  <c r="V201" i="70"/>
  <c r="AS202" i="70"/>
  <c r="AS201" i="70"/>
  <c r="AS200" i="70"/>
  <c r="AF202" i="70"/>
  <c r="AF222" i="70" s="1"/>
  <c r="AF201" i="70"/>
  <c r="L200" i="70"/>
  <c r="O201" i="70"/>
  <c r="O221" i="70" s="1"/>
  <c r="AF200" i="70"/>
  <c r="AJ202" i="70"/>
  <c r="AJ201" i="70"/>
  <c r="AN202" i="70"/>
  <c r="AN201" i="70"/>
  <c r="BA202" i="70"/>
  <c r="BA201" i="70"/>
  <c r="BA221" i="70" s="1"/>
  <c r="AV202" i="70"/>
  <c r="AV201" i="70"/>
  <c r="AV200" i="70"/>
  <c r="U200" i="70"/>
  <c r="N201" i="70"/>
  <c r="Z200" i="70"/>
  <c r="Z220" i="70" s="1"/>
  <c r="M201" i="70"/>
  <c r="AN200" i="70"/>
  <c r="AN220" i="70" s="1"/>
  <c r="Q201" i="70"/>
  <c r="AT202" i="70"/>
  <c r="AT201" i="70"/>
  <c r="AT221" i="70" s="1"/>
  <c r="O200" i="70"/>
  <c r="Q200" i="70"/>
  <c r="R200" i="70"/>
  <c r="R201" i="70"/>
  <c r="G201" i="70"/>
  <c r="T201" i="70"/>
  <c r="AB202" i="70"/>
  <c r="AB201" i="70"/>
  <c r="AB200" i="70"/>
  <c r="E202" i="70"/>
  <c r="E201" i="70"/>
  <c r="E205" i="70" s="1"/>
  <c r="AK202" i="70"/>
  <c r="AK201" i="70"/>
  <c r="AK200" i="70"/>
  <c r="AU202" i="70"/>
  <c r="AU201" i="70"/>
  <c r="AD202" i="70"/>
  <c r="AD201" i="70"/>
  <c r="AD221" i="70" s="1"/>
  <c r="AZ202" i="70"/>
  <c r="AZ201" i="70"/>
  <c r="AL202" i="70"/>
  <c r="AL201" i="70"/>
  <c r="AL200" i="70"/>
  <c r="AP202" i="70"/>
  <c r="AP201" i="70"/>
  <c r="F202" i="70"/>
  <c r="F222" i="70" s="1"/>
  <c r="F201" i="70"/>
  <c r="P201" i="70"/>
  <c r="AQ200" i="70"/>
  <c r="AD200" i="70"/>
  <c r="AC201" i="70"/>
  <c r="AC200" i="70"/>
  <c r="AX202" i="70"/>
  <c r="AX201" i="70"/>
  <c r="AX200" i="70"/>
  <c r="AH202" i="70"/>
  <c r="AH201" i="70"/>
  <c r="AW202" i="70"/>
  <c r="AW201" i="70"/>
  <c r="AW221" i="70" s="1"/>
  <c r="W202" i="70"/>
  <c r="W222" i="70" s="1"/>
  <c r="W200" i="70"/>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Y202" i="69"/>
  <c r="Y201" i="69"/>
  <c r="Y221" i="69" s="1"/>
  <c r="AB202" i="69"/>
  <c r="AB201" i="69"/>
  <c r="AB200" i="69"/>
  <c r="J200" i="69"/>
  <c r="J201" i="69"/>
  <c r="X200" i="69"/>
  <c r="H201" i="69"/>
  <c r="AO200" i="69"/>
  <c r="AA202" i="69"/>
  <c r="AA201" i="69"/>
  <c r="G202" i="69"/>
  <c r="G200" i="69"/>
  <c r="AW202" i="69"/>
  <c r="AW201" i="69"/>
  <c r="L201" i="69"/>
  <c r="I201" i="69"/>
  <c r="L200" i="69"/>
  <c r="AY200" i="69"/>
  <c r="N200" i="69"/>
  <c r="V202" i="69"/>
  <c r="V201" i="69"/>
  <c r="AG202" i="69"/>
  <c r="AG201" i="69"/>
  <c r="AM202" i="69"/>
  <c r="AM201" i="69"/>
  <c r="AP202" i="69"/>
  <c r="AP201" i="69"/>
  <c r="AP221" i="69" s="1"/>
  <c r="AK202" i="69"/>
  <c r="AK201" i="69"/>
  <c r="AK200" i="69"/>
  <c r="BA202" i="69"/>
  <c r="BA201" i="69"/>
  <c r="M200" i="69"/>
  <c r="R201" i="69"/>
  <c r="F200" i="69"/>
  <c r="T200" i="69"/>
  <c r="AC201" i="69"/>
  <c r="S201" i="69"/>
  <c r="Y200" i="69"/>
  <c r="AQ202" i="69"/>
  <c r="AQ201" i="69"/>
  <c r="AQ221" i="69" s="1"/>
  <c r="AQ200" i="69"/>
  <c r="AN202" i="69"/>
  <c r="AN201" i="69"/>
  <c r="AF202" i="69"/>
  <c r="AF222" i="69" s="1"/>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AS202" i="69"/>
  <c r="AS201" i="69"/>
  <c r="AS200" i="69"/>
  <c r="AD202" i="69"/>
  <c r="AD201" i="69"/>
  <c r="AD221" i="69" s="1"/>
  <c r="W202" i="69"/>
  <c r="W222" i="69" s="1"/>
  <c r="W200" i="69"/>
  <c r="W220" i="69" s="1"/>
  <c r="W201" i="69"/>
  <c r="W221" i="69" s="1"/>
  <c r="Z202" i="69"/>
  <c r="Z222" i="69" s="1"/>
  <c r="Z201" i="69"/>
  <c r="AT202" i="69"/>
  <c r="AT201" i="69"/>
  <c r="AH202" i="69"/>
  <c r="AH201" i="69"/>
  <c r="AW200" i="69"/>
  <c r="P200" i="69"/>
  <c r="R200" i="69"/>
  <c r="V200" i="69"/>
  <c r="T201" i="69"/>
  <c r="AR200" i="69"/>
  <c r="Q200" i="69"/>
  <c r="AP200" i="69"/>
  <c r="S200" i="69"/>
  <c r="AJ202" i="69"/>
  <c r="AJ201" i="69"/>
  <c r="AU202" i="69"/>
  <c r="AU201" i="69"/>
  <c r="AE202" i="69"/>
  <c r="AE201" i="69"/>
  <c r="AE200" i="69"/>
  <c r="P201" i="69"/>
  <c r="K200" i="69"/>
  <c r="AJ200" i="69"/>
  <c r="AF200" i="69"/>
  <c r="I200" i="69"/>
  <c r="O201" i="69"/>
  <c r="G201" i="69"/>
  <c r="AL202" i="68"/>
  <c r="AL201" i="68"/>
  <c r="AL200" i="68"/>
  <c r="AV202" i="68"/>
  <c r="AV200" i="68"/>
  <c r="AV201" i="68"/>
  <c r="AU202" i="68"/>
  <c r="AU201" i="68"/>
  <c r="AU221" i="68" s="1"/>
  <c r="AB202" i="68"/>
  <c r="AB201" i="68"/>
  <c r="AB200" i="68"/>
  <c r="L201" i="68"/>
  <c r="T200" i="68"/>
  <c r="AC200" i="68"/>
  <c r="S201" i="68"/>
  <c r="J200" i="68"/>
  <c r="E202" i="68"/>
  <c r="E206" i="68" s="1"/>
  <c r="E201" i="68"/>
  <c r="E205" i="68" s="1"/>
  <c r="F205" i="68" s="1"/>
  <c r="AN202" i="68"/>
  <c r="AN222" i="68" s="1"/>
  <c r="AN201" i="68"/>
  <c r="AY202" i="68"/>
  <c r="AY201" i="68"/>
  <c r="AY221" i="68" s="1"/>
  <c r="Z202" i="68"/>
  <c r="Z222" i="68" s="1"/>
  <c r="Z201" i="68"/>
  <c r="J201" i="68"/>
  <c r="Q201" i="68"/>
  <c r="I200" i="68"/>
  <c r="E200" i="68"/>
  <c r="E204" i="68" s="1"/>
  <c r="F204" i="68" s="1"/>
  <c r="AJ202" i="68"/>
  <c r="AJ201" i="68"/>
  <c r="AJ221" i="68" s="1"/>
  <c r="AD202" i="68"/>
  <c r="AD201" i="68"/>
  <c r="AD221" i="68" s="1"/>
  <c r="AM202" i="68"/>
  <c r="AM201" i="68"/>
  <c r="V202" i="68"/>
  <c r="V201" i="68"/>
  <c r="AD200" i="68"/>
  <c r="O200" i="68"/>
  <c r="I201" i="68"/>
  <c r="H200" i="68"/>
  <c r="P201" i="68"/>
  <c r="Y202" i="68"/>
  <c r="Y201" i="68"/>
  <c r="Y221" i="68" s="1"/>
  <c r="AW202" i="68"/>
  <c r="AW201" i="68"/>
  <c r="AP202" i="68"/>
  <c r="AP201" i="68"/>
  <c r="AP221" i="68" s="1"/>
  <c r="L200" i="68"/>
  <c r="X201" i="68"/>
  <c r="O201" i="68"/>
  <c r="O221" i="68" s="1"/>
  <c r="G201" i="68"/>
  <c r="R200" i="68"/>
  <c r="AT202" i="68"/>
  <c r="AT201" i="68"/>
  <c r="AT221" i="68" s="1"/>
  <c r="AZ202" i="68"/>
  <c r="AZ201" i="68"/>
  <c r="AI202" i="68"/>
  <c r="AI201" i="68"/>
  <c r="F216" i="68"/>
  <c r="F202" i="68"/>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R221" i="68" s="1"/>
  <c r="AF202" i="68"/>
  <c r="AF222" i="68" s="1"/>
  <c r="AF201" i="68"/>
  <c r="V200" i="68"/>
  <c r="Z200" i="68"/>
  <c r="U200" i="68"/>
  <c r="K201" i="68"/>
  <c r="AZ200" i="68"/>
  <c r="Q200" i="68"/>
  <c r="AP200" i="68"/>
  <c r="AI200" i="68"/>
  <c r="AR200" i="68"/>
  <c r="AU202" i="67"/>
  <c r="AU201" i="67"/>
  <c r="AU221" i="67" s="1"/>
  <c r="AK202" i="67"/>
  <c r="AK201" i="67"/>
  <c r="AK200" i="67"/>
  <c r="Y202" i="67"/>
  <c r="Y201" i="67"/>
  <c r="F216" i="67"/>
  <c r="F202" i="67"/>
  <c r="F222" i="67" s="1"/>
  <c r="AL202" i="67"/>
  <c r="AL201" i="67"/>
  <c r="AL200" i="67"/>
  <c r="X200" i="67"/>
  <c r="F200" i="67"/>
  <c r="O200" i="67"/>
  <c r="H201" i="67"/>
  <c r="T200" i="67"/>
  <c r="AB202" i="67"/>
  <c r="AB201" i="67"/>
  <c r="AB200" i="67"/>
  <c r="Z202" i="67"/>
  <c r="Z222" i="67" s="1"/>
  <c r="Z201" i="67"/>
  <c r="Z200" i="67"/>
  <c r="AF202" i="67"/>
  <c r="AF222" i="67" s="1"/>
  <c r="AF201" i="67"/>
  <c r="AA202" i="67"/>
  <c r="AA201" i="67"/>
  <c r="AA221" i="67" s="1"/>
  <c r="T201" i="67"/>
  <c r="S200" i="67"/>
  <c r="AX202" i="67"/>
  <c r="AX201" i="67"/>
  <c r="AX200" i="67"/>
  <c r="V202" i="67"/>
  <c r="V201" i="67"/>
  <c r="V221" i="67" s="1"/>
  <c r="AH202" i="67"/>
  <c r="AH201" i="67"/>
  <c r="U202" i="67"/>
  <c r="U201" i="67"/>
  <c r="P200" i="67"/>
  <c r="R200" i="67"/>
  <c r="L201" i="67"/>
  <c r="L200" i="67"/>
  <c r="V200" i="67"/>
  <c r="W202" i="67"/>
  <c r="W200" i="67"/>
  <c r="W220" i="67" s="1"/>
  <c r="W201" i="67"/>
  <c r="W221" i="67" s="1"/>
  <c r="M200" i="67"/>
  <c r="BB202" i="67"/>
  <c r="BB201" i="67"/>
  <c r="BB200" i="67"/>
  <c r="AP202" i="67"/>
  <c r="AP201" i="67"/>
  <c r="AZ202" i="67"/>
  <c r="AZ201" i="67"/>
  <c r="AQ202" i="67"/>
  <c r="AQ201" i="67"/>
  <c r="E202" i="67"/>
  <c r="E206" i="67" s="1"/>
  <c r="E201" i="67"/>
  <c r="E205" i="67" s="1"/>
  <c r="Y200" i="67"/>
  <c r="AU200" i="67"/>
  <c r="AF200" i="67"/>
  <c r="AF220" i="67" s="1"/>
  <c r="F201" i="67"/>
  <c r="F221" i="67" s="1"/>
  <c r="Q201" i="67"/>
  <c r="AS202" i="67"/>
  <c r="AS201" i="67"/>
  <c r="AS200" i="67"/>
  <c r="AE202" i="67"/>
  <c r="AE201" i="67"/>
  <c r="AE200" i="67"/>
  <c r="AG202" i="67"/>
  <c r="AG201" i="67"/>
  <c r="BA202" i="67"/>
  <c r="BA201" i="67"/>
  <c r="BA221" i="67" s="1"/>
  <c r="AT202" i="67"/>
  <c r="AT201" i="67"/>
  <c r="AT221" i="67" s="1"/>
  <c r="AD202" i="67"/>
  <c r="AD201" i="67"/>
  <c r="AD221" i="67" s="1"/>
  <c r="AD200" i="67"/>
  <c r="AO202" i="67"/>
  <c r="AO201" i="67"/>
  <c r="P201" i="67"/>
  <c r="AA200" i="67"/>
  <c r="G201" i="67"/>
  <c r="I201" i="67"/>
  <c r="N200" i="67"/>
  <c r="G200" i="67"/>
  <c r="I200" i="67"/>
  <c r="Q200" i="67"/>
  <c r="AW202" i="67"/>
  <c r="AW201" i="67"/>
  <c r="AW221" i="67" s="1"/>
  <c r="AI202" i="67"/>
  <c r="AI201" i="67"/>
  <c r="AR202" i="67"/>
  <c r="AR201" i="67"/>
  <c r="AR221" i="67" s="1"/>
  <c r="AN202" i="67"/>
  <c r="AN222" i="67" s="1"/>
  <c r="AN201" i="67"/>
  <c r="K202" i="67"/>
  <c r="K222" i="67" s="1"/>
  <c r="K201" i="67"/>
  <c r="AY202" i="67"/>
  <c r="AY201" i="67"/>
  <c r="AY221" i="67" s="1"/>
  <c r="M201" i="67"/>
  <c r="AC200" i="67"/>
  <c r="AW200" i="67"/>
  <c r="O201" i="67"/>
  <c r="O221" i="67" s="1"/>
  <c r="AQ200" i="67"/>
  <c r="AC201" i="67"/>
  <c r="N201" i="67"/>
  <c r="R201" i="67"/>
  <c r="E202" i="88"/>
  <c r="E206" i="88" s="1"/>
  <c r="E201" i="88"/>
  <c r="E200" i="88"/>
  <c r="Q216" i="88"/>
  <c r="E200" i="63"/>
  <c r="E202" i="63"/>
  <c r="AK201" i="63"/>
  <c r="AK200" i="63"/>
  <c r="Q220" i="75"/>
  <c r="H201" i="63"/>
  <c r="Y200" i="63"/>
  <c r="J202" i="63"/>
  <c r="AT200" i="63"/>
  <c r="AA202" i="63"/>
  <c r="AU202" i="63"/>
  <c r="AU222" i="72" s="1"/>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AX222" i="71" s="1"/>
  <c r="BA202" i="63"/>
  <c r="AH202" i="63"/>
  <c r="P202" i="63"/>
  <c r="P222" i="68" s="1"/>
  <c r="AD200" i="63"/>
  <c r="I202" i="63"/>
  <c r="I222" i="69" s="1"/>
  <c r="Q202" i="63"/>
  <c r="Q222" i="71" s="1"/>
  <c r="T202" i="63"/>
  <c r="T222" i="68" s="1"/>
  <c r="U200" i="63"/>
  <c r="Q221" i="75"/>
  <c r="Q222" i="75"/>
  <c r="V200" i="63"/>
  <c r="V220" i="67" s="1"/>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S220" i="72" s="1"/>
  <c r="R202" i="63"/>
  <c r="R222" i="69" s="1"/>
  <c r="AG200" i="63"/>
  <c r="J200" i="63"/>
  <c r="X201" i="63"/>
  <c r="AO200" i="63"/>
  <c r="AO220" i="71" s="1"/>
  <c r="AL216" i="72"/>
  <c r="AL202" i="63"/>
  <c r="AL201" i="63"/>
  <c r="AL200" i="63"/>
  <c r="AP200" i="63"/>
  <c r="Q200" i="63"/>
  <c r="S202" i="63"/>
  <c r="AS202" i="63"/>
  <c r="AY202" i="63"/>
  <c r="O200" i="63"/>
  <c r="O220" i="70" s="1"/>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M222" i="68"/>
  <c r="AY216" i="74"/>
  <c r="BA216" i="68"/>
  <c r="AQ216" i="68"/>
  <c r="M216" i="88"/>
  <c r="AU216" i="75"/>
  <c r="AU221" i="75" s="1"/>
  <c r="O221" i="69"/>
  <c r="N202" i="75"/>
  <c r="O201" i="75"/>
  <c r="Z200" i="75"/>
  <c r="AF220" i="72"/>
  <c r="H202" i="75"/>
  <c r="AY200" i="75"/>
  <c r="K200" i="75"/>
  <c r="O221" i="72"/>
  <c r="E216" i="70"/>
  <c r="E206" i="70"/>
  <c r="E204" i="70"/>
  <c r="F204" i="70" s="1"/>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S216" i="73"/>
  <c r="AW216" i="74"/>
  <c r="AW216" i="67"/>
  <c r="AN216" i="75"/>
  <c r="AN221" i="75" s="1"/>
  <c r="AN201" i="75"/>
  <c r="AN200" i="75"/>
  <c r="AN202" i="75"/>
  <c r="AN216" i="73"/>
  <c r="AN220" i="73"/>
  <c r="H216" i="70"/>
  <c r="H216" i="73"/>
  <c r="AI216" i="69"/>
  <c r="AI216" i="75"/>
  <c r="AI221" i="75" s="1"/>
  <c r="AI216" i="70"/>
  <c r="AM216" i="67"/>
  <c r="AM216" i="70"/>
  <c r="AM216" i="74"/>
  <c r="AT216" i="74"/>
  <c r="AP216" i="69"/>
  <c r="AD216" i="69"/>
  <c r="AS216" i="75"/>
  <c r="AS222" i="75" s="1"/>
  <c r="AS201" i="75"/>
  <c r="AS200" i="75"/>
  <c r="AB216" i="72"/>
  <c r="AT216" i="73"/>
  <c r="E216" i="69"/>
  <c r="E205" i="69"/>
  <c r="E204" i="69"/>
  <c r="F204" i="69" s="1"/>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H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BB216" i="67"/>
  <c r="AV216" i="69"/>
  <c r="AS216" i="74"/>
  <c r="T216" i="72"/>
  <c r="AY216" i="69"/>
  <c r="AY221" i="69"/>
  <c r="AS216" i="71"/>
  <c r="AT216" i="71"/>
  <c r="AT221" i="71"/>
  <c r="U216" i="68"/>
  <c r="AW216" i="75"/>
  <c r="AW221" i="75" s="1"/>
  <c r="AW201" i="75"/>
  <c r="AD216" i="72"/>
  <c r="AD221" i="72"/>
  <c r="BA216" i="74"/>
  <c r="AU216" i="69"/>
  <c r="O216" i="69"/>
  <c r="AN216" i="67"/>
  <c r="U216" i="73"/>
  <c r="P216" i="71"/>
  <c r="F216" i="74"/>
  <c r="Q216" i="73"/>
  <c r="AH216" i="70"/>
  <c r="T216" i="73"/>
  <c r="K216" i="67"/>
  <c r="AF216" i="68"/>
  <c r="AT216" i="70"/>
  <c r="Y216" i="72"/>
  <c r="BA216" i="67"/>
  <c r="X216" i="68"/>
  <c r="AE216" i="7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G205" i="75" s="1"/>
  <c r="H205" i="75" s="1"/>
  <c r="I205" i="75" s="1"/>
  <c r="J205" i="75" s="1"/>
  <c r="K205" i="75" s="1"/>
  <c r="L205" i="75" s="1"/>
  <c r="M205" i="75" s="1"/>
  <c r="D13" i="75" s="1"/>
  <c r="AT216" i="75"/>
  <c r="AT221" i="75" s="1"/>
  <c r="AT201" i="75"/>
  <c r="F216" i="70"/>
  <c r="AP216" i="67"/>
  <c r="AS216" i="70"/>
  <c r="AZ216" i="68"/>
  <c r="H216" i="68"/>
  <c r="AG216" i="67"/>
  <c r="G216" i="74"/>
  <c r="AP216" i="71"/>
  <c r="AA216" i="72"/>
  <c r="AA221"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Z216" i="75"/>
  <c r="AZ221" i="75" s="1"/>
  <c r="AZ201" i="75"/>
  <c r="K216" i="73"/>
  <c r="AI216" i="73"/>
  <c r="M216" i="73"/>
  <c r="X216" i="74"/>
  <c r="AR216" i="70"/>
  <c r="AR221" i="70"/>
  <c r="K216" i="71"/>
  <c r="AK216" i="71"/>
  <c r="F204"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A221" i="69"/>
  <c r="AC216" i="75"/>
  <c r="AC222" i="75" s="1"/>
  <c r="T216" i="75"/>
  <c r="T220" i="75" s="1"/>
  <c r="G216" i="75"/>
  <c r="G220" i="75" s="1"/>
  <c r="V216" i="72"/>
  <c r="AJ216" i="70"/>
  <c r="AJ221" i="70"/>
  <c r="AY216" i="71"/>
  <c r="AY221" i="71"/>
  <c r="R216" i="67"/>
  <c r="AK216" i="70"/>
  <c r="I216" i="72"/>
  <c r="F135" i="88"/>
  <c r="AR216" i="72"/>
  <c r="AX216" i="71"/>
  <c r="AF216" i="72"/>
  <c r="AU216" i="68"/>
  <c r="I202" i="75"/>
  <c r="AZ216" i="67"/>
  <c r="AD216" i="73"/>
  <c r="AD221" i="73"/>
  <c r="AU216" i="70"/>
  <c r="AU221" i="70"/>
  <c r="AW216" i="73"/>
  <c r="AH216" i="71"/>
  <c r="Z216" i="74"/>
  <c r="I216" i="73"/>
  <c r="Q216" i="69"/>
  <c r="BB216" i="73"/>
  <c r="X216" i="71"/>
  <c r="M216" i="74"/>
  <c r="AB216" i="68"/>
  <c r="BB216" i="68"/>
  <c r="R216" i="69"/>
  <c r="AA216" i="68"/>
  <c r="AK216" i="73"/>
  <c r="AP216" i="74"/>
  <c r="AW216" i="69"/>
  <c r="AW221" i="69"/>
  <c r="AE216" i="69"/>
  <c r="AL216" i="70"/>
  <c r="W216" i="73"/>
  <c r="W221"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AM216" i="71"/>
  <c r="AF216" i="73"/>
  <c r="AZ200" i="75"/>
  <c r="H129" i="88"/>
  <c r="H131" i="88" s="1"/>
  <c r="G130" i="88"/>
  <c r="G132" i="88" s="1"/>
  <c r="G133" i="88" s="1"/>
  <c r="G190" i="88" s="1"/>
  <c r="AE216" i="68"/>
  <c r="AL216" i="73"/>
  <c r="AJ216"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AP221" i="70"/>
  <c r="Z220" i="69"/>
  <c r="Q216" i="71"/>
  <c r="M222" i="70"/>
  <c r="AC216" i="74"/>
  <c r="AR216" i="75"/>
  <c r="AR221" i="75" s="1"/>
  <c r="AR201" i="75"/>
  <c r="V202" i="75"/>
  <c r="N216" i="68"/>
  <c r="AY216" i="73"/>
  <c r="L216" i="71"/>
  <c r="Z216" i="68"/>
  <c r="AO216" i="68"/>
  <c r="AO216" i="72"/>
  <c r="J216" i="74"/>
  <c r="AU216" i="72"/>
  <c r="AU221"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U221" i="73"/>
  <c r="AT216" i="67"/>
  <c r="O216" i="72"/>
  <c r="X200" i="75"/>
  <c r="U216" i="74"/>
  <c r="AD216" i="67"/>
  <c r="AW202" i="75"/>
  <c r="E216" i="73"/>
  <c r="E205" i="73"/>
  <c r="W216" i="75"/>
  <c r="W222" i="75" s="1"/>
  <c r="W200" i="75"/>
  <c r="W201" i="75"/>
  <c r="AL216" i="74"/>
  <c r="AL216" i="67"/>
  <c r="AR202" i="75"/>
  <c r="AV216" i="75"/>
  <c r="AV201" i="75"/>
  <c r="AV200" i="75"/>
  <c r="AV202" i="75"/>
  <c r="AE216" i="75"/>
  <c r="AE222" i="75" s="1"/>
  <c r="AE201" i="75"/>
  <c r="AE200" i="75"/>
  <c r="E216" i="67"/>
  <c r="W216" i="72"/>
  <c r="W220" i="72"/>
  <c r="W221" i="72"/>
  <c r="AL216" i="75"/>
  <c r="AL202" i="75"/>
  <c r="AL201" i="75"/>
  <c r="AL200" i="75"/>
  <c r="K216" i="74"/>
  <c r="I216" i="67"/>
  <c r="AL216" i="68"/>
  <c r="M216" i="71"/>
  <c r="Y216" i="70"/>
  <c r="AM216" i="69"/>
  <c r="H216" i="71"/>
  <c r="AJ216" i="74"/>
  <c r="V216" i="70"/>
  <c r="V221" i="70"/>
  <c r="L216" i="75"/>
  <c r="L221" i="75" s="1"/>
  <c r="M216" i="72"/>
  <c r="AV216" i="72"/>
  <c r="J216" i="72"/>
  <c r="AY216" i="70"/>
  <c r="L216" i="68"/>
  <c r="AA216" i="74"/>
  <c r="AA216" i="75"/>
  <c r="AA221" i="75" s="1"/>
  <c r="AA201" i="75"/>
  <c r="AC216" i="73"/>
  <c r="AV216" i="68"/>
  <c r="N200" i="75"/>
  <c r="AC201" i="75"/>
  <c r="W216" i="67"/>
  <c r="AI216" i="74"/>
  <c r="T216" i="71"/>
  <c r="AG216" i="75"/>
  <c r="AG220" i="75" s="1"/>
  <c r="AG201" i="75"/>
  <c r="AG202" i="75"/>
  <c r="O216" i="68"/>
  <c r="K216" i="70"/>
  <c r="AB216" i="67"/>
  <c r="AO216" i="73"/>
  <c r="AR216" i="68"/>
  <c r="N216" i="74"/>
  <c r="W216" i="70"/>
  <c r="W220" i="70"/>
  <c r="AC216" i="72"/>
  <c r="AQ216" i="69"/>
  <c r="AF216" i="67"/>
  <c r="V216" i="73"/>
  <c r="P216" i="74"/>
  <c r="M200" i="75"/>
  <c r="T216" i="70"/>
  <c r="L216" i="70"/>
  <c r="AR216" i="71"/>
  <c r="K216" i="68"/>
  <c r="AD216" i="74"/>
  <c r="J216" i="75"/>
  <c r="J220" i="75" s="1"/>
  <c r="AZ216" i="71"/>
  <c r="L216" i="67"/>
  <c r="AI216" i="68"/>
  <c r="AR216" i="69"/>
  <c r="O216" i="74"/>
  <c r="AF220" i="69"/>
  <c r="H216" i="75"/>
  <c r="H222" i="75" s="1"/>
  <c r="E216" i="71"/>
  <c r="E206" i="71"/>
  <c r="AJ216" i="72"/>
  <c r="AJ221" i="72"/>
  <c r="G216" i="68"/>
  <c r="AX216" i="75"/>
  <c r="AX222" i="75" s="1"/>
  <c r="AX201" i="75"/>
  <c r="AX200" i="75"/>
  <c r="AY216" i="75"/>
  <c r="AY221" i="75" s="1"/>
  <c r="AY201" i="75"/>
  <c r="Y216" i="67"/>
  <c r="AC216" i="67"/>
  <c r="AR216" i="74"/>
  <c r="AD216" i="68"/>
  <c r="AT216" i="72"/>
  <c r="AT221" i="72"/>
  <c r="AN216" i="70"/>
  <c r="AG216" i="71"/>
  <c r="AZ216" i="74"/>
  <c r="Z216" i="72"/>
  <c r="G216" i="70"/>
  <c r="AU216" i="67"/>
  <c r="AL216" i="71"/>
  <c r="AG200" i="75"/>
  <c r="AU216" i="71"/>
  <c r="AU221" i="71"/>
  <c r="BA216" i="71"/>
  <c r="AQ216" i="75"/>
  <c r="AQ221" i="75" s="1"/>
  <c r="AQ201" i="75"/>
  <c r="O216" i="70"/>
  <c r="AW216" i="72"/>
  <c r="AW221" i="72"/>
  <c r="L216" i="72"/>
  <c r="AB216" i="71"/>
  <c r="J216" i="71"/>
  <c r="AA202" i="75"/>
  <c r="Y200" i="75"/>
  <c r="AN222" i="70"/>
  <c r="AO216" i="74"/>
  <c r="I216" i="68"/>
  <c r="Q216" i="72"/>
  <c r="AJ216" i="75"/>
  <c r="AJ221" i="75" s="1"/>
  <c r="AJ201" i="75"/>
  <c r="AM216" i="68"/>
  <c r="AY216" i="67"/>
  <c r="AB216" i="73"/>
  <c r="AA216" i="70"/>
  <c r="V216" i="68"/>
  <c r="V221" i="68"/>
  <c r="I216" i="69"/>
  <c r="T216" i="67"/>
  <c r="BA216" i="69"/>
  <c r="BA221" i="69"/>
  <c r="AG216" i="70"/>
  <c r="L216" i="69"/>
  <c r="AM216" i="72"/>
  <c r="AJ221" i="67"/>
  <c r="Z220" i="71"/>
  <c r="Z220" i="68"/>
  <c r="F221" i="73"/>
  <c r="F221" i="69"/>
  <c r="F221" i="71"/>
  <c r="F221" i="68"/>
  <c r="AF220" i="70"/>
  <c r="AF220" i="73"/>
  <c r="AF220" i="68"/>
  <c r="AF220" i="71"/>
  <c r="AN222" i="69"/>
  <c r="K222" i="68"/>
  <c r="K222" i="73"/>
  <c r="K222" i="70"/>
  <c r="K222" i="69"/>
  <c r="K222" i="71"/>
  <c r="Z222" i="71"/>
  <c r="Z222" i="70"/>
  <c r="Z222" i="72"/>
  <c r="M222" i="73"/>
  <c r="M222" i="69"/>
  <c r="M222" i="71"/>
  <c r="M222" i="72"/>
  <c r="M222" i="67"/>
  <c r="AP221" i="67"/>
  <c r="AQ221" i="68"/>
  <c r="AQ221" i="73"/>
  <c r="AQ221" i="72"/>
  <c r="F220" i="72"/>
  <c r="F220" i="69"/>
  <c r="F220" i="70"/>
  <c r="F220" i="68"/>
  <c r="BA221" i="68"/>
  <c r="L222" i="67"/>
  <c r="L222" i="71"/>
  <c r="L222" i="72"/>
  <c r="L222" i="70"/>
  <c r="L222" i="69"/>
  <c r="L222" i="68"/>
  <c r="L222" i="73"/>
  <c r="E205" i="63"/>
  <c r="AT221" i="69"/>
  <c r="Y221" i="67"/>
  <c r="W221" i="68"/>
  <c r="AU221" i="69"/>
  <c r="AF222" i="71"/>
  <c r="AF222" i="72"/>
  <c r="F222" i="68"/>
  <c r="AW221" i="68"/>
  <c r="W220" i="68"/>
  <c r="AY221" i="73"/>
  <c r="V221" i="71"/>
  <c r="V221" i="69"/>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T222" i="69" l="1"/>
  <c r="Q221" i="68"/>
  <c r="F206" i="70"/>
  <c r="G206" i="70" s="1"/>
  <c r="H206" i="70" s="1"/>
  <c r="F205" i="69"/>
  <c r="Q220" i="70"/>
  <c r="AM220" i="67"/>
  <c r="AM220" i="70"/>
  <c r="G205" i="68"/>
  <c r="F206" i="68"/>
  <c r="G206" i="68" s="1"/>
  <c r="H206" i="68" s="1"/>
  <c r="I206" i="68" s="1"/>
  <c r="J206" i="68" s="1"/>
  <c r="K206" i="68" s="1"/>
  <c r="L206" i="68" s="1"/>
  <c r="M206" i="68" s="1"/>
  <c r="F13" i="68" s="1"/>
  <c r="AM220" i="72"/>
  <c r="AM220" i="73"/>
  <c r="E221" i="68"/>
  <c r="F205" i="67"/>
  <c r="G205" i="67" s="1"/>
  <c r="H205" i="67" s="1"/>
  <c r="I205" i="67" s="1"/>
  <c r="J205" i="67" s="1"/>
  <c r="K205" i="67" s="1"/>
  <c r="L205" i="67" s="1"/>
  <c r="M205" i="67" s="1"/>
  <c r="D13" i="67" s="1"/>
  <c r="G204" i="68"/>
  <c r="H204" i="68" s="1"/>
  <c r="I204" i="68" s="1"/>
  <c r="J204" i="68" s="1"/>
  <c r="K204" i="68" s="1"/>
  <c r="L204" i="68" s="1"/>
  <c r="M204" i="68" s="1"/>
  <c r="B13" i="68" s="1"/>
  <c r="AU222" i="67"/>
  <c r="AX222" i="72"/>
  <c r="G204" i="70"/>
  <c r="H204" i="70" s="1"/>
  <c r="I204" i="70" s="1"/>
  <c r="H220" i="71"/>
  <c r="G204" i="71"/>
  <c r="H204" i="71" s="1"/>
  <c r="I204" i="71" s="1"/>
  <c r="J204" i="71" s="1"/>
  <c r="K204" i="71" s="1"/>
  <c r="L204" i="71" s="1"/>
  <c r="M204" i="71" s="1"/>
  <c r="B13" i="71" s="1"/>
  <c r="AU222" i="73"/>
  <c r="G222" i="69"/>
  <c r="G222" i="71"/>
  <c r="F204" i="72"/>
  <c r="G204"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F205" i="72"/>
  <c r="G205" i="72" s="1"/>
  <c r="H205"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G204" i="73"/>
  <c r="H204" i="73" s="1"/>
  <c r="I204" i="73" s="1"/>
  <c r="J204" i="73" s="1"/>
  <c r="K204" i="73" s="1"/>
  <c r="L204" i="73" s="1"/>
  <c r="M204" i="73" s="1"/>
  <c r="B13" i="73" s="1"/>
  <c r="H204" i="72"/>
  <c r="I204" i="72" s="1"/>
  <c r="J204" i="72" s="1"/>
  <c r="K204" i="72" s="1"/>
  <c r="L204" i="72" s="1"/>
  <c r="M204" i="72" s="1"/>
  <c r="B13" i="72" s="1"/>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G205" i="69"/>
  <c r="H205" i="69" s="1"/>
  <c r="I205" i="69" s="1"/>
  <c r="J205" i="69" s="1"/>
  <c r="K205" i="69" s="1"/>
  <c r="L205" i="69" s="1"/>
  <c r="M205" i="69" s="1"/>
  <c r="D13" i="69" s="1"/>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I205" i="72"/>
  <c r="J205" i="72" s="1"/>
  <c r="K205" i="72" s="1"/>
  <c r="L205" i="72" s="1"/>
  <c r="M205" i="72" s="1"/>
  <c r="D13" i="72" s="1"/>
  <c r="Z221" i="73"/>
  <c r="AF221" i="68"/>
  <c r="AN221" i="73"/>
  <c r="Z221" i="70"/>
  <c r="AN221" i="71"/>
  <c r="Z221" i="69"/>
  <c r="AF221" i="71"/>
  <c r="AX221" i="69"/>
  <c r="AZ221" i="67"/>
  <c r="H205" i="68"/>
  <c r="I205" i="68" s="1"/>
  <c r="J205" i="68" s="1"/>
  <c r="K205" i="68" s="1"/>
  <c r="L205" i="68" s="1"/>
  <c r="M205" i="68" s="1"/>
  <c r="D13" i="68" s="1"/>
  <c r="Z221" i="67"/>
  <c r="AN221" i="68"/>
  <c r="G204" i="69"/>
  <c r="H204" i="69" s="1"/>
  <c r="I204" i="69" s="1"/>
  <c r="J204" i="69" s="1"/>
  <c r="K204" i="69" s="1"/>
  <c r="L204" i="69" s="1"/>
  <c r="M204" i="69" s="1"/>
  <c r="B13" i="69" s="1"/>
  <c r="F206" i="67"/>
  <c r="G206" i="67" s="1"/>
  <c r="H206" i="67" s="1"/>
  <c r="I206" i="67" s="1"/>
  <c r="J206" i="67" s="1"/>
  <c r="K206" i="67" s="1"/>
  <c r="L206" i="67" s="1"/>
  <c r="M206" i="67" s="1"/>
  <c r="F13" i="67" s="1"/>
  <c r="G135" i="88"/>
  <c r="J204" i="70"/>
  <c r="K204" i="70" s="1"/>
  <c r="L204" i="70" s="1"/>
  <c r="M204" i="70" s="1"/>
  <c r="B13" i="70" s="1"/>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I12" i="2" a="1"/>
  <c r="P11" i="2" a="1"/>
  <c r="I11" i="2" a="1"/>
  <c r="P12" i="2" a="1"/>
  <c r="W12" i="2" a="1"/>
  <c r="W11" i="2" a="1"/>
  <c r="P12" i="2" l="1"/>
  <c r="I12" i="2"/>
  <c r="W12" i="2"/>
  <c r="I11" i="2"/>
  <c r="P11" i="2"/>
  <c r="W11" i="2"/>
  <c r="N204" i="72"/>
  <c r="O204" i="72" s="1"/>
  <c r="P204" i="72" s="1"/>
  <c r="Q204" i="72" s="1"/>
  <c r="R204" i="72" s="1"/>
  <c r="B14" i="72" s="1"/>
  <c r="G202" i="88"/>
  <c r="G222" i="88" s="1"/>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J11" i="2" a="1"/>
  <c r="X11" i="2" a="1"/>
  <c r="X12" i="2" a="1"/>
  <c r="J12" i="2" a="1"/>
  <c r="Q11" i="2" a="1"/>
  <c r="Q12" i="2" a="1"/>
  <c r="X12" i="2" l="1"/>
  <c r="J12" i="2"/>
  <c r="Q12" i="2"/>
  <c r="Q11" i="2"/>
  <c r="J11" i="2"/>
  <c r="X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K11" i="2" a="1"/>
  <c r="K12" i="2" a="1"/>
  <c r="R11" i="2" a="1"/>
  <c r="Y11" i="2" a="1"/>
  <c r="R12" i="2" a="1"/>
  <c r="Y12" i="2" a="1"/>
  <c r="Y12" i="2" l="1"/>
  <c r="K12" i="2"/>
  <c r="R12" i="2"/>
  <c r="K11" i="2"/>
  <c r="Y11" i="2"/>
  <c r="R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S12" i="2" a="1"/>
  <c r="L12" i="2" a="1"/>
  <c r="Z12" i="2" a="1"/>
  <c r="L11" i="2" a="1"/>
  <c r="S11" i="2" a="1"/>
  <c r="Z11" i="2" a="1"/>
  <c r="AC204" i="67" l="1"/>
  <c r="AD204" i="67" s="1"/>
  <c r="AE204" i="67" s="1"/>
  <c r="AF204" i="67" s="1"/>
  <c r="AG204" i="67" s="1"/>
  <c r="AH204" i="67" s="1"/>
  <c r="AI204" i="67" s="1"/>
  <c r="AJ204" i="67" s="1"/>
  <c r="AK204" i="67" s="1"/>
  <c r="AL204" i="67" s="1"/>
  <c r="B17" i="67" s="1"/>
  <c r="L12" i="2"/>
  <c r="Z12" i="2"/>
  <c r="S12" i="2"/>
  <c r="S11" i="2"/>
  <c r="L11" i="2"/>
  <c r="Z11" i="2"/>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AM204" i="67"/>
  <c r="AN204" i="67" s="1"/>
  <c r="AO204" i="67" s="1"/>
  <c r="AP204" i="67" s="1"/>
  <c r="AQ204" i="67" s="1"/>
  <c r="AR204" i="67" s="1"/>
  <c r="AS204" i="67" s="1"/>
  <c r="AT204" i="67" s="1"/>
  <c r="AU204" i="67" s="1"/>
  <c r="AV204" i="67" s="1"/>
  <c r="B18" i="67"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T11" i="2" a="1"/>
  <c r="M11" i="2" a="1"/>
  <c r="AA12" i="2" a="1"/>
  <c r="AA11" i="2" a="1"/>
  <c r="N11" i="2" a="1"/>
  <c r="M12" i="2" a="1"/>
  <c r="T12" i="2" a="1"/>
  <c r="M11" i="2" l="1"/>
  <c r="T12" i="2"/>
  <c r="M12" i="2"/>
  <c r="AA12" i="2"/>
  <c r="AA11" i="2"/>
  <c r="N11" i="2"/>
  <c r="T11" i="2"/>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W204" i="67"/>
  <c r="AX204" i="67" s="1"/>
  <c r="AY204" i="67" s="1"/>
  <c r="AZ204" i="67" s="1"/>
  <c r="BA204" i="67" s="1"/>
  <c r="BB204" i="67"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AB12" i="2" a="1"/>
  <c r="N12" i="2" a="1"/>
  <c r="AB11" i="2" a="1"/>
  <c r="U11" i="2" a="1"/>
  <c r="U12" i="2" a="1"/>
  <c r="N12" i="2" l="1"/>
  <c r="AB12" i="2"/>
  <c r="U12" i="2"/>
  <c r="U11" i="2"/>
  <c r="AB11" i="2"/>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W10" i="2" a="1"/>
  <c r="I10" i="2" a="1"/>
  <c r="W10" i="2" l="1"/>
  <c r="I10" i="2"/>
  <c r="O202" i="88"/>
  <c r="O201" i="88"/>
  <c r="O221" i="88" s="1"/>
  <c r="O200" i="88"/>
  <c r="O220" i="88" s="1"/>
  <c r="D13" i="88"/>
  <c r="M226" i="88"/>
  <c r="N206" i="88"/>
  <c r="O210" i="88"/>
  <c r="O222"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I9" i="2" a="1"/>
  <c r="P10" i="2" a="1"/>
  <c r="W9"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Q222" i="88" s="1"/>
  <c r="O226" i="88"/>
  <c r="P206" i="88"/>
  <c r="Q210"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02" i="88"/>
  <c r="S222" i="88" s="1"/>
  <c r="S201" i="88"/>
  <c r="S221" i="88" s="1"/>
  <c r="R206" i="88"/>
  <c r="F14" i="88" s="1"/>
  <c r="S210" i="88"/>
  <c r="S22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X10" i="2" a="1"/>
  <c r="J10" i="2" a="1"/>
  <c r="X10" i="2" l="1"/>
  <c r="J10" i="2"/>
  <c r="T202" i="88"/>
  <c r="T222" i="88" s="1"/>
  <c r="T201" i="88"/>
  <c r="T200" i="88"/>
  <c r="T220" i="88" s="1"/>
  <c r="D14" i="88"/>
  <c r="T210" i="88"/>
  <c r="T221"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X9" i="2" a="1"/>
  <c r="Q10" i="2" a="1"/>
  <c r="J9"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01" i="88"/>
  <c r="V221" i="88" s="1"/>
  <c r="V200" i="88"/>
  <c r="V220" i="88" s="1"/>
  <c r="U206" i="88"/>
  <c r="W135" i="88"/>
  <c r="X130" i="88"/>
  <c r="X132" i="88" s="1"/>
  <c r="X133" i="88" s="1"/>
  <c r="X190" i="88" s="1"/>
  <c r="Y129" i="88"/>
  <c r="Y131" i="88" s="1"/>
  <c r="V210" i="88"/>
  <c r="V222"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22" i="88" s="1"/>
  <c r="X200" i="88"/>
  <c r="X220" i="88" s="1"/>
  <c r="V226" i="88"/>
  <c r="X210"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Y10" i="2" a="1"/>
  <c r="K10" i="2" a="1"/>
  <c r="Y10" i="2" l="1"/>
  <c r="K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K9" i="2" a="1"/>
  <c r="Y9" i="2" a="1"/>
  <c r="R10"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02" i="88"/>
  <c r="AA222" i="88" s="1"/>
  <c r="AA201" i="88"/>
  <c r="Y226" i="88"/>
  <c r="Z206" i="88"/>
  <c r="AB135" i="88"/>
  <c r="AD129" i="88"/>
  <c r="AD131" i="88" s="1"/>
  <c r="AC130" i="88"/>
  <c r="AC132" i="88" s="1"/>
  <c r="AC133" i="88" s="1"/>
  <c r="AC190" i="88" s="1"/>
  <c r="AA210" i="88"/>
  <c r="AA220" i="88"/>
  <c r="AA221"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01" i="88"/>
  <c r="AC221" i="88" s="1"/>
  <c r="AC200" i="88"/>
  <c r="AC220" i="88" s="1"/>
  <c r="AA226" i="88"/>
  <c r="AB206" i="88"/>
  <c r="F16" i="88" s="1"/>
  <c r="AD135" i="88"/>
  <c r="AF129" i="88"/>
  <c r="AF131" i="88" s="1"/>
  <c r="AE130" i="88"/>
  <c r="AE132" i="88" s="1"/>
  <c r="AE133" i="88" s="1"/>
  <c r="AE190" i="88" s="1"/>
  <c r="AC210" i="88"/>
  <c r="AC222"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L10" i="2" a="1"/>
  <c r="Z10" i="2" a="1"/>
  <c r="Z10" i="2" l="1"/>
  <c r="L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L9" i="2" a="1"/>
  <c r="S10" i="2" a="1"/>
  <c r="Z9"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00" i="88"/>
  <c r="AF202" i="88"/>
  <c r="AF222" i="88" s="1"/>
  <c r="AD226" i="88"/>
  <c r="AE206" i="88"/>
  <c r="AG135" i="88"/>
  <c r="AH130" i="88"/>
  <c r="AH132" i="88" s="1"/>
  <c r="AH133" i="88" s="1"/>
  <c r="AH190" i="88" s="1"/>
  <c r="AI129" i="88"/>
  <c r="AI131" i="88" s="1"/>
  <c r="AF210" i="88"/>
  <c r="AF220" i="88"/>
  <c r="AF221"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02" i="88"/>
  <c r="AH222" i="88" s="1"/>
  <c r="AH201" i="88"/>
  <c r="AH221" i="88" s="1"/>
  <c r="AF226" i="88"/>
  <c r="AG206" i="88"/>
  <c r="AH210" i="88"/>
  <c r="AH22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20" i="88" s="1"/>
  <c r="AI202" i="88"/>
  <c r="AI222" i="88" s="1"/>
  <c r="AI201" i="88"/>
  <c r="AI221" i="88" s="1"/>
  <c r="AG226" i="88"/>
  <c r="AH206" i="88"/>
  <c r="AI21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22" i="88" s="1"/>
  <c r="AJ201" i="88"/>
  <c r="AJ221" i="88" s="1"/>
  <c r="AJ200" i="88"/>
  <c r="AJ220" i="88" s="1"/>
  <c r="AH226" i="88"/>
  <c r="AI206" i="88"/>
  <c r="AK135" i="88"/>
  <c r="AL130" i="88"/>
  <c r="AL132" i="88" s="1"/>
  <c r="AL133" i="88" s="1"/>
  <c r="AL190" i="88" s="1"/>
  <c r="AM129" i="88"/>
  <c r="AM131" i="88" s="1"/>
  <c r="AJ210"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22" i="88" s="1"/>
  <c r="AK201" i="88"/>
  <c r="AK221" i="88" s="1"/>
  <c r="AK200" i="88"/>
  <c r="AK220" i="88" s="1"/>
  <c r="AI226" i="88"/>
  <c r="AN129" i="88"/>
  <c r="AN131" i="88" s="1"/>
  <c r="AM130" i="88"/>
  <c r="AM132" i="88" s="1"/>
  <c r="AM133" i="88" s="1"/>
  <c r="AM190" i="88" s="1"/>
  <c r="AL135" i="88"/>
  <c r="AJ206" i="88"/>
  <c r="AK210"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M10" i="2" a="1"/>
  <c r="AA10" i="2" a="1"/>
  <c r="AA10" i="2" l="1"/>
  <c r="M10" i="2"/>
  <c r="AN201" i="88"/>
  <c r="AN221" i="88" s="1"/>
  <c r="AN200" i="88"/>
  <c r="AN202" i="88"/>
  <c r="AN222" i="88" s="1"/>
  <c r="D17" i="88"/>
  <c r="AO135" i="88"/>
  <c r="AQ129" i="88"/>
  <c r="AQ131" i="88" s="1"/>
  <c r="AP130" i="88"/>
  <c r="AP132" i="88" s="1"/>
  <c r="AP133" i="88" s="1"/>
  <c r="AP190" i="88" s="1"/>
  <c r="AM206" i="88"/>
  <c r="AN210" i="88"/>
  <c r="AN22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M9" i="2" a="1"/>
  <c r="AA9" i="2" a="1"/>
  <c r="T10"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01" i="88"/>
  <c r="AO206" i="88"/>
  <c r="AN226" i="88"/>
  <c r="AS129" i="88"/>
  <c r="AS131" i="88" s="1"/>
  <c r="AR130" i="88"/>
  <c r="AR132" i="88" s="1"/>
  <c r="AR133" i="88" s="1"/>
  <c r="AR190" i="88" s="1"/>
  <c r="AQ135" i="88"/>
  <c r="AP210" i="88"/>
  <c r="AP221" i="88"/>
  <c r="AP222"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22" i="88" s="1"/>
  <c r="AR201" i="88"/>
  <c r="AR221" i="88" s="1"/>
  <c r="AR200" i="88"/>
  <c r="AR220" i="88" s="1"/>
  <c r="AP226" i="88"/>
  <c r="AQ206" i="88"/>
  <c r="AS135" i="88"/>
  <c r="AR210"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01" i="88"/>
  <c r="AS221" i="88" s="1"/>
  <c r="AS200" i="88"/>
  <c r="AS220" i="88" s="1"/>
  <c r="AQ226" i="88"/>
  <c r="AR206" i="88"/>
  <c r="AU130" i="88"/>
  <c r="AU132" i="88" s="1"/>
  <c r="AU133" i="88" s="1"/>
  <c r="AU190" i="88" s="1"/>
  <c r="AV129" i="88"/>
  <c r="AV131" i="88" s="1"/>
  <c r="AT135" i="88"/>
  <c r="AS210" i="88"/>
  <c r="AS222"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22" i="88" s="1"/>
  <c r="AT201" i="88"/>
  <c r="AT221" i="88" s="1"/>
  <c r="AT200" i="88"/>
  <c r="AT220" i="88" s="1"/>
  <c r="AS206" i="88"/>
  <c r="AT210"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01" i="88"/>
  <c r="AU221" i="88" s="1"/>
  <c r="AU200" i="88"/>
  <c r="AU220" i="88" s="1"/>
  <c r="AS226" i="88"/>
  <c r="AT206" i="88"/>
  <c r="AW130" i="88"/>
  <c r="AW132" i="88" s="1"/>
  <c r="AW133" i="88" s="1"/>
  <c r="AW190" i="88" s="1"/>
  <c r="AX129" i="88"/>
  <c r="AX131" i="88" s="1"/>
  <c r="AU210" i="88"/>
  <c r="AU222"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00" i="88"/>
  <c r="AV220" i="88" s="1"/>
  <c r="AV202" i="88"/>
  <c r="AV222" i="88" s="1"/>
  <c r="AT226" i="88"/>
  <c r="AU206" i="88"/>
  <c r="AV210" i="88"/>
  <c r="AV221"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00" i="88"/>
  <c r="AW220" i="88" s="1"/>
  <c r="AW202" i="88"/>
  <c r="AW222" i="88" s="1"/>
  <c r="AU226" i="88"/>
  <c r="AV206" i="88"/>
  <c r="F18" i="88" s="1"/>
  <c r="AY130" i="88"/>
  <c r="AY132" i="88" s="1"/>
  <c r="AY133" i="88" s="1"/>
  <c r="AY190" i="88" s="1"/>
  <c r="AZ129" i="88"/>
  <c r="AZ131" i="88" s="1"/>
  <c r="AW210" i="88"/>
  <c r="AW221"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N10" i="2" a="1"/>
  <c r="AB10" i="2" a="1"/>
  <c r="N10" i="2" l="1"/>
  <c r="AB10" i="2"/>
  <c r="AX200" i="88"/>
  <c r="AX220" i="88" s="1"/>
  <c r="AX201" i="88"/>
  <c r="AX221" i="88" s="1"/>
  <c r="AX202" i="88"/>
  <c r="AX222" i="88" s="1"/>
  <c r="D18" i="88"/>
  <c r="AV226" i="88"/>
  <c r="AW206" i="88"/>
  <c r="AZ130" i="88"/>
  <c r="AZ132" i="88" s="1"/>
  <c r="AZ133" i="88" s="1"/>
  <c r="AZ190" i="88" s="1"/>
  <c r="BA129" i="88"/>
  <c r="BA131" i="88" s="1"/>
  <c r="AX210"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AB9" i="2" a="1"/>
  <c r="N9" i="2" a="1"/>
  <c r="U10"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AR202" i="74"/>
  <c r="AR222" i="74" s="1"/>
  <c r="AR201" i="74"/>
  <c r="AR221" i="74" s="1"/>
  <c r="AR200" i="74"/>
  <c r="AR220" i="74" s="1"/>
  <c r="AP202" i="74"/>
  <c r="AP222" i="74" s="1"/>
  <c r="AP201" i="74"/>
  <c r="AP221" i="74" s="1"/>
  <c r="AP200" i="74"/>
  <c r="AP220" i="74" s="1"/>
  <c r="AO202" i="74"/>
  <c r="AO222" i="74" s="1"/>
  <c r="AO200" i="74"/>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20" i="74" s="1"/>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01" i="74"/>
  <c r="AN221" i="74" s="1"/>
  <c r="AN202" i="74"/>
  <c r="AN222" i="74" s="1"/>
  <c r="AG202" i="74"/>
  <c r="AG222" i="74" s="1"/>
  <c r="AG201" i="74"/>
  <c r="AG221" i="74" s="1"/>
  <c r="AG200" i="74"/>
  <c r="AG220" i="74" s="1"/>
  <c r="I202" i="74"/>
  <c r="I222" i="74" s="1"/>
  <c r="I200" i="74"/>
  <c r="I201" i="74"/>
  <c r="I221" i="74" s="1"/>
  <c r="AK201" i="74"/>
  <c r="AK221" i="74" s="1"/>
  <c r="AK200" i="74"/>
  <c r="AK202" i="74"/>
  <c r="AK222" i="74" s="1"/>
  <c r="AS201" i="74"/>
  <c r="AS221" i="74" s="1"/>
  <c r="AS200" i="74"/>
  <c r="AS220" i="74" s="1"/>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N201" i="74"/>
  <c r="N202" i="74"/>
  <c r="N200" i="74"/>
  <c r="N220" i="74" s="1"/>
  <c r="AM200" i="74"/>
  <c r="AM220" i="74" s="1"/>
  <c r="AM202" i="74"/>
  <c r="AM201" i="74"/>
  <c r="W200" i="74"/>
  <c r="W202" i="74"/>
  <c r="W222" i="74" s="1"/>
  <c r="W201" i="74"/>
  <c r="W221" i="74" s="1"/>
  <c r="AI202" i="74"/>
  <c r="AI222" i="74" s="1"/>
  <c r="AI201" i="74"/>
  <c r="AI221" i="74" s="1"/>
  <c r="AI200" i="74"/>
  <c r="AD201" i="74"/>
  <c r="AD221" i="74" s="1"/>
  <c r="AD202" i="74"/>
  <c r="AD222" i="74" s="1"/>
  <c r="AD200" i="74"/>
  <c r="AD220" i="74" s="1"/>
  <c r="AV200" i="74"/>
  <c r="AV220" i="74" s="1"/>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P220" i="74"/>
  <c r="AW220" i="74"/>
  <c r="O220" i="74"/>
  <c r="Z220" i="74"/>
  <c r="AH220" i="74"/>
  <c r="M220" i="74"/>
  <c r="AJ220" i="74"/>
  <c r="W220" i="74"/>
  <c r="AO220" i="74"/>
  <c r="AX220" i="74"/>
  <c r="AU220" i="74"/>
  <c r="AC220" i="74"/>
  <c r="Y220" i="74"/>
  <c r="AI220" i="74"/>
  <c r="H220" i="74"/>
  <c r="BB220" i="74"/>
  <c r="Q220" i="74"/>
  <c r="T220" i="74"/>
  <c r="E204" i="74"/>
  <c r="E224" i="74" s="1"/>
  <c r="E220" i="74"/>
  <c r="AT220" i="74"/>
  <c r="AN220" i="74"/>
  <c r="U220" i="74"/>
  <c r="AF220" i="74"/>
  <c r="X220" i="74"/>
  <c r="R220" i="74"/>
  <c r="V220" i="74"/>
  <c r="I220" i="74"/>
  <c r="AK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158" authorId="1" shapeId="0" xr:uid="{02710AAF-09F4-455F-817C-FE7FB9BDD441}">
      <text>
        <r>
          <rPr>
            <b/>
            <sz val="9"/>
            <color indexed="81"/>
            <rFont val="Tahoma"/>
            <family val="2"/>
          </rPr>
          <t>Duncan Innes:GT/GD</t>
        </r>
      </text>
    </comment>
    <comment ref="C161" authorId="1" shapeId="0" xr:uid="{CB972240-B9D6-4B0F-9B31-59D97C1D08C3}">
      <text>
        <r>
          <rPr>
            <b/>
            <sz val="9"/>
            <color indexed="81"/>
            <rFont val="Tahoma"/>
            <family val="2"/>
          </rPr>
          <t>Duncan Innes:</t>
        </r>
        <r>
          <rPr>
            <sz val="9"/>
            <color indexed="81"/>
            <rFont val="Tahoma"/>
            <family val="2"/>
          </rPr>
          <t xml:space="preserve">
All sectors</t>
        </r>
      </text>
    </comment>
    <comment ref="C162" authorId="1" shapeId="0" xr:uid="{CFE0CA30-918A-48F1-B93C-FD63B0E9F87B}">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81205443-588A-4CE6-9515-10F9A32918B1}">
      <text>
        <r>
          <rPr>
            <b/>
            <sz val="9"/>
            <color indexed="81"/>
            <rFont val="Tahoma"/>
            <family val="2"/>
          </rPr>
          <t>Ofgem:</t>
        </r>
        <r>
          <rPr>
            <sz val="9"/>
            <color indexed="81"/>
            <rFont val="Tahoma"/>
            <family val="2"/>
          </rPr>
          <t xml:space="preserve">
Enter as year (eg 2027)
</t>
        </r>
      </text>
    </comment>
    <comment ref="C158" authorId="1" shapeId="0" xr:uid="{824C2138-C15B-460B-AF3C-D536DCD4DECD}">
      <text>
        <r>
          <rPr>
            <b/>
            <sz val="9"/>
            <color indexed="81"/>
            <rFont val="Tahoma"/>
            <family val="2"/>
          </rPr>
          <t>Duncan Innes:GT/GD</t>
        </r>
      </text>
    </comment>
    <comment ref="C161" authorId="1" shapeId="0" xr:uid="{F08C223E-5B99-4807-9920-4B54C8464499}">
      <text>
        <r>
          <rPr>
            <b/>
            <sz val="9"/>
            <color indexed="81"/>
            <rFont val="Tahoma"/>
            <family val="2"/>
          </rPr>
          <t>Duncan Innes:</t>
        </r>
        <r>
          <rPr>
            <sz val="9"/>
            <color indexed="81"/>
            <rFont val="Tahoma"/>
            <family val="2"/>
          </rPr>
          <t xml:space="preserve">
All sectors</t>
        </r>
      </text>
    </comment>
    <comment ref="C162" authorId="1" shapeId="0" xr:uid="{A00FFA34-83BA-4D64-9105-FCF131B95DEC}">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B42188F6-36A6-47E3-A399-6DF3323C4F21}">
      <text>
        <r>
          <rPr>
            <b/>
            <sz val="9"/>
            <color indexed="81"/>
            <rFont val="Tahoma"/>
            <family val="2"/>
          </rPr>
          <t>Ofgem:</t>
        </r>
        <r>
          <rPr>
            <sz val="9"/>
            <color indexed="81"/>
            <rFont val="Tahoma"/>
            <family val="2"/>
          </rPr>
          <t xml:space="preserve">
Enter as year (eg 2027)
</t>
        </r>
      </text>
    </comment>
    <comment ref="C158" authorId="1" shapeId="0" xr:uid="{BED2D0BD-D07D-4A50-8ADF-AEC86E5081B4}">
      <text>
        <r>
          <rPr>
            <b/>
            <sz val="9"/>
            <color indexed="81"/>
            <rFont val="Tahoma"/>
            <family val="2"/>
          </rPr>
          <t>Duncan Innes:GT/GD</t>
        </r>
      </text>
    </comment>
    <comment ref="C161" authorId="1" shapeId="0" xr:uid="{2ACE8C83-1FBA-4DC7-ACE6-505E21DE9C53}">
      <text>
        <r>
          <rPr>
            <b/>
            <sz val="9"/>
            <color indexed="81"/>
            <rFont val="Tahoma"/>
            <family val="2"/>
          </rPr>
          <t>Duncan Innes:</t>
        </r>
        <r>
          <rPr>
            <sz val="9"/>
            <color indexed="81"/>
            <rFont val="Tahoma"/>
            <family val="2"/>
          </rPr>
          <t xml:space="preserve">
All sectors</t>
        </r>
      </text>
    </comment>
    <comment ref="C162" authorId="1" shapeId="0" xr:uid="{2C1912FA-421B-4AFF-A902-424C6D945328}">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D6613D4-37ED-41FD-AD33-39D1C2A63F5D}">
      <text>
        <r>
          <rPr>
            <b/>
            <sz val="9"/>
            <color indexed="81"/>
            <rFont val="Tahoma"/>
            <family val="2"/>
          </rPr>
          <t>Ofgem:</t>
        </r>
        <r>
          <rPr>
            <sz val="9"/>
            <color indexed="81"/>
            <rFont val="Tahoma"/>
            <family val="2"/>
          </rPr>
          <t xml:space="preserve">
Enter as year (eg 2027)
</t>
        </r>
      </text>
    </comment>
    <comment ref="C158" authorId="1" shapeId="0" xr:uid="{8F443888-38C2-496A-A82C-DFA8AB7F5D76}">
      <text>
        <r>
          <rPr>
            <b/>
            <sz val="9"/>
            <color indexed="81"/>
            <rFont val="Tahoma"/>
            <family val="2"/>
          </rPr>
          <t>Duncan Innes:GT/GD</t>
        </r>
      </text>
    </comment>
    <comment ref="C161" authorId="1" shapeId="0" xr:uid="{1D8982DF-D286-46AA-B96F-21834E8364F4}">
      <text>
        <r>
          <rPr>
            <b/>
            <sz val="9"/>
            <color indexed="81"/>
            <rFont val="Tahoma"/>
            <family val="2"/>
          </rPr>
          <t>Duncan Innes:</t>
        </r>
        <r>
          <rPr>
            <sz val="9"/>
            <color indexed="81"/>
            <rFont val="Tahoma"/>
            <family val="2"/>
          </rPr>
          <t xml:space="preserve">
All sectors</t>
        </r>
      </text>
    </comment>
    <comment ref="C162" authorId="1" shapeId="0" xr:uid="{3B275F3D-C07D-41CE-8B15-D6BBFEEBCCA9}">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<sst xmlns="http://schemas.openxmlformats.org/spreadsheetml/2006/main" count="4895" uniqueCount="574">
  <si>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</si>
  <si>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</si>
  <si>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</si>
  <si>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</si>
  <si>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</si>
  <si>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</si>
  <si>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</si>
  <si>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</si>
  <si>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</si>
  <si>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</si>
  <si>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</si>
  <si>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</si>
  <si>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</si>
  <si>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</si>
  <si>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</si>
  <si>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</si>
  <si>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</si>
  <si>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</si>
  <si>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</si>
  <si>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</si>
  <si>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</si>
  <si>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</si>
  <si>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</si>
  <si>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</si>
  <si>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</si>
  <si>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</si>
  <si>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</si>
  <si>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</si>
  <si>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</si>
  <si>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</si>
  <si>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</si>
  <si>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</si>
  <si>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</si>
  <si>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</si>
  <si>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</si>
  <si>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</si>
  <si>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</si>
  <si>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</si>
  <si>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</si>
  <si>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</si>
  <si>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</si>
  <si>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</si>
  <si>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</si>
  <si>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</si>
  <si>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</si>
  <si>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</si>
  <si>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</si>
  <si>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</si>
  <si>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</si>
  <si>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</si>
  <si>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</si>
  <si>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</si>
  <si>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</si>
  <si>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</si>
  <si>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</si>
  <si>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</si>
  <si>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</si>
  <si>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</si>
  <si>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</si>
  <si>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</si>
  <si>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</si>
  <si>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</si>
  <si>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</si>
  <si>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</si>
  <si>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</si>
  <si>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</si>
  <si>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</si>
  <si>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</si>
  <si>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</si>
  <si>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</si>
  <si>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</si>
  <si>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</si>
  <si>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</si>
  <si>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</si>
  <si>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</si>
  <si>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</si>
  <si>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</si>
  <si>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</si>
  <si>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</si>
  <si>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</si>
  <si>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</si>
  <si>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</si>
  <si>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</si>
  <si>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</si>
  <si>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</si>
  <si>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</si>
  <si>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</si>
  <si>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</si>
  <si>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</si>
  <si>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</si>
  <si>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</si>
  <si>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</si>
  <si>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</si>
  <si>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</si>
  <si>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</si>
  <si>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</si>
  <si>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</si>
  <si>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</si>
  <si>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</si>
  <si>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</si>
  <si>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</si>
  <si>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</si>
  <si>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</si>
  <si>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</si>
  <si>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</si>
  <si>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</si>
  <si>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</si>
  <si>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</si>
  <si>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</si>
  <si>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</si>
  <si>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</si>
  <si>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</si>
  <si>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</si>
  <si>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</si>
  <si>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</si>
  <si>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</si>
  <si>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</si>
  <si>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</si>
  <si>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</si>
  <si>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</si>
  <si>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</si>
  <si>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</si>
  <si>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</si>
  <si>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</si>
  <si>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</si>
  <si>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</si>
  <si>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</si>
  <si>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</si>
  <si>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</si>
  <si>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</si>
  <si>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</si>
  <si>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</si>
  <si>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</si>
  <si>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</si>
  <si>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</si>
  <si>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</si>
  <si>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</si>
  <si>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</si>
  <si>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See Engineering Justification in Option_3 tab</t>
  </si>
  <si>
    <t>See Stakeholder Support Summary in Option_3 tab</t>
  </si>
  <si>
    <t>See GDN View in Option_3 tab</t>
  </si>
  <si>
    <t>Option_4</t>
  </si>
  <si>
    <t>Option_5</t>
  </si>
  <si>
    <t>Option_6</t>
  </si>
  <si>
    <t>Option_7</t>
  </si>
  <si>
    <t>Option_8</t>
  </si>
  <si>
    <t>Option_9</t>
  </si>
  <si>
    <t>Option_10</t>
  </si>
  <si>
    <t>NPV relative to baseline</t>
  </si>
  <si>
    <t>NPVs (relative to baseline, £m)</t>
  </si>
  <si>
    <t xml:space="preserve">Purpose of CBA: describe the stated aim of the investment decision </t>
  </si>
  <si>
    <t xml:space="preserve">To find the optimal balance between Risk, Cost and Service levels. </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</si>
  <si>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</si>
  <si>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</si>
  <si>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</si>
  <si>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</si>
  <si>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</si>
  <si>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</si>
  <si>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</si>
  <si>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</si>
  <si>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</si>
  <si>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Baseline (Do Nothing)</t>
  </si>
  <si>
    <t>The option to do nothing is used as the baseline against which all other options are measured. It does not include any capital investment but instead considers the cost of ongoing maintenance activities and repairs on failure. These are included within the financial risk element of the NARM modelling. There are no direct benefits accrued under this option. However, it does include societal impacts associated with leakage, injury, and fatality.</t>
  </si>
  <si>
    <t>In Summary, the Baseline and Deferred option were rejected as they make no account to intervene on any of our assets to counteract this deterioration in asset health and service levels. Neither do they seek to address current or potential issue of increasing network demand through existing and new connections.</t>
  </si>
  <si>
    <t>Preferred</t>
  </si>
  <si>
    <t xml:space="preserve">This Option aims to build a plan that would best reflect customer and stakeholder expectations and enable us to meet our obligations, this requires us to reinforce the network in the most cost effective and efficient way using historical evidence as well as combining REPEX and CAPEX work to ensure we maximise efficencies in reinforcing the network, we need to proactively address demand and capacity issues to ensure customers do not suffer supply interruptions during periods of peak demand. </t>
  </si>
  <si>
    <t>This option was selected as our Preferred option as it meets all objectives and is the best balance of managing service levels whilst keeping bills as low as possible in line with customer expectations. In particular, it maintains compliance in relation to our Gas Licence conditions to sufficiently supply the forcast gas flow (1in 20 demand conditions). This balanced programme of work will allow us to continue to provide a safe, resilient and compliant network for our customers whilst providing value for money.</t>
  </si>
  <si>
    <t>Do more and increase volume of interventions Capacity upgrades.</t>
  </si>
  <si>
    <t>We have assessed a second option whereby we could increase the volume of capacity governors to complete all governors that exceed 90% capacity of stream by the end of RIIO-GD3 this option would result in an acceleration of interventions in the RIIO-GD3 period. Under this option, interventions would increase to 95 with 56km of Reinforcements overall, at a cost of £28.5m.</t>
  </si>
  <si>
    <t>The Do More option was rejected based on not meeting the efficiency objective. This is due to the proposal of a significant increase in the rate of Governor capacity based interventions that could be defered to RIIO GD4 without a negative impact on our Gas Licence Conditions.</t>
  </si>
  <si>
    <t>Do less and reduce volume of General Reinforcement</t>
  </si>
  <si>
    <t>We have assessed a third option whereby we could decrease the volume of general reinforcement by not including a TOTEX approach and keep the REPEX program and reinforcement program separate this would see a decreased spend of £3.2m compared to the prefered option, this would lead to an increase of 20km opencut of new mains on REPEX work.</t>
  </si>
  <si>
    <t>The Do less option was rejected based on not meeting the TOTEX objective of increasing efficencies to provide a value for money network for customers.</t>
  </si>
  <si>
    <t>N</t>
  </si>
  <si>
    <t>N/A</t>
  </si>
  <si>
    <t>Deferred investment</t>
  </si>
  <si>
    <t>This option considered the deferral of the preferred option into RIIO-GD4</t>
  </si>
  <si>
    <t>Trend Line Reinforcements</t>
  </si>
  <si>
    <t xml:space="preserve">This option concidered looking at trend lines from RIIO GD1 and RIIO GD2 to determin General and Sepcific reinforcement work loads </t>
  </si>
  <si>
    <t xml:space="preserve">This option was discounted as it predicted a large increase of reinforcements that we don’t have accurate forcasts to predict and would see an increase in customers bills. </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</si>
  <si>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</si>
  <si>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</si>
  <si>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</si>
  <si>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</si>
  <si>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</si>
  <si>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</si>
  <si>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</si>
  <si>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</si>
  <si>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</si>
  <si>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</si>
  <si>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</si>
  <si>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</si>
  <si>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</si>
  <si>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</si>
  <si>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</si>
  <si>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</si>
  <si>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</si>
  <si>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</si>
  <si>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</si>
  <si>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</si>
  <si>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</si>
  <si>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</si>
  <si>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</si>
  <si>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</si>
  <si>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</si>
  <si>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</si>
  <si>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</si>
  <si>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</si>
  <si>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</si>
  <si>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</si>
  <si>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</si>
  <si>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</si>
  <si>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</si>
  <si>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</si>
  <si>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</si>
  <si>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</si>
  <si>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</si>
  <si>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</si>
  <si>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</si>
  <si>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</si>
  <si>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</si>
  <si>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</si>
  <si>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</si>
  <si>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</si>
  <si>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</si>
  <si>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</si>
  <si>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</si>
  <si>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</si>
  <si>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</si>
  <si>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</si>
  <si>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</si>
  <si>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</si>
  <si>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</si>
  <si>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</si>
  <si>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</si>
  <si>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</si>
  <si>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</si>
  <si>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</si>
  <si>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</si>
  <si>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</si>
  <si>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</si>
  <si>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</si>
  <si>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</si>
  <si>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</si>
  <si>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</si>
  <si>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</si>
  <si>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</si>
  <si>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</si>
  <si>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</si>
  <si>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</si>
  <si>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</si>
  <si>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</si>
  <si>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</si>
  <si>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</si>
  <si>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</si>
  <si>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</si>
  <si>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</si>
  <si>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</si>
  <si>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</si>
  <si>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</si>
  <si>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</si>
  <si>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</si>
  <si>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</si>
  <si>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</si>
  <si>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</si>
  <si>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</si>
  <si>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</si>
  <si>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</si>
  <si>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</si>
  <si>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</si>
  <si>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</si>
  <si>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</si>
  <si>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</si>
  <si>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</si>
  <si>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</si>
  <si>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</si>
  <si>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</si>
  <si>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</si>
  <si>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</si>
  <si>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</si>
  <si>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</si>
  <si>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</si>
  <si>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</si>
  <si>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</si>
  <si>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</si>
  <si>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</si>
  <si>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</si>
  <si>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</si>
  <si>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</si>
  <si>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</si>
  <si>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</si>
  <si>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</si>
  <si>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</si>
  <si>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</si>
  <si>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</si>
  <si>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</si>
  <si>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</si>
  <si>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</si>
  <si>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</si>
  <si>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</si>
  <si>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</si>
  <si>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</si>
  <si>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</si>
  <si>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</si>
  <si>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</si>
  <si>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</si>
  <si>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</si>
  <si>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</si>
  <si>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</si>
  <si>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</si>
  <si>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</si>
  <si>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</si>
  <si>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</si>
  <si>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</si>
  <si>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</si>
  <si>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</si>
  <si>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</si>
  <si>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</si>
  <si>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</si>
  <si>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</si>
  <si>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</si>
  <si>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</si>
  <si>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</si>
  <si>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</si>
  <si>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</si>
  <si>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</si>
  <si>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Risk to delivery of outputs within RIIO-GD3. There is an increase in workload for RIIO-GD3 over RIIO-GD2.</t>
  </si>
  <si>
    <t>Low</t>
  </si>
  <si>
    <t>&lt;=20%</t>
  </si>
  <si>
    <t>Experience has shown that delivery of projects of this type requires close monitoring which is why the team responsible for monitoring is also involved with delivery. There are robust controls in places to ensure delivery is tracked through period.
Our Workforce and Supply Chain Resilience Strategy discusses the likely resourcing challenges we will face during RIIO-GD3 and our plans on how to address them.</t>
  </si>
  <si>
    <t xml:space="preserve">NGN have a proven track record of delivering in this area and the preferred strategy is a continuation of the sucessful approach in RIIO-GD2. We have experienced project managers who have a proven track record of delivering this type of work.
We have consistently engaged on our preferred strategy with our SMEs and operational colleagues to ensure that our strategy is both viable and deliverable. </t>
  </si>
  <si>
    <t xml:space="preserve">Contractor/resource availability – Risk around market resource for over 100 lineguard cabinets, the ability for these to be manufactured at a pace required by the delivery programme with the appropriate ‘lead’ time. As this work is large volume but small value it is likely that if some of the lineguard refurbishments are contracted out that they will be given to a single supplier as a rolling programme. It is vital to ensure that commercial value is extracted and that the delivery of the products meet the project installation timing requirements. </t>
  </si>
  <si>
    <t>We are employing early engagement and preparatory works in RIIO-GD2 year 4 and 5 to help mitigate these risks.</t>
  </si>
  <si>
    <t>We will continue to monitor this in RIIO-GD2 year 4 and 5 and into RIIO-GD3.</t>
  </si>
  <si>
    <t xml:space="preserve">Supply chain risk – NGN have had issues with the supply chain recently (in particular for volumetric skids) and also issues with Liability levels associated with the failure of equipment and the level of liability held by the manufacturer in the event of this. This has been recently resolved with one supplier. </t>
  </si>
  <si>
    <t>Medium</t>
  </si>
  <si>
    <t>&lt;=30%</t>
  </si>
  <si>
    <t xml:space="preserve">We will actively manage this process going into and during RIIO-GD3.
</t>
  </si>
  <si>
    <t>Our Workforce and Supply Chain Resilience Strategy discusses the likely supply chain challenges we will face during RIIO-GD3 and our plans on how to address them.</t>
  </si>
  <si>
    <t xml:space="preserve">Cost variability - External Project management, untimely delivery by contractors and 3rd party delays could all impact on costs. However, framework partners who deliver the Capex workload are rigorously challenged to deliver value for money and alternative partners are continually being used were cost or delivery is a challenge. </t>
  </si>
  <si>
    <t>We have a robust methodology for developing Capex unit cost rates which include an allowance for uncertainty. Further details can be found in Section 7.6 of EJP A22.I Reinforcements -Governors &amp; Mains EJP.</t>
  </si>
  <si>
    <t>Subject matter experts have been continually engaged on unit costs to ensure these are accurate. We will continue to monitor delivery against RIIO-GD3 unit costs.</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</si>
  <si>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</si>
  <si>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</si>
  <si>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</si>
  <si>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</si>
  <si>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</si>
  <si>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A22.i.NGN</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</si>
  <si>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(This is not delivered under this option)</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</si>
  <si>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Expenditure Type</t>
  </si>
  <si>
    <t>Capex</t>
  </si>
  <si>
    <t>Authorised By:</t>
  </si>
  <si>
    <t>Dean Pearson</t>
  </si>
  <si>
    <r>
      <t xml:space="preserve">Preferred Option </t>
    </r>
    <r>
      <rPr>
        <i/>
        <sz val="10"/>
        <rFont val="Verdana"/>
        <family val="2"/>
      </rPr>
      <t>(Y/N)</t>
    </r>
  </si>
  <si>
    <r>
      <t>Spend Area</t>
    </r>
    <r>
      <rPr>
        <i/>
        <sz val="10"/>
        <color theme="1"/>
        <rFont val="Verdana"/>
        <family val="2"/>
      </rPr>
      <t xml:space="preserve">
(Please include relevant RRP/BPDT Table Reference)</t>
    </r>
  </si>
  <si>
    <t>CV5.02, CV5.03</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</si>
  <si>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</si>
  <si>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</si>
  <si>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</si>
  <si>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</si>
  <si>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</si>
  <si>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</si>
  <si>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</si>
  <si>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</si>
  <si>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</si>
  <si>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</si>
  <si>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</si>
  <si>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Our Gas Transporter Licence conditions require us to provide a reliable service to customers. This means that we need to have enough network resilience to cope with extreme events (including a 1 in 20-year event). There are three main drivers we need to invest in reinforcement, Where there is growth in demand (either general growth in demand or a new point load at a specific location) that impacts the capacity of the network, Where we are replacing mains via an insertion technique which reduces network capacity. Where growth in the network or local network changes result in existing Governors been close to or over capacity, We are focused on a TOTEX approach to reinforcements in RIIO -GD3 whilst ensuring all Governors whos capacity exceeded 90% are upgraded. A22.i NGN RIIO-GD3 Investment Decision Pack -Reinforcements - Governors &amp; Mains EJP.</t>
  </si>
  <si>
    <t>Expenditure Profile - Summary</t>
  </si>
  <si>
    <t>Post RIIO3</t>
  </si>
  <si>
    <t>(£m)</t>
  </si>
  <si>
    <t>Capitalised costs</t>
  </si>
  <si>
    <t>Non-capitalised costs</t>
  </si>
  <si>
    <t>Asset Class</t>
  </si>
  <si>
    <t>Unit</t>
  </si>
  <si>
    <t>Output</t>
  </si>
  <si>
    <t>ongoing maintenance activities and repairs on failure</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</si>
  <si>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</si>
  <si>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</si>
  <si>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</si>
  <si>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</si>
  <si>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</si>
  <si>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</si>
  <si>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</si>
  <si>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</si>
  <si>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</si>
  <si>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</si>
  <si>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</si>
  <si>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</si>
  <si>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</si>
  <si>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</si>
  <si>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</si>
  <si>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</si>
  <si>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</si>
  <si>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</si>
  <si>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</si>
  <si>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</si>
  <si>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</si>
  <si>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</si>
  <si>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</si>
  <si>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</si>
  <si>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</si>
  <si>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</si>
  <si>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</si>
  <si>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</si>
  <si>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</si>
  <si>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</si>
  <si>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</si>
  <si>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</si>
  <si>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</si>
  <si>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</si>
  <si>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</si>
  <si>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</si>
  <si>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</si>
  <si>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</si>
  <si>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</si>
  <si>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</si>
  <si>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</si>
  <si>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</si>
  <si>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</si>
  <si>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</si>
  <si>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</si>
  <si>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</si>
  <si>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</si>
  <si>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</si>
  <si>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</si>
  <si>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</si>
  <si>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</si>
  <si>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</si>
  <si>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</si>
  <si>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</si>
  <si>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</si>
  <si>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</si>
  <si>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</si>
  <si>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</si>
  <si>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</si>
  <si>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</si>
  <si>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</si>
  <si>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</si>
  <si>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</si>
  <si>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</si>
  <si>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</si>
  <si>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</si>
  <si>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</si>
  <si>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</si>
  <si>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</si>
  <si>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</si>
  <si>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</si>
  <si>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</si>
  <si>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</si>
  <si>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</si>
  <si>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</si>
  <si>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</si>
  <si>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</si>
  <si>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</si>
  <si>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</si>
  <si>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</si>
  <si>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</si>
  <si>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</si>
  <si>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</si>
  <si>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</si>
  <si>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</si>
  <si>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</si>
  <si>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</si>
  <si>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</si>
  <si>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</si>
  <si>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</si>
  <si>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</si>
  <si>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</si>
  <si>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</si>
  <si>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</si>
  <si>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</si>
  <si>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</si>
  <si>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</si>
  <si>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</si>
  <si>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</si>
  <si>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</si>
  <si>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</si>
  <si>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</si>
  <si>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</si>
  <si>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</si>
  <si>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</si>
  <si>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</si>
  <si>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</si>
  <si>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</si>
  <si>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</si>
  <si>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</si>
  <si>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</si>
  <si>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</si>
  <si>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</si>
  <si>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</si>
  <si>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</si>
  <si>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</si>
  <si>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</si>
  <si>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</si>
  <si>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</si>
  <si>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</si>
  <si>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</si>
  <si>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</si>
  <si>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</si>
  <si>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</si>
  <si>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</si>
  <si>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</si>
  <si>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</si>
  <si>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</si>
  <si>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NGN VF Financial Risk, NGN VF Customer Risk, NGN VF Compliance Risk populated from our decision support tool outputs as per NGN's Value Framework and consistent with NARM.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</si>
  <si>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</si>
  <si>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</si>
  <si>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</si>
  <si>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NARM modelling assumptions from our Decision Support Tool - see Ofgem CBA Template Assumptions in section 8 of EJP.</t>
  </si>
  <si>
    <t>Modelled as per NARM metholdogy from our decision support tool.</t>
  </si>
  <si>
    <t>Cost cross-referencing</t>
  </si>
  <si>
    <t>If there is any explanation required on how the cost data set out in the EJP totals to the lines in the CBA, please provide it here.</t>
  </si>
  <si>
    <t>Costs in CBA reflected in sections 8 and 9 of EJP.</t>
  </si>
  <si>
    <t>Prefered</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</si>
  <si>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(This is not delivered under this option)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</si>
  <si>
    <t>General reinforcement</t>
  </si>
  <si>
    <t>In km - see A22.i NGN RIIO-GD3 Investment Decision Pack - Reinforcements - Governors and Mains EJP</t>
  </si>
  <si>
    <t>Specific reinforcement</t>
  </si>
  <si>
    <t>New Governors</t>
  </si>
  <si>
    <t>Number - see A22.i NGN RIIO-GD3 Investment Decision Pack - Reinforcements - Governors and Mains EJP</t>
  </si>
  <si>
    <t>Governor Capacity Upgrades</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</si>
  <si>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</si>
  <si>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</si>
  <si>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</si>
  <si>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</si>
  <si>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</si>
  <si>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</si>
  <si>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</si>
  <si>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</si>
  <si>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</si>
  <si>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</si>
  <si>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</si>
  <si>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</si>
  <si>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</si>
  <si>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</si>
  <si>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</si>
  <si>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</si>
  <si>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</si>
  <si>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</si>
  <si>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</si>
  <si>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</si>
  <si>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</si>
  <si>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</si>
  <si>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</si>
  <si>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</si>
  <si>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</si>
  <si>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</si>
  <si>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</si>
  <si>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</si>
  <si>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</si>
  <si>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</si>
  <si>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</si>
  <si>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</si>
  <si>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</si>
  <si>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</si>
  <si>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</si>
  <si>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</si>
  <si>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</si>
  <si>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</si>
  <si>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</si>
  <si>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</si>
  <si>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</si>
  <si>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</si>
  <si>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Repex Reduction in OC</t>
  </si>
  <si>
    <t>Pass Through Costs</t>
  </si>
  <si>
    <t>Comparison to baseline</t>
  </si>
  <si>
    <t xml:space="preserve">Capex </t>
  </si>
  <si>
    <t>Max</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</si>
  <si>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 </t>
    </r>
    <r>
      <rPr>
        <b/>
        <sz val="10"/>
        <color theme="1"/>
        <rFont val="Verdana"/>
        <family val="2"/>
      </rPr>
      <t>(Additional increase in spend over the Preferred option has not been deemed to be justified).</t>
    </r>
  </si>
  <si>
    <t xml:space="preserve"> </t>
  </si>
  <si>
    <t>MIN</t>
  </si>
  <si>
    <r>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t>
    </r>
    <r>
      <rPr>
        <b/>
        <sz val="10"/>
        <color theme="1"/>
        <rFont val="Verdana"/>
        <family val="2"/>
      </rPr>
      <t xml:space="preserve"> (This option places our compliance with regulations at risk</t>
    </r>
    <r>
      <rPr>
        <sz val="10"/>
        <color theme="1"/>
        <rFont val="Verdana"/>
        <family val="2"/>
      </rPr>
      <t>)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</si>
  <si>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Our Gas Transporter Licence conditions require us to provide a reliable service to customers. This means that we need to have enough network resilience to cope with extreme events (including a 1 in 20-year event). There are three main drivers we need to invest in reinforcement, Where there is growth in demand (either general growth in demand or a new point load at a specific location) that impacts the capacity of the network, Where we are replacing mains via an insertion technique which reduces network capacity. Where growth in the network or local network changes result in existing Governors been close to or over capacity, A22.i NGN RIIO-GD3 Investment Decision Pack -Reinforcements - Governors &amp; Mains EJP.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</si>
</sst>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s>
  <fonts count="53">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s>
  <fills count="23">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s>
  <cellStyleXfs count="39">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8" fillId="0" borderId="0"/>
    <xf numFmtId="0" fontId="10" fillId="0" borderId="0" applyFont="0" applyFill="0" applyBorder="0" applyAlignment="0" applyProtection="0"/>
    <xf numFmtId="9" fontId="18" fillId="0" borderId="0" applyFont="0" applyFill="0" applyBorder="0" applyAlignment="0" applyProtection="0"/>
    <xf numFmtId="0" fontId="18" fillId="0" borderId="0"/>
    <xf numFmtId="170" fontId="10" fillId="0" borderId="0"/>
    <xf numFmtId="0" fontId="10" fillId="0" borderId="0"/>
    <xf numFmtId="0" fontId="8" fillId="0" borderId="0" applyFont="0" applyFill="0" applyBorder="0" applyAlignment="0" applyProtection="0"/>
    <xf numFmtId="0" fontId="18" fillId="0" borderId="0"/>
    <xf numFmtId="0" fontId="33" fillId="0" borderId="0"/>
    <xf numFmtId="0" fontId="18" fillId="0" borderId="0"/>
    <xf numFmtId="0" fontId="1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7" fillId="14" borderId="39" applyNumberFormat="0" applyAlignment="0" applyProtection="0"/>
    <xf numFmtId="0" fontId="2" fillId="0" borderId="0"/>
    <xf numFmtId="165" fontId="2" fillId="0" borderId="0" applyFont="0" applyFill="0" applyBorder="0" applyAlignment="0" applyProtection="0"/>
    <xf numFmtId="176" fontId="38" fillId="13" borderId="0"/>
    <xf numFmtId="9" fontId="18" fillId="0" borderId="0" applyFont="0" applyFill="0" applyBorder="0" applyAlignment="0" applyProtection="0"/>
    <xf numFmtId="0" fontId="18" fillId="0" borderId="0"/>
    <xf numFmtId="0" fontId="47" fillId="0" borderId="0"/>
    <xf numFmtId="0" fontId="48" fillId="0" borderId="0" applyNumberFormat="0" applyFill="0" applyBorder="0" applyAlignment="0" applyProtection="0">
      <alignment vertical="top"/>
      <protection locked="0"/>
    </xf>
    <xf numFmtId="9" fontId="47"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0" fontId="1" fillId="0" borderId="0"/>
    <xf numFmtId="4" fontId="49" fillId="20" borderId="0" applyBorder="0">
      <alignment horizontal="center" vertical="center" wrapText="1"/>
    </xf>
    <xf numFmtId="0" fontId="47" fillId="0" borderId="0"/>
  </cellStyleXfs>
  <cellXfs count="469">
    <xf numFmtId="0" fontId="0" fillId="0" borderId="0" xfId="0"/>
    <xf numFmtId="0" fontId="0" fillId="0" borderId="0" xfId="0" applyAlignment="1">
      <alignment horizontal="center"/>
    </xf>
    <xf numFmtId="0" fontId="0" fillId="0" borderId="0" xfId="0" applyAlignment="1">
      <alignment vertical="center"/>
    </xf>
    <xf numFmtId="0" fontId="12" fillId="0" borderId="9" xfId="0" applyFont="1" applyBorder="1"/>
    <xf numFmtId="0" fontId="12" fillId="0" borderId="0" xfId="0" applyFont="1"/>
    <xf numFmtId="0" fontId="12"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3" fillId="0" borderId="0" xfId="0" applyFont="1"/>
    <xf numFmtId="0" fontId="0" fillId="3" borderId="1" xfId="0" applyFill="1" applyBorder="1" applyAlignment="1">
      <alignment horizontal="center" vertical="center"/>
    </xf>
    <xf numFmtId="0" fontId="16" fillId="0" borderId="0" xfId="0" applyFont="1"/>
    <xf numFmtId="0" fontId="15"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1" fillId="0" borderId="0" xfId="0" applyFont="1" applyAlignment="1">
      <alignment vertical="center" wrapText="1"/>
    </xf>
    <xf numFmtId="0" fontId="15" fillId="0" borderId="1" xfId="0" applyFont="1" applyBorder="1" applyAlignment="1">
      <alignment horizontal="center" vertical="center"/>
    </xf>
    <xf numFmtId="169" fontId="12"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5" fillId="0" borderId="0" xfId="0" applyNumberFormat="1" applyFont="1"/>
    <xf numFmtId="169" fontId="12" fillId="4" borderId="1" xfId="0" applyNumberFormat="1" applyFont="1" applyFill="1" applyBorder="1" applyAlignment="1">
      <alignment horizontal="center" vertical="center"/>
    </xf>
    <xf numFmtId="166" fontId="12" fillId="4" borderId="1" xfId="0" applyNumberFormat="1" applyFont="1" applyFill="1" applyBorder="1" applyAlignment="1">
      <alignment horizontal="center" vertical="center"/>
    </xf>
    <xf numFmtId="169" fontId="12" fillId="4" borderId="6" xfId="0" applyNumberFormat="1" applyFont="1" applyFill="1" applyBorder="1" applyAlignment="1">
      <alignment horizontal="center" vertical="center"/>
    </xf>
    <xf numFmtId="0" fontId="19" fillId="0" borderId="0" xfId="0" applyFont="1"/>
    <xf numFmtId="0" fontId="0" fillId="0" borderId="21" xfId="0" applyBorder="1"/>
    <xf numFmtId="0" fontId="12" fillId="0" borderId="1" xfId="0" applyFont="1" applyBorder="1" applyAlignment="1">
      <alignment horizontal="center" wrapText="1"/>
    </xf>
    <xf numFmtId="0" fontId="25" fillId="0" borderId="0" xfId="0" applyFont="1" applyAlignment="1">
      <alignment horizontal="center"/>
    </xf>
    <xf numFmtId="0" fontId="0" fillId="0" borderId="0" xfId="0" applyAlignment="1">
      <alignment horizontal="left"/>
    </xf>
    <xf numFmtId="0" fontId="0" fillId="0" borderId="6" xfId="0" applyBorder="1"/>
    <xf numFmtId="0" fontId="15" fillId="0" borderId="6" xfId="0" applyFont="1" applyBorder="1" applyAlignment="1">
      <alignment horizontal="center" vertical="center"/>
    </xf>
    <xf numFmtId="0" fontId="15" fillId="0" borderId="14" xfId="0" applyFont="1" applyBorder="1" applyAlignment="1">
      <alignment horizontal="center" vertical="center" wrapText="1"/>
    </xf>
    <xf numFmtId="0" fontId="12" fillId="0" borderId="1" xfId="0" applyFont="1" applyBorder="1" applyAlignment="1">
      <alignment horizontal="center" vertical="center" wrapText="1"/>
    </xf>
    <xf numFmtId="9" fontId="12" fillId="4" borderId="14" xfId="9" applyFont="1" applyFill="1" applyBorder="1" applyAlignment="1" applyProtection="1">
      <alignment horizontal="center" vertical="center"/>
    </xf>
    <xf numFmtId="0" fontId="12" fillId="0" borderId="6" xfId="0" applyFont="1" applyBorder="1" applyAlignment="1">
      <alignment horizontal="center" vertical="center" wrapText="1"/>
    </xf>
    <xf numFmtId="0" fontId="12"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2" fillId="4" borderId="1" xfId="0" quotePrefix="1" applyFont="1" applyFill="1" applyBorder="1" applyAlignment="1">
      <alignment horizontal="center" vertical="center"/>
    </xf>
    <xf numFmtId="0" fontId="4" fillId="0" borderId="0" xfId="0" applyFont="1" applyAlignment="1">
      <alignment horizontal="center" vertical="center" wrapText="1"/>
    </xf>
    <xf numFmtId="171" fontId="13"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2"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2" fillId="0" borderId="0" xfId="1" applyFont="1"/>
    <xf numFmtId="0" fontId="0" fillId="0" borderId="0" xfId="1" applyFont="1"/>
    <xf numFmtId="0" fontId="0" fillId="0" borderId="0" xfId="1" applyFont="1" applyAlignment="1">
      <alignment horizontal="left" vertical="top"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wrapText="1"/>
    </xf>
    <xf numFmtId="0" fontId="13" fillId="5" borderId="1" xfId="5" applyFont="1" applyFill="1" applyBorder="1" applyAlignment="1">
      <alignment horizontal="center" vertical="center"/>
    </xf>
    <xf numFmtId="0" fontId="13" fillId="5" borderId="5" xfId="5" applyFont="1" applyFill="1" applyBorder="1" applyAlignment="1">
      <alignment horizontal="center" vertical="center"/>
    </xf>
    <xf numFmtId="168" fontId="13" fillId="5" borderId="1" xfId="5" applyNumberFormat="1" applyFont="1" applyFill="1" applyBorder="1" applyAlignment="1">
      <alignment vertical="center"/>
    </xf>
    <xf numFmtId="0" fontId="27" fillId="0" borderId="0" xfId="0" applyFont="1"/>
    <xf numFmtId="167" fontId="12" fillId="0" borderId="1" xfId="0" applyNumberFormat="1" applyFont="1" applyBorder="1" applyAlignment="1">
      <alignment horizontal="center" vertical="center" wrapText="1"/>
    </xf>
    <xf numFmtId="0" fontId="12" fillId="0" borderId="1" xfId="0" applyFont="1" applyBorder="1" applyAlignment="1">
      <alignment horizontal="center"/>
    </xf>
    <xf numFmtId="9" fontId="12" fillId="5" borderId="1" xfId="9" applyFont="1" applyFill="1" applyBorder="1" applyAlignment="1" applyProtection="1">
      <alignment horizontal="center" vertical="center"/>
      <protection locked="0"/>
    </xf>
    <xf numFmtId="0" fontId="12" fillId="0" borderId="26" xfId="0" applyFont="1" applyBorder="1"/>
    <xf numFmtId="0" fontId="0" fillId="0" borderId="26" xfId="0" applyBorder="1"/>
    <xf numFmtId="1" fontId="12" fillId="4" borderId="1" xfId="0" applyNumberFormat="1" applyFont="1" applyFill="1" applyBorder="1" applyAlignment="1">
      <alignment horizontal="center" vertical="center"/>
    </xf>
    <xf numFmtId="172" fontId="12"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6" fillId="6" borderId="0" xfId="0" applyFont="1" applyFill="1"/>
    <xf numFmtId="0" fontId="0" fillId="6" borderId="33" xfId="0" applyFill="1" applyBorder="1"/>
    <xf numFmtId="0" fontId="0" fillId="6" borderId="0" xfId="0" applyFill="1" applyAlignment="1">
      <alignment wrapText="1"/>
    </xf>
    <xf numFmtId="0" fontId="4" fillId="6" borderId="0" xfId="0" applyFont="1" applyFill="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0" xfId="0" applyFont="1" applyFill="1" applyAlignment="1">
      <alignment horizontal="center" vertical="center"/>
    </xf>
    <xf numFmtId="0" fontId="4" fillId="6" borderId="0" xfId="0" applyFont="1" applyFill="1" applyAlignment="1">
      <alignment horizontal="center" vertical="center" wrapText="1"/>
    </xf>
    <xf numFmtId="0" fontId="32" fillId="6" borderId="0" xfId="0" applyFont="1" applyFill="1"/>
    <xf numFmtId="0" fontId="4" fillId="6" borderId="0" xfId="0" applyFont="1" applyFill="1" applyAlignment="1">
      <alignment wrapText="1"/>
    </xf>
    <xf numFmtId="0" fontId="5"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4" fillId="6" borderId="9" xfId="0" applyFont="1" applyFill="1" applyBorder="1" applyAlignment="1">
      <alignment wrapText="1"/>
    </xf>
    <xf numFmtId="0" fontId="0" fillId="6" borderId="35" xfId="0" applyFill="1" applyBorder="1"/>
    <xf numFmtId="9" fontId="12" fillId="6" borderId="0" xfId="9" applyFont="1" applyFill="1" applyBorder="1" applyAlignment="1" applyProtection="1">
      <alignment horizontal="center" vertical="center"/>
    </xf>
    <xf numFmtId="166" fontId="12"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2" fillId="5" borderId="14" xfId="0" applyNumberFormat="1" applyFont="1" applyFill="1" applyBorder="1" applyAlignment="1" applyProtection="1">
      <alignment horizontal="left" vertical="center"/>
      <protection locked="0"/>
    </xf>
    <xf numFmtId="175" fontId="12" fillId="4" borderId="1" xfId="0" quotePrefix="1" applyNumberFormat="1" applyFont="1" applyFill="1" applyBorder="1" applyAlignment="1">
      <alignment horizontal="left" vertical="top"/>
    </xf>
    <xf numFmtId="49" fontId="12" fillId="5" borderId="1" xfId="0" applyNumberFormat="1" applyFont="1" applyFill="1" applyBorder="1" applyAlignment="1" applyProtection="1">
      <alignment horizontal="left" vertical="center"/>
      <protection locked="0"/>
    </xf>
    <xf numFmtId="49" fontId="12" fillId="5" borderId="6" xfId="0" applyNumberFormat="1" applyFont="1" applyFill="1" applyBorder="1" applyAlignment="1" applyProtection="1">
      <alignment horizontal="left" vertical="center"/>
      <protection locked="0"/>
    </xf>
    <xf numFmtId="49" fontId="35" fillId="5" borderId="1" xfId="0" applyNumberFormat="1" applyFont="1" applyFill="1" applyBorder="1" applyAlignment="1" applyProtection="1">
      <alignment horizontal="left" vertical="center"/>
      <protection locked="0"/>
    </xf>
    <xf numFmtId="14" fontId="35"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6" fillId="9" borderId="1" xfId="0" applyFont="1" applyFill="1" applyBorder="1" applyAlignment="1">
      <alignment horizontal="center" vertical="center"/>
    </xf>
    <xf numFmtId="0" fontId="36" fillId="10" borderId="1" xfId="0" applyFont="1" applyFill="1" applyBorder="1" applyAlignment="1">
      <alignment horizontal="center" vertical="center"/>
    </xf>
    <xf numFmtId="0" fontId="36" fillId="10" borderId="1" xfId="0" applyFont="1" applyFill="1" applyBorder="1" applyAlignment="1">
      <alignment horizontal="center" vertical="center" wrapText="1"/>
    </xf>
    <xf numFmtId="0" fontId="36" fillId="11" borderId="1" xfId="0" applyFont="1" applyFill="1" applyBorder="1" applyAlignment="1">
      <alignment horizontal="center" vertical="center"/>
    </xf>
    <xf numFmtId="0" fontId="36" fillId="12" borderId="1" xfId="0" applyFont="1" applyFill="1" applyBorder="1" applyAlignment="1">
      <alignment horizontal="center" vertical="center"/>
    </xf>
    <xf numFmtId="0" fontId="26"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8"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4"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8"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8"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8" fillId="6" borderId="1" xfId="15" applyNumberFormat="1" applyFont="1" applyFill="1" applyBorder="1" applyAlignment="1">
      <alignment horizontal="center" vertical="top"/>
    </xf>
    <xf numFmtId="0" fontId="12" fillId="0" borderId="0" xfId="14" applyFont="1" applyAlignment="1">
      <alignment horizontal="center" vertical="center"/>
    </xf>
    <xf numFmtId="10" fontId="13" fillId="0" borderId="1" xfId="23" applyNumberFormat="1" applyFont="1" applyBorder="1" applyAlignment="1">
      <alignment horizontal="center" vertical="center"/>
    </xf>
    <xf numFmtId="0" fontId="13" fillId="0" borderId="1" xfId="23" applyFont="1" applyBorder="1" applyAlignment="1">
      <alignment horizontal="center" vertical="center"/>
    </xf>
    <xf numFmtId="2" fontId="13" fillId="0" borderId="1" xfId="24" applyNumberFormat="1" applyFont="1" applyFill="1" applyBorder="1" applyAlignment="1" applyProtection="1">
      <alignment horizontal="center" vertical="center"/>
    </xf>
    <xf numFmtId="0" fontId="13" fillId="0" borderId="0" xfId="14" applyFont="1"/>
    <xf numFmtId="0" fontId="13" fillId="0" borderId="0" xfId="27" applyFont="1"/>
    <xf numFmtId="0" fontId="13" fillId="0" borderId="1" xfId="14" applyFont="1" applyBorder="1"/>
    <xf numFmtId="173" fontId="13"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2"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2" fillId="4" borderId="1" xfId="9" applyFont="1" applyFill="1" applyBorder="1" applyAlignment="1" applyProtection="1">
      <alignment horizontal="center" vertical="center"/>
    </xf>
    <xf numFmtId="0" fontId="0" fillId="0" borderId="1" xfId="0" applyBorder="1" applyAlignment="1">
      <alignment horizontal="center"/>
    </xf>
    <xf numFmtId="172" fontId="13" fillId="0" borderId="1" xfId="24" applyNumberFormat="1" applyFont="1" applyFill="1" applyBorder="1" applyAlignment="1" applyProtection="1">
      <alignment horizontal="center" vertical="center"/>
    </xf>
    <xf numFmtId="1" fontId="13"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2" fillId="0" borderId="0" xfId="0" applyNumberFormat="1" applyFont="1"/>
    <xf numFmtId="14" fontId="0" fillId="0" borderId="0" xfId="0" applyNumberFormat="1"/>
    <xf numFmtId="2" fontId="12" fillId="0" borderId="0" xfId="0" applyNumberFormat="1" applyFont="1" applyAlignment="1">
      <alignment horizontal="center" vertical="center"/>
    </xf>
    <xf numFmtId="14" fontId="12"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2" fillId="0" borderId="17" xfId="0" applyNumberFormat="1" applyFont="1" applyBorder="1"/>
    <xf numFmtId="14" fontId="0" fillId="0" borderId="17" xfId="0" applyNumberFormat="1" applyBorder="1"/>
    <xf numFmtId="14" fontId="12" fillId="0" borderId="44" xfId="0" applyNumberFormat="1" applyFont="1" applyBorder="1"/>
    <xf numFmtId="14" fontId="0" fillId="0" borderId="44" xfId="0" applyNumberFormat="1" applyBorder="1"/>
    <xf numFmtId="9" fontId="13" fillId="0" borderId="1" xfId="14" applyNumberFormat="1" applyFont="1" applyBorder="1"/>
    <xf numFmtId="0" fontId="12" fillId="0" borderId="0" xfId="0" applyFont="1" applyAlignment="1">
      <alignment vertical="center"/>
    </xf>
    <xf numFmtId="0" fontId="39" fillId="0" borderId="31" xfId="0" applyFont="1" applyBorder="1"/>
    <xf numFmtId="0" fontId="13" fillId="0" borderId="22" xfId="0" applyFont="1" applyBorder="1"/>
    <xf numFmtId="0" fontId="0" fillId="0" borderId="0" xfId="0" applyAlignment="1">
      <alignment horizontal="left" vertical="center"/>
    </xf>
    <xf numFmtId="0" fontId="13" fillId="0" borderId="34" xfId="0" applyFont="1" applyBorder="1"/>
    <xf numFmtId="166" fontId="0" fillId="0" borderId="0" xfId="0" applyNumberFormat="1" applyAlignment="1">
      <alignment horizontal="left" vertical="center" wrapText="1"/>
    </xf>
    <xf numFmtId="166"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12" fillId="0" borderId="0" xfId="0" applyFont="1" applyAlignment="1">
      <alignment horizontal="center"/>
    </xf>
    <xf numFmtId="9" fontId="12"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6"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8" fillId="0" borderId="0" xfId="14" applyAlignment="1">
      <alignment horizontal="center" vertical="center"/>
    </xf>
    <xf numFmtId="0" fontId="18" fillId="0" borderId="0" xfId="14"/>
    <xf numFmtId="0" fontId="18" fillId="0" borderId="0" xfId="0" applyFont="1"/>
    <xf numFmtId="0" fontId="18" fillId="0" borderId="1" xfId="14" applyBorder="1" applyAlignment="1">
      <alignment horizontal="center" vertical="center"/>
    </xf>
    <xf numFmtId="0" fontId="40" fillId="0" borderId="1" xfId="6" applyFont="1" applyFill="1" applyBorder="1" applyAlignment="1" applyProtection="1">
      <alignment horizontal="left" vertical="center"/>
    </xf>
    <xf numFmtId="0" fontId="18" fillId="0" borderId="0" xfId="14" applyAlignment="1">
      <alignment vertical="center"/>
    </xf>
    <xf numFmtId="0" fontId="4" fillId="0" borderId="1" xfId="14" applyFont="1" applyBorder="1" applyAlignment="1">
      <alignment horizontal="left" vertical="center"/>
    </xf>
    <xf numFmtId="0" fontId="40" fillId="0" borderId="1" xfId="6" applyFont="1" applyBorder="1" applyAlignment="1" applyProtection="1">
      <alignment horizontal="left" vertical="center" wrapText="1"/>
    </xf>
    <xf numFmtId="0" fontId="40" fillId="0" borderId="1" xfId="6" applyFont="1" applyFill="1" applyBorder="1" applyAlignment="1" applyProtection="1">
      <alignment horizontal="left" vertical="center" wrapText="1"/>
    </xf>
    <xf numFmtId="1" fontId="18" fillId="0" borderId="1" xfId="14" applyNumberFormat="1" applyBorder="1" applyAlignment="1">
      <alignment horizontal="center" vertical="center"/>
    </xf>
    <xf numFmtId="176" fontId="18" fillId="13" borderId="0" xfId="25" applyFont="1" applyAlignment="1">
      <alignment horizontal="right" vertical="center"/>
    </xf>
    <xf numFmtId="176" fontId="18" fillId="13" borderId="0" xfId="25" applyFont="1" applyAlignment="1">
      <alignment vertical="center"/>
    </xf>
    <xf numFmtId="176" fontId="18" fillId="17" borderId="1" xfId="23" applyNumberFormat="1" applyFont="1" applyFill="1" applyBorder="1" applyAlignment="1">
      <alignment vertical="center" wrapText="1"/>
    </xf>
    <xf numFmtId="177" fontId="18" fillId="17" borderId="1" xfId="23" applyNumberFormat="1" applyFont="1" applyFill="1" applyBorder="1" applyAlignment="1">
      <alignment vertical="center" wrapText="1"/>
    </xf>
    <xf numFmtId="0" fontId="18" fillId="0" borderId="1" xfId="23" applyFont="1" applyBorder="1" applyAlignment="1">
      <alignment wrapText="1"/>
    </xf>
    <xf numFmtId="178" fontId="41" fillId="0" borderId="1" xfId="23" applyNumberFormat="1" applyFont="1" applyBorder="1" applyAlignment="1">
      <alignment vertical="center"/>
    </xf>
    <xf numFmtId="0" fontId="13" fillId="7" borderId="1" xfId="23" applyFont="1" applyFill="1" applyBorder="1" applyAlignment="1">
      <alignment horizontal="center" vertical="center"/>
    </xf>
    <xf numFmtId="49" fontId="18" fillId="0" borderId="1" xfId="14" applyNumberFormat="1" applyBorder="1" applyAlignment="1">
      <alignment vertical="center"/>
    </xf>
    <xf numFmtId="173" fontId="13" fillId="0" borderId="1" xfId="5" applyNumberFormat="1" applyFont="1" applyBorder="1" applyAlignment="1">
      <alignment horizontal="center" vertical="center"/>
    </xf>
    <xf numFmtId="1" fontId="18" fillId="0" borderId="0" xfId="14" applyNumberFormat="1"/>
    <xf numFmtId="49" fontId="18" fillId="0" borderId="37" xfId="14" applyNumberFormat="1" applyBorder="1" applyAlignment="1">
      <alignment vertical="center"/>
    </xf>
    <xf numFmtId="1" fontId="13" fillId="0" borderId="37" xfId="5" applyNumberFormat="1" applyFont="1" applyBorder="1" applyAlignment="1">
      <alignment horizontal="center" vertical="center"/>
    </xf>
    <xf numFmtId="1" fontId="13" fillId="0" borderId="18" xfId="5" applyNumberFormat="1" applyFont="1" applyBorder="1" applyAlignment="1">
      <alignment horizontal="center" vertical="center"/>
    </xf>
    <xf numFmtId="0" fontId="18" fillId="0" borderId="1" xfId="14" applyBorder="1"/>
    <xf numFmtId="0" fontId="18" fillId="0" borderId="0" xfId="14" applyAlignment="1">
      <alignment horizontal="left"/>
    </xf>
    <xf numFmtId="0" fontId="36" fillId="15" borderId="0" xfId="14" applyFont="1" applyFill="1"/>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12" fillId="0" borderId="0" xfId="14" applyFont="1" applyAlignment="1">
      <alignment vertical="center"/>
    </xf>
    <xf numFmtId="0" fontId="12" fillId="0" borderId="0" xfId="23" applyFont="1" applyAlignment="1">
      <alignment horizontal="center" vertical="center"/>
    </xf>
    <xf numFmtId="0" fontId="12" fillId="0" borderId="1" xfId="23" applyFont="1" applyBorder="1" applyAlignment="1">
      <alignment horizontal="center" vertical="center"/>
    </xf>
    <xf numFmtId="0" fontId="12" fillId="0" borderId="1" xfId="14" applyFont="1" applyBorder="1" applyAlignment="1">
      <alignment horizontal="center" vertical="center"/>
    </xf>
    <xf numFmtId="0" fontId="12" fillId="0" borderId="1" xfId="14" applyFont="1" applyBorder="1" applyAlignment="1">
      <alignment horizontal="center" vertical="center" wrapText="1"/>
    </xf>
    <xf numFmtId="0" fontId="12" fillId="0" borderId="4" xfId="23" applyFont="1" applyBorder="1" applyAlignment="1">
      <alignment horizontal="center" vertical="center"/>
    </xf>
    <xf numFmtId="0" fontId="12" fillId="0" borderId="5" xfId="23" applyFont="1" applyBorder="1" applyAlignment="1">
      <alignment horizontal="center" vertical="center"/>
    </xf>
    <xf numFmtId="0" fontId="12" fillId="0" borderId="3" xfId="23" applyFont="1" applyBorder="1" applyAlignment="1">
      <alignment horizontal="center" vertical="center"/>
    </xf>
    <xf numFmtId="0" fontId="18" fillId="0" borderId="1" xfId="23" applyFont="1" applyBorder="1" applyAlignment="1">
      <alignment horizontal="center" vertical="center"/>
    </xf>
    <xf numFmtId="0" fontId="18" fillId="0" borderId="1" xfId="23" applyFont="1" applyBorder="1" applyAlignment="1">
      <alignment vertical="center" wrapText="1"/>
    </xf>
    <xf numFmtId="0" fontId="18" fillId="0" borderId="0" xfId="23" applyFont="1" applyAlignment="1">
      <alignment vertical="center"/>
    </xf>
    <xf numFmtId="0" fontId="13" fillId="0" borderId="1" xfId="23" applyFont="1" applyBorder="1" applyAlignment="1">
      <alignment vertical="center" wrapText="1"/>
    </xf>
    <xf numFmtId="0" fontId="42" fillId="0" borderId="0" xfId="6" applyFont="1" applyFill="1" applyAlignment="1" applyProtection="1"/>
    <xf numFmtId="0" fontId="13" fillId="0" borderId="0" xfId="23" applyFont="1" applyAlignment="1">
      <alignment wrapText="1"/>
    </xf>
    <xf numFmtId="2" fontId="13" fillId="0" borderId="0" xfId="24" applyNumberFormat="1" applyFont="1" applyFill="1" applyBorder="1" applyAlignment="1" applyProtection="1">
      <alignment horizontal="center" vertical="center"/>
    </xf>
    <xf numFmtId="0" fontId="42" fillId="0" borderId="0" xfId="6" applyFont="1" applyFill="1" applyBorder="1" applyAlignment="1" applyProtection="1">
      <alignment horizontal="left"/>
    </xf>
    <xf numFmtId="0" fontId="18" fillId="0" borderId="0" xfId="23" applyFont="1"/>
    <xf numFmtId="176" fontId="12" fillId="13" borderId="0" xfId="25" applyFont="1" applyAlignment="1">
      <alignment vertical="center" wrapText="1"/>
    </xf>
    <xf numFmtId="176" fontId="42" fillId="13" borderId="0" xfId="6" applyNumberFormat="1" applyFont="1" applyFill="1" applyAlignment="1" applyProtection="1">
      <alignment vertical="center"/>
    </xf>
    <xf numFmtId="173" fontId="43" fillId="14" borderId="1" xfId="22" applyNumberFormat="1" applyFont="1" applyBorder="1" applyAlignment="1">
      <alignment horizontal="center" vertical="center"/>
    </xf>
    <xf numFmtId="0" fontId="18" fillId="0" borderId="0" xfId="23" applyFont="1" applyAlignment="1">
      <alignment horizontal="center" vertical="center"/>
    </xf>
    <xf numFmtId="0" fontId="44" fillId="0" borderId="0" xfId="26" applyNumberFormat="1" applyFont="1" applyFill="1" applyBorder="1" applyAlignment="1" applyProtection="1">
      <alignment horizontal="center" vertical="center"/>
      <protection locked="0"/>
    </xf>
    <xf numFmtId="0" fontId="28" fillId="0" borderId="0" xfId="14" applyFont="1"/>
    <xf numFmtId="168" fontId="13" fillId="0" borderId="0" xfId="5" applyNumberFormat="1" applyFont="1" applyAlignment="1">
      <alignment horizontal="center" vertical="center"/>
    </xf>
    <xf numFmtId="0" fontId="42" fillId="0" borderId="0" xfId="6" applyFont="1" applyFill="1" applyBorder="1" applyAlignment="1" applyProtection="1">
      <alignment vertical="top"/>
    </xf>
    <xf numFmtId="0" fontId="12" fillId="16" borderId="1" xfId="6" applyFont="1" applyFill="1" applyBorder="1" applyAlignment="1" applyProtection="1"/>
    <xf numFmtId="0" fontId="12" fillId="16" borderId="1" xfId="14" applyFont="1" applyFill="1" applyBorder="1" applyAlignment="1">
      <alignment horizontal="center"/>
    </xf>
    <xf numFmtId="0" fontId="15" fillId="16" borderId="1" xfId="5" applyFont="1" applyFill="1" applyBorder="1" applyAlignment="1">
      <alignment horizontal="center" vertical="center"/>
    </xf>
    <xf numFmtId="0" fontId="15" fillId="16" borderId="37" xfId="5" applyFont="1" applyFill="1" applyBorder="1" applyAlignment="1">
      <alignment horizontal="center" vertical="center"/>
    </xf>
    <xf numFmtId="0" fontId="18" fillId="0" borderId="1" xfId="14" applyBorder="1" applyAlignment="1">
      <alignment vertical="center" wrapText="1"/>
    </xf>
    <xf numFmtId="2" fontId="43" fillId="14" borderId="39" xfId="22" applyNumberFormat="1" applyFont="1" applyAlignment="1">
      <alignment horizontal="center" vertical="center"/>
    </xf>
    <xf numFmtId="1" fontId="18" fillId="0" borderId="1" xfId="14" applyNumberFormat="1" applyBorder="1" applyAlignment="1">
      <alignment vertical="center" wrapText="1"/>
    </xf>
    <xf numFmtId="1" fontId="43" fillId="14" borderId="39" xfId="22" applyNumberFormat="1" applyFont="1" applyAlignment="1">
      <alignment horizontal="center" vertical="center"/>
    </xf>
    <xf numFmtId="1" fontId="43" fillId="14" borderId="40" xfId="22" applyNumberFormat="1" applyFont="1" applyBorder="1" applyAlignment="1">
      <alignment horizontal="center" vertical="center"/>
    </xf>
    <xf numFmtId="1" fontId="18" fillId="0" borderId="37" xfId="14" applyNumberFormat="1" applyBorder="1" applyAlignment="1">
      <alignment vertical="center" wrapText="1"/>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19" borderId="1" xfId="0" applyFill="1" applyBorder="1" applyAlignment="1">
      <alignment horizontal="center" vertical="center" wrapText="1"/>
    </xf>
    <xf numFmtId="0" fontId="12"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2" fillId="0" borderId="0" xfId="0" applyNumberFormat="1" applyFont="1" applyAlignment="1">
      <alignment vertical="center"/>
    </xf>
    <xf numFmtId="14" fontId="16"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2"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2"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2"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3" fillId="0" borderId="1" xfId="14" applyNumberFormat="1" applyFont="1" applyBorder="1" applyAlignment="1">
      <alignment horizontal="center" vertical="center"/>
    </xf>
    <xf numFmtId="174" fontId="12"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39" fillId="0" borderId="21" xfId="0" applyFont="1" applyBorder="1"/>
    <xf numFmtId="0" fontId="39"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2"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2" fillId="4" borderId="42" xfId="0" applyNumberFormat="1" applyFont="1" applyFill="1" applyBorder="1" applyAlignment="1">
      <alignment horizontal="center" vertical="center"/>
    </xf>
    <xf numFmtId="0" fontId="0" fillId="5" borderId="49" xfId="0" applyFill="1" applyBorder="1"/>
    <xf numFmtId="0" fontId="12" fillId="4" borderId="1" xfId="0" applyFont="1" applyFill="1" applyBorder="1" applyAlignment="1">
      <alignment horizontal="center" vertical="center"/>
    </xf>
    <xf numFmtId="2" fontId="13" fillId="0" borderId="1" xfId="23" applyNumberFormat="1" applyFont="1" applyBorder="1" applyAlignment="1">
      <alignment horizontal="center" vertical="center"/>
    </xf>
    <xf numFmtId="169" fontId="12" fillId="5" borderId="1" xfId="0" applyNumberFormat="1" applyFont="1" applyFill="1" applyBorder="1" applyAlignment="1">
      <alignment horizontal="center" vertical="center"/>
    </xf>
    <xf numFmtId="0" fontId="51" fillId="0" borderId="1" xfId="6" applyFont="1" applyFill="1" applyBorder="1" applyAlignment="1" applyProtection="1">
      <alignment horizontal="left" vertical="center" wrapText="1"/>
    </xf>
    <xf numFmtId="0" fontId="9" fillId="0" borderId="0" xfId="6" applyAlignment="1" applyProtection="1"/>
    <xf numFmtId="174" fontId="12" fillId="5" borderId="1" xfId="0" applyNumberFormat="1" applyFont="1" applyFill="1" applyBorder="1" applyAlignment="1">
      <alignment horizontal="center" vertical="center"/>
    </xf>
    <xf numFmtId="176" fontId="18" fillId="0" borderId="0" xfId="25" applyFont="1" applyFill="1" applyAlignment="1">
      <alignment vertical="center"/>
    </xf>
    <xf numFmtId="177" fontId="18" fillId="0" borderId="19" xfId="23" applyNumberFormat="1" applyFont="1" applyBorder="1" applyAlignment="1">
      <alignment vertical="center" wrapText="1"/>
    </xf>
    <xf numFmtId="177" fontId="18" fillId="0" borderId="0" xfId="23" applyNumberFormat="1" applyFont="1" applyAlignment="1">
      <alignment vertical="center" wrapText="1"/>
    </xf>
    <xf numFmtId="178" fontId="41" fillId="0" borderId="19" xfId="23" applyNumberFormat="1" applyFont="1" applyBorder="1" applyAlignment="1">
      <alignment vertical="center"/>
    </xf>
    <xf numFmtId="178" fontId="41" fillId="0" borderId="0" xfId="23" applyNumberFormat="1" applyFont="1" applyAlignment="1">
      <alignment vertical="center"/>
    </xf>
    <xf numFmtId="0" fontId="13" fillId="0" borderId="19" xfId="23" applyFont="1" applyBorder="1" applyAlignment="1">
      <alignment horizontal="center" vertical="center"/>
    </xf>
    <xf numFmtId="0" fontId="13" fillId="0" borderId="0" xfId="23" applyFont="1" applyAlignment="1">
      <alignment horizontal="center" vertical="center"/>
    </xf>
    <xf numFmtId="173" fontId="43" fillId="0" borderId="19" xfId="22" applyNumberFormat="1" applyFont="1" applyFill="1" applyBorder="1" applyAlignment="1">
      <alignment horizontal="center" vertical="center"/>
    </xf>
    <xf numFmtId="173" fontId="43"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8"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8" fillId="0" borderId="0" xfId="14" applyAlignment="1">
      <alignment horizontal="center"/>
    </xf>
    <xf numFmtId="0" fontId="13" fillId="0" borderId="0" xfId="14" applyFont="1" applyAlignment="1">
      <alignment horizontal="center"/>
    </xf>
    <xf numFmtId="9" fontId="13" fillId="0" borderId="0" xfId="14" applyNumberFormat="1" applyFont="1" applyAlignment="1">
      <alignment horizontal="center"/>
    </xf>
    <xf numFmtId="9" fontId="18" fillId="0" borderId="0" xfId="14" applyNumberFormat="1" applyAlignment="1">
      <alignment horizontal="center"/>
    </xf>
    <xf numFmtId="0" fontId="15" fillId="0" borderId="0" xfId="14" applyFont="1"/>
    <xf numFmtId="0" fontId="52"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2" fillId="0" borderId="44" xfId="0" applyFont="1" applyBorder="1" applyAlignment="1">
      <alignment horizontal="center"/>
    </xf>
    <xf numFmtId="0" fontId="12" fillId="0" borderId="29" xfId="0" applyFont="1" applyBorder="1" applyAlignment="1">
      <alignment horizontal="center"/>
    </xf>
    <xf numFmtId="169" fontId="12"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0" fontId="0" fillId="5" borderId="1" xfId="0" applyFill="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horizontal="center" vertical="center" wrapText="1"/>
    </xf>
    <xf numFmtId="166" fontId="0" fillId="5" borderId="28" xfId="0" applyNumberFormat="1" applyFill="1" applyBorder="1" applyProtection="1">
      <protection locked="0"/>
    </xf>
    <xf numFmtId="169" fontId="0" fillId="5" borderId="14" xfId="0" applyNumberFormat="1" applyFill="1" applyBorder="1" applyAlignment="1" applyProtection="1">
      <alignment vertical="center"/>
      <protection locked="0"/>
    </xf>
    <xf numFmtId="0" fontId="29" fillId="8" borderId="0" xfId="0" applyFont="1" applyFill="1" applyAlignment="1">
      <alignment horizontal="left" vertical="center"/>
    </xf>
    <xf numFmtId="0" fontId="30" fillId="8" borderId="0" xfId="6" applyFont="1" applyFill="1" applyBorder="1" applyAlignment="1" applyProtection="1">
      <alignment horizontal="left" vertical="center"/>
    </xf>
    <xf numFmtId="0" fontId="31" fillId="8" borderId="23" xfId="0" applyFont="1" applyFill="1" applyBorder="1" applyAlignment="1">
      <alignment horizontal="left" vertical="center"/>
    </xf>
    <xf numFmtId="0" fontId="31" fillId="8" borderId="0" xfId="0" applyFont="1" applyFill="1" applyAlignment="1">
      <alignment horizontal="left" vertical="center"/>
    </xf>
    <xf numFmtId="0" fontId="31" fillId="8" borderId="24" xfId="0" applyFont="1" applyFill="1" applyBorder="1" applyAlignment="1">
      <alignment horizontal="left" vertical="center"/>
    </xf>
    <xf numFmtId="0" fontId="16" fillId="8" borderId="25" xfId="0" applyFont="1" applyFill="1" applyBorder="1" applyAlignment="1">
      <alignment horizontal="left" vertical="top" wrapText="1"/>
    </xf>
    <xf numFmtId="0" fontId="16" fillId="8" borderId="25" xfId="0" applyFont="1" applyFill="1" applyBorder="1" applyAlignment="1">
      <alignment horizontal="left" vertical="top"/>
    </xf>
    <xf numFmtId="0" fontId="16" fillId="8" borderId="0" xfId="0" applyFont="1" applyFill="1" applyAlignment="1">
      <alignment horizontal="left" vertical="top"/>
    </xf>
    <xf numFmtId="0" fontId="29" fillId="8" borderId="25" xfId="0" applyFont="1" applyFill="1" applyBorder="1" applyAlignment="1">
      <alignment horizontal="center" vertical="top" wrapText="1"/>
    </xf>
    <xf numFmtId="0" fontId="29" fillId="8" borderId="25" xfId="0" applyFont="1" applyFill="1" applyBorder="1" applyAlignment="1">
      <alignment horizontal="center" vertical="top"/>
    </xf>
    <xf numFmtId="0" fontId="29" fillId="8" borderId="0" xfId="0" applyFont="1" applyFill="1" applyAlignment="1">
      <alignment horizontal="center" vertical="top"/>
    </xf>
    <xf numFmtId="0" fontId="16" fillId="8" borderId="25" xfId="0" applyFont="1" applyFill="1" applyBorder="1" applyAlignment="1">
      <alignment horizontal="left" vertical="center"/>
    </xf>
    <xf numFmtId="0" fontId="16" fillId="8" borderId="0" xfId="0" applyFont="1" applyFill="1" applyAlignment="1">
      <alignment horizontal="left" vertical="center"/>
    </xf>
    <xf numFmtId="0" fontId="29"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2"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2" fillId="6" borderId="5" xfId="0" applyFont="1" applyFill="1" applyBorder="1" applyAlignment="1">
      <alignment horizontal="center" vertical="center"/>
    </xf>
    <xf numFmtId="0" fontId="12" fillId="6" borderId="3" xfId="0" applyFont="1" applyFill="1" applyBorder="1" applyAlignment="1">
      <alignment horizontal="center" vertical="center"/>
    </xf>
    <xf numFmtId="0" fontId="0" fillId="0" borderId="0" xfId="0" applyAlignment="1">
      <alignment horizontal="center"/>
    </xf>
    <xf numFmtId="0" fontId="12" fillId="6" borderId="0" xfId="0" applyFont="1" applyFill="1" applyAlignment="1">
      <alignment horizontal="center"/>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168" fontId="13" fillId="5" borderId="4" xfId="5" applyNumberFormat="1" applyFont="1" applyFill="1" applyBorder="1" applyAlignment="1">
      <alignment horizontal="left" vertical="center" wrapText="1"/>
    </xf>
    <xf numFmtId="168" fontId="13" fillId="5" borderId="5" xfId="5" applyNumberFormat="1" applyFont="1" applyFill="1" applyBorder="1" applyAlignment="1">
      <alignment horizontal="left" vertical="center" wrapText="1"/>
    </xf>
    <xf numFmtId="168" fontId="13" fillId="5" borderId="3" xfId="5" applyNumberFormat="1" applyFont="1" applyFill="1" applyBorder="1" applyAlignment="1">
      <alignment horizontal="left" vertical="center" wrapText="1"/>
    </xf>
    <xf numFmtId="168" fontId="13" fillId="5" borderId="4" xfId="5" applyNumberFormat="1" applyFont="1" applyFill="1" applyBorder="1" applyAlignment="1">
      <alignment horizontal="center" vertical="center" wrapText="1"/>
    </xf>
    <xf numFmtId="168" fontId="13" fillId="5" borderId="5" xfId="5" applyNumberFormat="1" applyFont="1" applyFill="1" applyBorder="1" applyAlignment="1">
      <alignment horizontal="center" vertical="center" wrapText="1"/>
    </xf>
    <xf numFmtId="168" fontId="13" fillId="5" borderId="3" xfId="5" applyNumberFormat="1" applyFont="1" applyFill="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168" fontId="13" fillId="5" borderId="18" xfId="5" applyNumberFormat="1" applyFont="1" applyFill="1" applyBorder="1" applyAlignment="1">
      <alignment horizontal="center" vertical="center" wrapText="1"/>
    </xf>
    <xf numFmtId="168" fontId="13" fillId="5" borderId="15" xfId="5" applyNumberFormat="1" applyFont="1" applyFill="1" applyBorder="1" applyAlignment="1">
      <alignment horizontal="center" vertical="center" wrapText="1"/>
    </xf>
    <xf numFmtId="168" fontId="13" fillId="5" borderId="2" xfId="5" applyNumberFormat="1" applyFont="1" applyFill="1" applyBorder="1" applyAlignment="1">
      <alignment horizontal="center" vertical="center" wrapText="1"/>
    </xf>
    <xf numFmtId="168" fontId="13" fillId="5" borderId="20" xfId="5" applyNumberFormat="1" applyFont="1" applyFill="1" applyBorder="1" applyAlignment="1">
      <alignment horizontal="center" vertical="center" wrapText="1"/>
    </xf>
    <xf numFmtId="168" fontId="13" fillId="5" borderId="11" xfId="5" applyNumberFormat="1" applyFont="1" applyFill="1" applyBorder="1" applyAlignment="1">
      <alignment horizontal="center" vertical="center" wrapText="1"/>
    </xf>
    <xf numFmtId="168" fontId="13" fillId="5" borderId="16" xfId="5" applyNumberFormat="1" applyFont="1" applyFill="1" applyBorder="1" applyAlignment="1">
      <alignment horizontal="center" vertical="center" wrapText="1"/>
    </xf>
    <xf numFmtId="0" fontId="12" fillId="16" borderId="1" xfId="14" applyFont="1" applyFill="1" applyBorder="1" applyAlignment="1">
      <alignment horizontal="center" vertical="center" wrapText="1"/>
    </xf>
    <xf numFmtId="0" fontId="12" fillId="16" borderId="1" xfId="23" applyFont="1" applyFill="1" applyBorder="1" applyAlignment="1">
      <alignment horizontal="center" vertical="center"/>
    </xf>
    <xf numFmtId="0" fontId="40" fillId="0" borderId="1" xfId="6" applyFont="1" applyFill="1" applyBorder="1" applyAlignment="1" applyProtection="1">
      <alignment horizontal="left" vertical="center"/>
    </xf>
    <xf numFmtId="0" fontId="12" fillId="16" borderId="1" xfId="14" applyFont="1" applyFill="1" applyBorder="1" applyAlignment="1">
      <alignment horizontal="center" vertical="center"/>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13" fillId="0" borderId="4" xfId="14" applyFont="1" applyBorder="1" applyAlignment="1">
      <alignment horizontal="center"/>
    </xf>
    <xf numFmtId="0" fontId="13" fillId="0" borderId="3" xfId="14" applyFont="1" applyBorder="1" applyAlignment="1">
      <alignment horizontal="center"/>
    </xf>
    <xf numFmtId="1" fontId="21" fillId="0" borderId="18" xfId="6" applyNumberFormat="1" applyFont="1" applyFill="1" applyBorder="1" applyAlignment="1" applyProtection="1">
      <alignment horizontal="left" vertical="center" wrapText="1"/>
    </xf>
    <xf numFmtId="1" fontId="21" fillId="0" borderId="2" xfId="6" applyNumberFormat="1" applyFont="1" applyFill="1" applyBorder="1" applyAlignment="1" applyProtection="1">
      <alignment horizontal="left" vertical="center" wrapText="1"/>
    </xf>
    <xf numFmtId="0" fontId="17" fillId="0" borderId="1" xfId="6" applyFont="1" applyBorder="1" applyAlignment="1" applyProtection="1">
      <alignment horizontal="left" vertical="center" wrapText="1"/>
    </xf>
    <xf numFmtId="1" fontId="42" fillId="0" borderId="1" xfId="6" applyNumberFormat="1" applyFont="1" applyFill="1" applyBorder="1" applyAlignment="1" applyProtection="1">
      <alignment horizontal="left" vertical="center" wrapText="1"/>
    </xf>
    <xf numFmtId="0" fontId="4" fillId="0" borderId="1" xfId="14" applyFont="1" applyBorder="1" applyAlignment="1">
      <alignment horizontal="left" vertical="center"/>
    </xf>
    <xf numFmtId="0" fontId="12" fillId="16" borderId="1" xfId="14" applyFont="1" applyFill="1" applyBorder="1" applyAlignment="1">
      <alignment horizontal="center"/>
    </xf>
    <xf numFmtId="0" fontId="42" fillId="0" borderId="4" xfId="6" applyFont="1" applyFill="1" applyBorder="1" applyAlignment="1" applyProtection="1">
      <alignment horizontal="left" vertical="center" wrapText="1"/>
    </xf>
    <xf numFmtId="0" fontId="42" fillId="0" borderId="3" xfId="6" applyFont="1" applyFill="1" applyBorder="1" applyAlignment="1" applyProtection="1">
      <alignment horizontal="left" vertical="center" wrapText="1"/>
    </xf>
    <xf numFmtId="0" fontId="40" fillId="0" borderId="4" xfId="6" applyFont="1" applyFill="1" applyBorder="1" applyAlignment="1" applyProtection="1">
      <alignment horizontal="left" vertical="center" wrapText="1"/>
    </xf>
    <xf numFmtId="0" fontId="40" fillId="0" borderId="3" xfId="6" applyFont="1" applyFill="1" applyBorder="1" applyAlignment="1" applyProtection="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2" fillId="0" borderId="1" xfId="0" applyFont="1" applyBorder="1" applyAlignment="1">
      <alignment horizontal="center" vertical="center"/>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xf numFmtId="0" fontId="50" fillId="21" borderId="38" xfId="0" applyFont="1" applyFill="1" applyBorder="1" applyAlignment="1">
      <alignment horizontal="center"/>
    </xf>
    <xf numFmtId="0" fontId="50" fillId="21" borderId="7" xfId="0" applyFont="1" applyFill="1" applyBorder="1" applyAlignment="1">
      <alignment horizontal="center"/>
    </xf>
    <xf numFmtId="0" fontId="50" fillId="21" borderId="52" xfId="0" applyFont="1" applyFill="1" applyBorder="1" applyAlignment="1">
      <alignment horizontal="center"/>
    </xf>
    <xf numFmtId="0" fontId="12" fillId="0" borderId="19" xfId="0" applyFont="1" applyBorder="1" applyAlignment="1">
      <alignment horizontal="center" wrapText="1"/>
    </xf>
    <xf numFmtId="0" fontId="12" fillId="0" borderId="0" xfId="0" applyFont="1" applyAlignment="1">
      <alignment horizontal="center" wrapText="1"/>
    </xf>
    <xf numFmtId="0" fontId="12" fillId="0" borderId="8" xfId="0" applyFont="1" applyBorder="1" applyAlignment="1">
      <alignment horizontal="center" wrapText="1"/>
    </xf>
    <xf numFmtId="0" fontId="12" fillId="0" borderId="20" xfId="0" applyFont="1" applyBorder="1" applyAlignment="1">
      <alignment horizontal="center" wrapText="1"/>
    </xf>
    <xf numFmtId="0" fontId="12" fillId="0" borderId="11" xfId="0" applyFont="1" applyBorder="1" applyAlignment="1">
      <alignment horizontal="center" wrapText="1"/>
    </xf>
    <xf numFmtId="0" fontId="12" fillId="0" borderId="16" xfId="0" applyFont="1" applyBorder="1" applyAlignment="1">
      <alignment horizontal="center" wrapText="1"/>
    </xf>
    <xf numFmtId="0" fontId="12" fillId="0" borderId="19" xfId="0" applyFont="1" applyBorder="1" applyAlignment="1">
      <alignment horizontal="center" vertical="top" wrapText="1"/>
    </xf>
    <xf numFmtId="0" fontId="12" fillId="0" borderId="0" xfId="0" applyFont="1" applyAlignment="1">
      <alignment horizontal="center" vertical="top" wrapText="1"/>
    </xf>
    <xf numFmtId="0" fontId="12" fillId="0" borderId="8" xfId="0" applyFont="1" applyBorder="1" applyAlignment="1">
      <alignment horizontal="center" vertical="top" wrapText="1"/>
    </xf>
    <xf numFmtId="0" fontId="12" fillId="0" borderId="20" xfId="0" applyFont="1" applyBorder="1" applyAlignment="1">
      <alignment horizontal="center" vertical="top" wrapText="1"/>
    </xf>
    <xf numFmtId="0" fontId="12" fillId="0" borderId="11" xfId="0" applyFont="1" applyBorder="1" applyAlignment="1">
      <alignment horizontal="center" vertical="top" wrapText="1"/>
    </xf>
    <xf numFmtId="0" fontId="12"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3" fontId="12" fillId="0" borderId="6" xfId="0" applyNumberFormat="1" applyFont="1" applyBorder="1" applyAlignment="1">
      <alignment horizontal="center"/>
    </xf>
    <xf numFmtId="0" fontId="12" fillId="0" borderId="41" xfId="0" applyFont="1" applyBorder="1" applyAlignment="1">
      <alignment horizontal="center" vertical="center" textRotation="90"/>
    </xf>
    <xf numFmtId="0" fontId="12" fillId="0" borderId="43" xfId="0" applyFont="1" applyBorder="1" applyAlignment="1">
      <alignment horizontal="center" vertical="center" textRotation="90"/>
    </xf>
    <xf numFmtId="0" fontId="12" fillId="0" borderId="10" xfId="0" applyFont="1" applyBorder="1" applyAlignment="1">
      <alignment horizontal="center" vertical="center" textRotation="90"/>
    </xf>
    <xf numFmtId="0" fontId="12" fillId="3" borderId="37" xfId="0" applyFont="1" applyFill="1" applyBorder="1" applyAlignment="1">
      <alignment horizontal="center" vertical="center" textRotation="90" wrapText="1"/>
    </xf>
    <xf numFmtId="0" fontId="12" fillId="3" borderId="13" xfId="0" applyFont="1" applyFill="1" applyBorder="1" applyAlignment="1">
      <alignment horizontal="center" vertical="center" textRotation="90" wrapText="1"/>
    </xf>
    <xf numFmtId="0" fontId="12" fillId="3" borderId="14" xfId="0" applyFont="1" applyFill="1" applyBorder="1" applyAlignment="1">
      <alignment horizontal="center" vertical="center" textRotation="90" wrapText="1"/>
    </xf>
    <xf numFmtId="0" fontId="12" fillId="3" borderId="37"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0" borderId="41" xfId="0" applyFont="1" applyBorder="1" applyAlignment="1">
      <alignment horizontal="center" vertical="center" textRotation="90" wrapText="1"/>
    </xf>
    <xf numFmtId="0" fontId="12" fillId="0" borderId="43"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2" fillId="3" borderId="43" xfId="0" applyFont="1" applyFill="1" applyBorder="1" applyAlignment="1">
      <alignment horizontal="center" vertical="center" textRotation="90" wrapText="1"/>
    </xf>
    <xf numFmtId="0" fontId="12" fillId="3" borderId="10" xfId="0" applyFont="1" applyFill="1" applyBorder="1" applyAlignment="1">
      <alignment horizontal="center" vertical="center" textRotation="90" wrapText="1"/>
    </xf>
    <xf numFmtId="0" fontId="12" fillId="2" borderId="4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2" borderId="47" xfId="0" applyFont="1" applyFill="1" applyBorder="1" applyAlignment="1">
      <alignment horizontal="center" vertical="center"/>
    </xf>
    <xf numFmtId="0" fontId="12" fillId="0" borderId="45" xfId="0" applyFont="1" applyBorder="1" applyAlignment="1">
      <alignment horizontal="center"/>
    </xf>
    <xf numFmtId="0" fontId="12" fillId="0" borderId="44" xfId="0" applyFont="1" applyBorder="1" applyAlignment="1">
      <alignment horizontal="center"/>
    </xf>
    <xf numFmtId="0" fontId="12"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0" fontId="12" fillId="2" borderId="46" xfId="0" applyFont="1" applyFill="1" applyBorder="1" applyAlignment="1">
      <alignment horizontal="center" vertical="center"/>
    </xf>
    <xf numFmtId="0" fontId="0" fillId="0" borderId="0" xfId="0" applyAlignment="1">
      <alignment horizontal="center" wrapText="1"/>
    </xf>
    <xf numFmtId="0" fontId="12" fillId="0" borderId="1" xfId="0" applyFont="1" applyBorder="1" applyAlignment="1">
      <alignment horizontal="center"/>
    </xf>
    <xf numFmtId="0" fontId="12" fillId="2" borderId="37" xfId="0" applyFont="1" applyFill="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14" xfId="0" applyFont="1" applyFill="1" applyBorder="1" applyAlignment="1">
      <alignment horizontal="center" vertical="center" textRotation="90" wrapText="1"/>
    </xf>
    <xf numFmtId="169" fontId="0" fillId="5" borderId="42" xfId="0" applyNumberFormat="1" applyFill="1" applyBorder="1" applyAlignment="1" applyProtection="1">
      <alignment horizontal="center" vertical="center" wrapText="1"/>
      <protection locked="0"/>
    </xf>
    <xf numFmtId="169" fontId="0" fillId="5" borderId="47" xfId="0" applyNumberFormat="1" applyFill="1" applyBorder="1" applyAlignment="1" applyProtection="1">
      <alignment horizontal="center" vertical="center" wrapText="1"/>
      <protection locked="0"/>
    </xf>
    <xf numFmtId="169" fontId="0" fillId="5" borderId="18" xfId="0" applyNumberFormat="1" applyFill="1" applyBorder="1" applyAlignment="1" applyProtection="1">
      <alignment horizontal="center" vertical="center"/>
      <protection locked="0"/>
    </xf>
  </cellXfs>
  <cellStyles count="39">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5">
    <dxf>
      <font>
        <color theme="0" tint="-0.24994659260841701"/>
      </font>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1" defaultTableStyle="TableStyleMedium2" defaultPivotStyle="PivotStyleLight16">
    <tableStyle name="Invisible" pivot="0" table="0" count="0" xr9:uid="{0E40B00E-0042-406E-B3E1-2DA737171C5A}"/>
  </tableStyles>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Q11" sqref="Q11"/>
    </sheetView>
  </sheetViews>
  <sheetFormatPr defaultColWidth="9" defaultRowHeight="13.5"/>
  <cols>
    <col min="1" max="16384" width="9" style="41"/>
  </cols>
  <sheetData>
    <row r="6" spans="1:10" ht="14" thickBot="1"/>
    <row r="7" spans="1:10" ht="14" thickTop="1">
      <c r="A7" s="323" t="s">
        <v>0</v>
      </c>
      <c r="B7" s="323"/>
      <c r="C7" s="323"/>
      <c r="D7" s="323"/>
      <c r="E7" s="323"/>
      <c r="F7" s="323"/>
      <c r="G7" s="323"/>
      <c r="H7" s="323"/>
      <c r="I7" s="323"/>
      <c r="J7" s="323"/>
    </row>
    <row r="8" spans="1:10">
      <c r="A8" s="324"/>
      <c r="B8" s="324"/>
      <c r="C8" s="324"/>
      <c r="D8" s="324"/>
      <c r="E8" s="324"/>
      <c r="F8" s="324"/>
      <c r="G8" s="324"/>
      <c r="H8" s="324"/>
      <c r="I8" s="324"/>
      <c r="J8" s="324"/>
    </row>
    <row r="9" spans="1:10">
      <c r="A9" s="325"/>
      <c r="B9" s="325"/>
      <c r="C9" s="325"/>
      <c r="D9" s="325"/>
      <c r="E9" s="325"/>
      <c r="F9" s="325"/>
      <c r="G9" s="325"/>
      <c r="H9" s="325"/>
      <c r="I9" s="325"/>
      <c r="J9" s="325"/>
    </row>
    <row r="10" spans="1:10">
      <c r="A10" s="326" t="s">
        <v>1</v>
      </c>
      <c r="B10" s="327"/>
      <c r="C10" s="329"/>
      <c r="D10" s="330"/>
      <c r="E10" s="332" t="s">
        <v>2</v>
      </c>
      <c r="F10" s="332"/>
      <c r="G10" s="334"/>
      <c r="H10" s="334"/>
      <c r="I10" s="334"/>
      <c r="J10" s="334"/>
    </row>
    <row r="11" spans="1:10">
      <c r="A11" s="328"/>
      <c r="B11" s="328"/>
      <c r="C11" s="331"/>
      <c r="D11" s="331"/>
      <c r="E11" s="333"/>
      <c r="F11" s="333"/>
      <c r="G11" s="321"/>
      <c r="H11" s="321"/>
      <c r="I11" s="321"/>
      <c r="J11" s="321"/>
    </row>
    <row r="12" spans="1:10">
      <c r="A12" s="328"/>
      <c r="B12" s="328"/>
      <c r="C12" s="331"/>
      <c r="D12" s="331"/>
      <c r="E12" s="333"/>
      <c r="F12" s="333"/>
      <c r="G12" s="321"/>
      <c r="H12" s="321"/>
      <c r="I12" s="321"/>
      <c r="J12" s="321"/>
    </row>
    <row r="13" spans="1:10">
      <c r="A13" s="328"/>
      <c r="B13" s="328"/>
      <c r="C13" s="331"/>
      <c r="D13" s="331"/>
      <c r="E13" s="333"/>
      <c r="F13" s="333"/>
      <c r="G13" s="321"/>
      <c r="H13" s="321"/>
      <c r="I13" s="321"/>
      <c r="J13" s="321"/>
    </row>
    <row r="14" spans="1:10">
      <c r="A14" s="328"/>
      <c r="B14" s="328"/>
      <c r="C14" s="331"/>
      <c r="D14" s="331"/>
      <c r="E14" s="333" t="s">
        <v>3</v>
      </c>
      <c r="F14" s="333"/>
      <c r="G14" s="321" t="s">
        <v>4</v>
      </c>
      <c r="H14" s="321"/>
      <c r="I14" s="321"/>
      <c r="J14" s="321"/>
    </row>
    <row r="15" spans="1:10">
      <c r="A15" s="328"/>
      <c r="B15" s="328"/>
      <c r="C15" s="331"/>
      <c r="D15" s="331"/>
      <c r="E15" s="333"/>
      <c r="F15" s="333"/>
      <c r="G15" s="321"/>
      <c r="H15" s="321"/>
      <c r="I15" s="321"/>
      <c r="J15" s="321"/>
    </row>
    <row r="16" spans="1:10">
      <c r="A16" s="328"/>
      <c r="B16" s="328"/>
      <c r="C16" s="331"/>
      <c r="D16" s="331"/>
      <c r="E16" s="333"/>
      <c r="F16" s="333"/>
      <c r="G16" s="321"/>
      <c r="H16" s="321"/>
      <c r="I16" s="321"/>
      <c r="J16" s="321"/>
    </row>
    <row r="17" spans="1:10">
      <c r="A17" s="328"/>
      <c r="B17" s="328"/>
      <c r="C17" s="331"/>
      <c r="D17" s="331"/>
      <c r="E17" s="333"/>
      <c r="F17" s="333"/>
      <c r="G17" s="321"/>
      <c r="H17" s="321"/>
      <c r="I17" s="321"/>
      <c r="J17" s="321"/>
    </row>
    <row r="18" spans="1:10">
      <c r="A18" s="328"/>
      <c r="B18" s="328"/>
      <c r="C18" s="331"/>
      <c r="D18" s="331"/>
      <c r="E18" s="333" t="s">
        <v>5</v>
      </c>
      <c r="F18" s="333"/>
      <c r="G18" s="321"/>
      <c r="H18" s="321"/>
      <c r="I18" s="321"/>
      <c r="J18" s="321"/>
    </row>
    <row r="19" spans="1:10">
      <c r="A19" s="328"/>
      <c r="B19" s="328"/>
      <c r="C19" s="331"/>
      <c r="D19" s="331"/>
      <c r="E19" s="333"/>
      <c r="F19" s="333"/>
      <c r="G19" s="321"/>
      <c r="H19" s="321"/>
      <c r="I19" s="321"/>
      <c r="J19" s="321"/>
    </row>
    <row r="20" spans="1:10">
      <c r="A20" s="328"/>
      <c r="B20" s="328"/>
      <c r="C20" s="331"/>
      <c r="D20" s="331"/>
      <c r="E20" s="333"/>
      <c r="F20" s="333"/>
      <c r="G20" s="321"/>
      <c r="H20" s="321"/>
      <c r="I20" s="321"/>
      <c r="J20" s="321"/>
    </row>
    <row r="21" spans="1:10">
      <c r="A21" s="328"/>
      <c r="B21" s="328"/>
      <c r="C21" s="331"/>
      <c r="D21" s="331"/>
      <c r="E21" s="333"/>
      <c r="F21" s="333"/>
      <c r="G21" s="321"/>
      <c r="H21" s="321"/>
      <c r="I21" s="321"/>
      <c r="J21" s="321"/>
    </row>
    <row r="22" spans="1:10">
      <c r="A22" s="328"/>
      <c r="B22" s="328"/>
      <c r="C22" s="331"/>
      <c r="D22" s="331"/>
      <c r="E22" s="333" t="s">
        <v>6</v>
      </c>
      <c r="F22" s="333"/>
      <c r="G22" s="322"/>
      <c r="H22" s="321"/>
      <c r="I22" s="321"/>
      <c r="J22" s="321"/>
    </row>
    <row r="23" spans="1:10">
      <c r="A23" s="328"/>
      <c r="B23" s="328"/>
      <c r="C23" s="331"/>
      <c r="D23" s="331"/>
      <c r="E23" s="333"/>
      <c r="F23" s="333"/>
      <c r="G23" s="321"/>
      <c r="H23" s="321"/>
      <c r="I23" s="321"/>
      <c r="J23" s="321"/>
    </row>
    <row r="24" spans="1:10">
      <c r="A24" s="328"/>
      <c r="B24" s="328"/>
      <c r="C24" s="331"/>
      <c r="D24" s="331"/>
      <c r="E24" s="333"/>
      <c r="F24" s="333"/>
      <c r="G24" s="321"/>
      <c r="H24" s="321"/>
      <c r="I24" s="321"/>
      <c r="J24" s="321"/>
    </row>
    <row r="25" spans="1:10">
      <c r="A25" s="328"/>
      <c r="B25" s="328"/>
      <c r="C25" s="331"/>
      <c r="D25" s="331"/>
      <c r="E25" s="333"/>
      <c r="F25" s="333"/>
      <c r="G25" s="321"/>
      <c r="H25" s="321"/>
      <c r="I25" s="321"/>
      <c r="J25" s="321"/>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4"/>
  <sheetViews>
    <sheetView workbookViewId="0">
      <selection activeCell="A6" sqref="A6:XFD34"/>
    </sheetView>
  </sheetViews>
  <sheetFormatPr defaultRowHeight="13.5"/>
  <cols>
    <col min="1" max="1" width="22" customWidth="1"/>
  </cols>
  <sheetData>
    <row r="1" spans="1:19">
      <c r="A1" s="4" t="s">
        <v>503</v>
      </c>
    </row>
    <row r="2" spans="1:19">
      <c r="A2" s="461" t="s">
        <v>504</v>
      </c>
      <c r="B2" s="461"/>
      <c r="C2" s="461"/>
      <c r="D2" s="461"/>
      <c r="E2" s="461"/>
      <c r="F2" s="461"/>
      <c r="G2" s="461"/>
      <c r="H2" s="461"/>
      <c r="I2" s="461"/>
      <c r="J2" s="461"/>
      <c r="K2" s="461"/>
      <c r="L2" s="461"/>
      <c r="M2" s="461"/>
      <c r="N2" s="461"/>
      <c r="O2" s="461"/>
      <c r="P2" s="461"/>
      <c r="Q2" s="461"/>
      <c r="R2" s="461"/>
      <c r="S2" s="461"/>
    </row>
    <row r="3" spans="1:19">
      <c r="A3" s="461"/>
      <c r="B3" s="461"/>
      <c r="C3" s="461"/>
      <c r="D3" s="461"/>
      <c r="E3" s="461"/>
      <c r="F3" s="461"/>
      <c r="G3" s="461"/>
      <c r="H3" s="461"/>
      <c r="I3" s="461"/>
      <c r="J3" s="461"/>
      <c r="K3" s="461"/>
      <c r="L3" s="461"/>
      <c r="M3" s="461"/>
      <c r="N3" s="461"/>
      <c r="O3" s="461"/>
      <c r="P3" s="461"/>
      <c r="Q3" s="461"/>
      <c r="R3" s="461"/>
      <c r="S3" s="461"/>
    </row>
    <row r="4" spans="1:19">
      <c r="A4" s="461"/>
      <c r="B4" s="461"/>
      <c r="C4" s="461"/>
      <c r="D4" s="461"/>
      <c r="E4" s="461"/>
      <c r="F4" s="461"/>
      <c r="G4" s="461"/>
      <c r="H4" s="461"/>
      <c r="I4" s="461"/>
      <c r="J4" s="461"/>
      <c r="K4" s="461"/>
      <c r="L4" s="461"/>
      <c r="M4" s="461"/>
      <c r="N4" s="461"/>
      <c r="O4" s="461"/>
      <c r="P4" s="461"/>
      <c r="Q4" s="461"/>
      <c r="R4" s="461"/>
      <c r="S4" s="461"/>
    </row>
    <row r="6" spans="1:19">
      <c r="A6" s="4" t="s">
        <v>505</v>
      </c>
    </row>
    <row r="19" spans="1:19">
      <c r="A19" s="4" t="s">
        <v>506</v>
      </c>
    </row>
    <row r="20" spans="1:19" ht="13.5" customHeight="1">
      <c r="A20" s="461" t="s">
        <v>507</v>
      </c>
      <c r="B20" s="461"/>
      <c r="C20" s="461"/>
      <c r="D20" s="461"/>
      <c r="E20" s="461"/>
      <c r="F20" s="461"/>
      <c r="G20" s="461"/>
      <c r="H20" s="461"/>
      <c r="I20" s="461"/>
      <c r="J20" s="461"/>
      <c r="K20" s="461"/>
      <c r="L20" s="461"/>
      <c r="M20" s="461"/>
      <c r="N20" s="461"/>
      <c r="O20" s="461"/>
      <c r="P20" s="461"/>
      <c r="Q20" s="461"/>
      <c r="R20" s="461"/>
      <c r="S20" s="461"/>
    </row>
    <row r="21" spans="1:19" ht="25.5" customHeight="1">
      <c r="A21" s="461"/>
      <c r="B21" s="461"/>
      <c r="C21" s="461"/>
      <c r="D21" s="461"/>
      <c r="E21" s="461"/>
      <c r="F21" s="461"/>
      <c r="G21" s="461"/>
      <c r="H21" s="461"/>
      <c r="I21" s="461"/>
      <c r="J21" s="461"/>
      <c r="K21" s="461"/>
      <c r="L21" s="461"/>
      <c r="M21" s="461"/>
      <c r="N21" s="461"/>
      <c r="O21" s="461"/>
      <c r="P21" s="461"/>
      <c r="Q21" s="461"/>
      <c r="R21" s="461"/>
      <c r="S21" s="461"/>
    </row>
    <row r="23" spans="1:19">
      <c r="A23" s="158" t="s">
        <v>350</v>
      </c>
      <c r="B23" s="462" t="s">
        <v>508</v>
      </c>
      <c r="C23" s="462"/>
      <c r="D23" s="462"/>
      <c r="E23" s="462"/>
      <c r="F23" s="462"/>
      <c r="G23" s="462"/>
      <c r="H23" s="462"/>
      <c r="I23" s="462"/>
      <c r="J23" s="462"/>
      <c r="K23" s="462"/>
      <c r="L23" s="462"/>
      <c r="M23" s="462"/>
      <c r="N23" s="462"/>
      <c r="O23" s="462"/>
      <c r="P23" s="462"/>
      <c r="Q23" s="462"/>
      <c r="R23" s="462"/>
      <c r="S23" s="462"/>
    </row>
    <row r="24" spans="1:19">
      <c r="A24" s="158" t="s">
        <v>490</v>
      </c>
      <c r="B24" s="462" t="s">
        <v>509</v>
      </c>
      <c r="C24" s="462"/>
      <c r="D24" s="462"/>
      <c r="E24" s="462"/>
      <c r="F24" s="462"/>
      <c r="G24" s="462"/>
      <c r="H24" s="462"/>
      <c r="I24" s="462"/>
      <c r="J24" s="462"/>
      <c r="K24" s="462"/>
      <c r="L24" s="462"/>
      <c r="M24" s="462"/>
      <c r="N24" s="462"/>
      <c r="O24" s="462"/>
      <c r="P24" s="462"/>
      <c r="Q24" s="462"/>
      <c r="R24" s="462"/>
      <c r="S24" s="462"/>
    </row>
    <row r="25" spans="1:19">
      <c r="A25" s="159" t="s">
        <v>393</v>
      </c>
      <c r="B25" s="462" t="s">
        <v>510</v>
      </c>
      <c r="C25" s="462"/>
      <c r="D25" s="462"/>
      <c r="E25" s="462"/>
      <c r="F25" s="462"/>
      <c r="G25" s="462"/>
      <c r="H25" s="462"/>
      <c r="I25" s="462"/>
      <c r="J25" s="462"/>
      <c r="K25" s="462"/>
      <c r="L25" s="462"/>
      <c r="M25" s="462"/>
      <c r="N25" s="462"/>
      <c r="O25" s="462"/>
      <c r="P25" s="462"/>
      <c r="Q25" s="462"/>
      <c r="R25" s="462"/>
      <c r="S25" s="462"/>
    </row>
    <row r="26" spans="1:19">
      <c r="A26" s="159" t="s">
        <v>469</v>
      </c>
      <c r="B26" s="462" t="s">
        <v>510</v>
      </c>
      <c r="C26" s="462"/>
      <c r="D26" s="462"/>
      <c r="E26" s="462"/>
      <c r="F26" s="462"/>
      <c r="G26" s="462"/>
      <c r="H26" s="462"/>
      <c r="I26" s="462"/>
      <c r="J26" s="462"/>
      <c r="K26" s="462"/>
      <c r="L26" s="462"/>
      <c r="M26" s="462"/>
      <c r="N26" s="462"/>
      <c r="O26" s="462"/>
      <c r="P26" s="462"/>
      <c r="Q26" s="462"/>
      <c r="R26" s="462"/>
      <c r="S26" s="462"/>
    </row>
    <row r="27" spans="1:19">
      <c r="A27" s="159" t="s">
        <v>470</v>
      </c>
      <c r="B27" s="462" t="s">
        <v>510</v>
      </c>
      <c r="C27" s="462"/>
      <c r="D27" s="462"/>
      <c r="E27" s="462"/>
      <c r="F27" s="462"/>
      <c r="G27" s="462"/>
      <c r="H27" s="462"/>
      <c r="I27" s="462"/>
      <c r="J27" s="462"/>
      <c r="K27" s="462"/>
      <c r="L27" s="462"/>
      <c r="M27" s="462"/>
      <c r="N27" s="462"/>
      <c r="O27" s="462"/>
      <c r="P27" s="462"/>
      <c r="Q27" s="462"/>
      <c r="R27" s="462"/>
      <c r="S27" s="462"/>
    </row>
    <row r="31" spans="1:19">
      <c r="A31" s="4" t="s">
        <v>511</v>
      </c>
    </row>
    <row r="32" spans="1:19">
      <c r="A32" t="s">
        <v>512</v>
      </c>
    </row>
    <row r="34" spans="1:1">
      <c r="A34" s="4" t="s">
        <v>513</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topLeftCell="D215" zoomScale="90" zoomScaleNormal="90" workbookViewId="0">
      <selection activeCell="E229" sqref="E229:I229"/>
    </sheetView>
  </sheetViews>
  <sheetFormatPr defaultColWidth="9" defaultRowHeight="13.5" outlineLevelRow="3"/>
  <cols>
    <col min="1" max="1" width="31.3828125" customWidth="1"/>
    <col min="2" max="2" width="32.84375" customWidth="1"/>
    <col min="3" max="3" width="41.1523437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01" t="s">
        <v>342</v>
      </c>
      <c r="J2" s="402"/>
      <c r="K2" s="402"/>
      <c r="L2" s="402"/>
      <c r="M2" s="402"/>
      <c r="N2" s="402"/>
      <c r="O2" s="402"/>
      <c r="P2" s="402"/>
      <c r="Q2" s="402"/>
      <c r="R2" s="402"/>
      <c r="S2" s="402"/>
      <c r="T2" s="402"/>
      <c r="U2" s="403"/>
    </row>
    <row r="3" spans="1:21" ht="13.5" customHeight="1" outlineLevel="1" thickBot="1">
      <c r="A3" s="3"/>
      <c r="B3" s="7"/>
      <c r="F3" s="24"/>
      <c r="G3" s="10"/>
      <c r="I3" s="404" t="s">
        <v>343</v>
      </c>
      <c r="J3" s="405"/>
      <c r="K3" s="405"/>
      <c r="L3" s="405"/>
      <c r="M3" s="405"/>
      <c r="N3" s="406"/>
      <c r="O3" s="1"/>
      <c r="P3" s="410" t="s">
        <v>344</v>
      </c>
      <c r="Q3" s="411"/>
      <c r="R3" s="411"/>
      <c r="S3" s="411"/>
      <c r="T3" s="411"/>
      <c r="U3" s="412"/>
    </row>
    <row r="4" spans="1:21" ht="56.25" customHeight="1" outlineLevel="1">
      <c r="A4" s="31" t="s">
        <v>157</v>
      </c>
      <c r="B4" s="86" t="s">
        <v>514</v>
      </c>
      <c r="E4" s="53" t="s">
        <v>345</v>
      </c>
      <c r="F4" s="91">
        <v>45632</v>
      </c>
      <c r="G4" s="28"/>
      <c r="H4" s="10"/>
      <c r="I4" s="407"/>
      <c r="J4" s="408"/>
      <c r="K4" s="408"/>
      <c r="L4" s="408"/>
      <c r="M4" s="408"/>
      <c r="N4" s="409"/>
      <c r="P4" s="413"/>
      <c r="Q4" s="414"/>
      <c r="R4" s="414"/>
      <c r="S4" s="414"/>
      <c r="T4" s="414"/>
      <c r="U4" s="415"/>
    </row>
    <row r="5" spans="1:21" outlineLevel="1">
      <c r="A5" s="13" t="s">
        <v>346</v>
      </c>
      <c r="B5" s="88" t="s">
        <v>347</v>
      </c>
      <c r="E5" s="14"/>
      <c r="H5" s="10"/>
      <c r="I5" s="416" t="s">
        <v>165</v>
      </c>
      <c r="J5" s="417"/>
      <c r="K5" s="417"/>
      <c r="L5" s="417"/>
      <c r="M5" s="417"/>
      <c r="N5" s="418"/>
      <c r="P5" s="416" t="s">
        <v>515</v>
      </c>
      <c r="Q5" s="428"/>
      <c r="R5" s="428"/>
      <c r="S5" s="428"/>
      <c r="T5" s="428"/>
      <c r="U5" s="429"/>
    </row>
    <row r="6" spans="1:21" outlineLevel="1">
      <c r="A6" s="13" t="s">
        <v>349</v>
      </c>
      <c r="B6" s="88" t="s">
        <v>350</v>
      </c>
      <c r="E6" s="53" t="s">
        <v>351</v>
      </c>
      <c r="F6" s="90" t="s">
        <v>352</v>
      </c>
      <c r="H6" s="10"/>
      <c r="I6" s="419"/>
      <c r="J6" s="420"/>
      <c r="K6" s="420"/>
      <c r="L6" s="420"/>
      <c r="M6" s="420"/>
      <c r="N6" s="421"/>
      <c r="P6" s="430"/>
      <c r="Q6" s="431"/>
      <c r="R6" s="431"/>
      <c r="S6" s="431"/>
      <c r="T6" s="431"/>
      <c r="U6" s="432"/>
    </row>
    <row r="7" spans="1:21" outlineLevel="1">
      <c r="A7" s="13" t="s">
        <v>353</v>
      </c>
      <c r="B7" s="88" t="s">
        <v>160</v>
      </c>
      <c r="E7" s="14"/>
      <c r="H7" s="10"/>
      <c r="I7" s="419"/>
      <c r="J7" s="420"/>
      <c r="K7" s="420"/>
      <c r="L7" s="420"/>
      <c r="M7" s="420"/>
      <c r="N7" s="421"/>
      <c r="P7" s="430"/>
      <c r="Q7" s="431"/>
      <c r="R7" s="431"/>
      <c r="S7" s="431"/>
      <c r="T7" s="431"/>
      <c r="U7" s="432"/>
    </row>
    <row r="8" spans="1:21" ht="41" outlineLevel="1" thickBot="1">
      <c r="A8" s="34" t="s">
        <v>354</v>
      </c>
      <c r="B8" s="89" t="s">
        <v>355</v>
      </c>
      <c r="E8" s="14"/>
      <c r="H8" s="10"/>
      <c r="I8" s="419"/>
      <c r="J8" s="420"/>
      <c r="K8" s="420"/>
      <c r="L8" s="420"/>
      <c r="M8" s="420"/>
      <c r="N8" s="421"/>
      <c r="P8" s="430"/>
      <c r="Q8" s="431"/>
      <c r="R8" s="431"/>
      <c r="S8" s="431"/>
      <c r="T8" s="431"/>
      <c r="U8" s="432"/>
    </row>
    <row r="9" spans="1:21" outlineLevel="1">
      <c r="E9" s="14"/>
      <c r="H9" s="10"/>
      <c r="I9" s="419"/>
      <c r="J9" s="420"/>
      <c r="K9" s="420"/>
      <c r="L9" s="420"/>
      <c r="M9" s="420"/>
      <c r="N9" s="421"/>
      <c r="P9" s="430"/>
      <c r="Q9" s="431"/>
      <c r="R9" s="431"/>
      <c r="S9" s="431"/>
      <c r="T9" s="431"/>
      <c r="U9" s="432"/>
    </row>
    <row r="10" spans="1:21" ht="14" outlineLevel="1" thickBot="1">
      <c r="A10" s="32" t="s">
        <v>356</v>
      </c>
      <c r="B10" s="35">
        <f>Baseline!B10</f>
        <v>2027</v>
      </c>
      <c r="E10" s="14"/>
      <c r="H10" s="10"/>
      <c r="I10" s="419"/>
      <c r="J10" s="420"/>
      <c r="K10" s="420"/>
      <c r="L10" s="420"/>
      <c r="M10" s="420"/>
      <c r="N10" s="421"/>
      <c r="P10" s="430"/>
      <c r="Q10" s="431"/>
      <c r="R10" s="431"/>
      <c r="S10" s="431"/>
      <c r="T10" s="431"/>
      <c r="U10" s="432"/>
    </row>
    <row r="11" spans="1:21" outlineLevel="1">
      <c r="A11" s="16"/>
      <c r="H11" s="10"/>
      <c r="I11" s="419"/>
      <c r="J11" s="420"/>
      <c r="K11" s="420"/>
      <c r="L11" s="420"/>
      <c r="M11" s="420"/>
      <c r="N11" s="421"/>
      <c r="P11" s="430"/>
      <c r="Q11" s="431"/>
      <c r="R11" s="431"/>
      <c r="S11" s="431"/>
      <c r="T11" s="431"/>
      <c r="U11" s="432"/>
    </row>
    <row r="12" spans="1:21" ht="40.5" outlineLevel="1">
      <c r="A12" s="26" t="s">
        <v>357</v>
      </c>
      <c r="B12" s="26" t="s">
        <v>358</v>
      </c>
      <c r="C12" s="26" t="s">
        <v>359</v>
      </c>
      <c r="D12" s="26" t="s">
        <v>360</v>
      </c>
      <c r="E12" s="26" t="s">
        <v>361</v>
      </c>
      <c r="F12" s="26" t="s">
        <v>362</v>
      </c>
      <c r="G12" s="26" t="s">
        <v>363</v>
      </c>
      <c r="I12" s="419"/>
      <c r="J12" s="420"/>
      <c r="K12" s="420"/>
      <c r="L12" s="420"/>
      <c r="M12" s="420"/>
      <c r="N12" s="421"/>
      <c r="P12" s="430"/>
      <c r="Q12" s="431"/>
      <c r="R12" s="431"/>
      <c r="S12" s="431"/>
      <c r="T12" s="431"/>
      <c r="U12" s="432"/>
    </row>
    <row r="13" spans="1:21" outlineLevel="1">
      <c r="A13" s="58">
        <v>2035</v>
      </c>
      <c r="B13" s="21">
        <f t="shared" ref="B13:B18" si="0">INDEX($E$204:$AW$204,1,MATCH($A13,$E$53:$BB$53,0))</f>
        <v>-1903.6274486953066</v>
      </c>
      <c r="C13" s="21">
        <f>B13-Baseline!B13</f>
        <v>-14.743163533047436</v>
      </c>
      <c r="D13" s="21">
        <f t="shared" ref="D13:D18" si="1">INDEX($E$205:$AW$205,1,MATCH($A13,$E$53:$BB$53,0))</f>
        <v>-1474.0526820556338</v>
      </c>
      <c r="E13" s="21">
        <f>D13-Baseline!D13</f>
        <v>-14.792393107912176</v>
      </c>
      <c r="F13" s="21">
        <f t="shared" ref="F13:F18" si="2">INDEX($E$206:$AW$206,1,MATCH($A13,$E$53:$BB$53,0))</f>
        <v>-2333.1930066202913</v>
      </c>
      <c r="G13" s="21">
        <f>F13-Baseline!F13</f>
        <v>-14.694002466468191</v>
      </c>
      <c r="I13" s="419"/>
      <c r="J13" s="420"/>
      <c r="K13" s="420"/>
      <c r="L13" s="420"/>
      <c r="M13" s="420"/>
      <c r="N13" s="421"/>
      <c r="P13" s="430"/>
      <c r="Q13" s="431"/>
      <c r="R13" s="431"/>
      <c r="S13" s="431"/>
      <c r="T13" s="431"/>
      <c r="U13" s="432"/>
    </row>
    <row r="14" spans="1:21" outlineLevel="1">
      <c r="A14" s="58">
        <v>2040</v>
      </c>
      <c r="B14" s="21">
        <f t="shared" si="0"/>
        <v>-2922.0476324164624</v>
      </c>
      <c r="C14" s="21">
        <f>B14-Baseline!B14</f>
        <v>-14.959395876680446</v>
      </c>
      <c r="D14" s="21">
        <f t="shared" si="1"/>
        <v>-2263.5269588129268</v>
      </c>
      <c r="E14" s="21">
        <f>D14-Baseline!D14</f>
        <v>-15.048384705452008</v>
      </c>
      <c r="F14" s="21">
        <f t="shared" si="2"/>
        <v>-3581.2001653843899</v>
      </c>
      <c r="G14" s="21">
        <f>F14-Baseline!F14</f>
        <v>-14.870363569451001</v>
      </c>
      <c r="I14" s="419"/>
      <c r="J14" s="420"/>
      <c r="K14" s="420"/>
      <c r="L14" s="420"/>
      <c r="M14" s="420"/>
      <c r="N14" s="421"/>
      <c r="P14" s="430"/>
      <c r="Q14" s="431"/>
      <c r="R14" s="431"/>
      <c r="S14" s="431"/>
      <c r="T14" s="431"/>
      <c r="U14" s="432"/>
    </row>
    <row r="15" spans="1:21" outlineLevel="1">
      <c r="A15" s="58">
        <v>2045</v>
      </c>
      <c r="B15" s="21">
        <f t="shared" si="0"/>
        <v>-3922.567654069042</v>
      </c>
      <c r="C15" s="21">
        <f>B15-Baseline!B15</f>
        <v>-14.159307714943679</v>
      </c>
      <c r="D15" s="21">
        <f t="shared" si="1"/>
        <v>-3040.6596512127976</v>
      </c>
      <c r="E15" s="21">
        <f>D15-Baseline!D15</f>
        <v>-14.286311659613148</v>
      </c>
      <c r="F15" s="21">
        <f t="shared" si="2"/>
        <v>-4804.7923572188774</v>
      </c>
      <c r="G15" s="21">
        <f>F15-Baseline!F15</f>
        <v>-14.032314055180905</v>
      </c>
      <c r="I15" s="419"/>
      <c r="J15" s="420"/>
      <c r="K15" s="420"/>
      <c r="L15" s="420"/>
      <c r="M15" s="420"/>
      <c r="N15" s="421"/>
      <c r="P15" s="430"/>
      <c r="Q15" s="431"/>
      <c r="R15" s="431"/>
      <c r="S15" s="431"/>
      <c r="T15" s="431"/>
      <c r="U15" s="432"/>
    </row>
    <row r="16" spans="1:21" outlineLevel="1">
      <c r="A16" s="58">
        <v>2050</v>
      </c>
      <c r="B16" s="21">
        <f t="shared" si="0"/>
        <v>-4909.220044728856</v>
      </c>
      <c r="C16" s="21">
        <f>B16-Baseline!B16</f>
        <v>-12.716302889213694</v>
      </c>
      <c r="D16" s="21">
        <f t="shared" si="1"/>
        <v>-3809.2995538845194</v>
      </c>
      <c r="E16" s="21">
        <f>D16-Baseline!D16</f>
        <v>-12.879579554604334</v>
      </c>
      <c r="F16" s="21">
        <f t="shared" si="2"/>
        <v>-6008.9288163654801</v>
      </c>
      <c r="G16" s="21">
        <f>F16-Baseline!F16</f>
        <v>-12.553124252024645</v>
      </c>
      <c r="I16" s="419"/>
      <c r="J16" s="420"/>
      <c r="K16" s="420"/>
      <c r="L16" s="420"/>
      <c r="M16" s="420"/>
      <c r="N16" s="421"/>
      <c r="P16" s="430"/>
      <c r="Q16" s="431"/>
      <c r="R16" s="431"/>
      <c r="S16" s="431"/>
      <c r="T16" s="431"/>
      <c r="U16" s="432"/>
    </row>
    <row r="17" spans="1:21" outlineLevel="1">
      <c r="A17" s="58">
        <v>2060</v>
      </c>
      <c r="B17" s="21">
        <f t="shared" si="0"/>
        <v>-7057.7762961708759</v>
      </c>
      <c r="C17" s="21">
        <f>B17-Baseline!B17</f>
        <v>-6.252546410281866</v>
      </c>
      <c r="D17" s="21">
        <f t="shared" si="1"/>
        <v>-5535.4504845197862</v>
      </c>
      <c r="E17" s="21">
        <f>D17-Baseline!D17</f>
        <v>-6.4834285989727505</v>
      </c>
      <c r="F17" s="21">
        <f t="shared" si="2"/>
        <v>-8575.9650942639273</v>
      </c>
      <c r="G17" s="21">
        <f>F17-Baseline!F17</f>
        <v>-6.0223876843647304</v>
      </c>
      <c r="I17" s="419"/>
      <c r="J17" s="420"/>
      <c r="K17" s="420"/>
      <c r="L17" s="420"/>
      <c r="M17" s="420"/>
      <c r="N17" s="421"/>
      <c r="P17" s="430"/>
      <c r="Q17" s="431"/>
      <c r="R17" s="431"/>
      <c r="S17" s="431"/>
      <c r="T17" s="431"/>
      <c r="U17" s="432"/>
    </row>
    <row r="18" spans="1:21" outlineLevel="1">
      <c r="A18" s="58">
        <v>2070</v>
      </c>
      <c r="B18" s="21">
        <f t="shared" si="0"/>
        <v>-9293.959814804135</v>
      </c>
      <c r="C18" s="21">
        <f>B18-Baseline!B18</f>
        <v>0.1199889909275953</v>
      </c>
      <c r="D18" s="21">
        <f t="shared" si="1"/>
        <v>-7354.7847923560175</v>
      </c>
      <c r="E18" s="21">
        <f>D18-Baseline!D18</f>
        <v>-0.17359098526594607</v>
      </c>
      <c r="F18" s="21">
        <f t="shared" si="2"/>
        <v>-11221.835681026185</v>
      </c>
      <c r="G18" s="21">
        <f>F18-Baseline!F18</f>
        <v>0.41177069586046855</v>
      </c>
      <c r="I18" s="422"/>
      <c r="J18" s="423"/>
      <c r="K18" s="423"/>
      <c r="L18" s="423"/>
      <c r="M18" s="423"/>
      <c r="N18" s="424"/>
      <c r="P18" s="433"/>
      <c r="Q18" s="434"/>
      <c r="R18" s="434"/>
      <c r="S18" s="434"/>
      <c r="T18" s="434"/>
      <c r="U18" s="435"/>
    </row>
    <row r="19" spans="1:21" ht="14" outlineLevel="1" thickBot="1">
      <c r="A19" s="436"/>
      <c r="B19" s="436"/>
      <c r="I19" s="250"/>
      <c r="J19" s="251"/>
      <c r="K19" s="251"/>
      <c r="L19" s="251"/>
      <c r="M19" s="251"/>
      <c r="N19" s="251"/>
      <c r="P19" s="249"/>
      <c r="Q19" s="249"/>
      <c r="R19" s="249"/>
      <c r="S19" s="249"/>
      <c r="T19" s="249"/>
      <c r="U19" s="232"/>
    </row>
    <row r="20" spans="1:21" ht="26.25" customHeight="1" outlineLevel="1">
      <c r="A20" s="54" t="s">
        <v>364</v>
      </c>
      <c r="B20" s="55">
        <f>Baseline!B20</f>
        <v>0.33700000000000002</v>
      </c>
      <c r="E20" s="154"/>
      <c r="I20" s="425" t="s">
        <v>365</v>
      </c>
      <c r="J20" s="426"/>
      <c r="K20" s="426"/>
      <c r="L20" s="426"/>
      <c r="M20" s="426"/>
      <c r="N20" s="427"/>
      <c r="P20" s="425" t="s">
        <v>366</v>
      </c>
      <c r="Q20" s="426"/>
      <c r="R20" s="426"/>
      <c r="S20" s="426"/>
      <c r="T20" s="426"/>
      <c r="U20" s="427"/>
    </row>
    <row r="21" spans="1:21" ht="12.75" customHeight="1" outlineLevel="1">
      <c r="A21" s="154"/>
      <c r="B21" s="155"/>
      <c r="I21" s="416" t="s">
        <v>367</v>
      </c>
      <c r="J21" s="417"/>
      <c r="K21" s="417"/>
      <c r="L21" s="417"/>
      <c r="M21" s="417"/>
      <c r="N21" s="418"/>
      <c r="P21" s="416" t="s">
        <v>166</v>
      </c>
      <c r="Q21" s="417"/>
      <c r="R21" s="417"/>
      <c r="S21" s="417"/>
      <c r="T21" s="417"/>
      <c r="U21" s="418"/>
    </row>
    <row r="22" spans="1:21" ht="12.75" customHeight="1" outlineLevel="1">
      <c r="A22" s="154"/>
      <c r="B22" s="155"/>
      <c r="I22" s="419"/>
      <c r="J22" s="420"/>
      <c r="K22" s="420"/>
      <c r="L22" s="420"/>
      <c r="M22" s="420"/>
      <c r="N22" s="421"/>
      <c r="P22" s="419"/>
      <c r="Q22" s="420"/>
      <c r="R22" s="420"/>
      <c r="S22" s="420"/>
      <c r="T22" s="420"/>
      <c r="U22" s="421"/>
    </row>
    <row r="23" spans="1:21" outlineLevel="1">
      <c r="A23" s="154"/>
      <c r="B23" s="451" t="s">
        <v>368</v>
      </c>
      <c r="C23" s="452"/>
      <c r="D23" s="452"/>
      <c r="E23" s="452"/>
      <c r="F23" s="452"/>
      <c r="G23" s="453"/>
      <c r="I23" s="419"/>
      <c r="J23" s="420"/>
      <c r="K23" s="420"/>
      <c r="L23" s="420"/>
      <c r="M23" s="420"/>
      <c r="N23" s="421"/>
      <c r="P23" s="419"/>
      <c r="Q23" s="420"/>
      <c r="R23" s="420"/>
      <c r="S23" s="420"/>
      <c r="T23" s="420"/>
      <c r="U23" s="421"/>
    </row>
    <row r="24" spans="1:21" outlineLevel="1">
      <c r="B24" s="17">
        <v>2027</v>
      </c>
      <c r="C24" s="17">
        <v>2028</v>
      </c>
      <c r="D24" s="17">
        <v>2029</v>
      </c>
      <c r="E24" s="17">
        <v>2030</v>
      </c>
      <c r="F24" s="17">
        <v>2031</v>
      </c>
      <c r="G24" s="17" t="s">
        <v>369</v>
      </c>
      <c r="I24" s="419"/>
      <c r="J24" s="420"/>
      <c r="K24" s="420"/>
      <c r="L24" s="420"/>
      <c r="M24" s="420"/>
      <c r="N24" s="421"/>
      <c r="P24" s="419"/>
      <c r="Q24" s="420"/>
      <c r="R24" s="420"/>
      <c r="S24" s="420"/>
      <c r="T24" s="420"/>
      <c r="U24" s="421"/>
    </row>
    <row r="25" spans="1:21" ht="14" outlineLevel="1" thickBot="1">
      <c r="B25" s="30" t="s">
        <v>370</v>
      </c>
      <c r="C25" s="30" t="s">
        <v>370</v>
      </c>
      <c r="D25" s="30" t="s">
        <v>370</v>
      </c>
      <c r="E25" s="30" t="s">
        <v>370</v>
      </c>
      <c r="F25" s="30" t="s">
        <v>370</v>
      </c>
      <c r="G25" s="30" t="s">
        <v>370</v>
      </c>
      <c r="I25" s="419"/>
      <c r="J25" s="420"/>
      <c r="K25" s="420"/>
      <c r="L25" s="420"/>
      <c r="M25" s="420"/>
      <c r="N25" s="421"/>
      <c r="P25" s="419"/>
      <c r="Q25" s="420"/>
      <c r="R25" s="420"/>
      <c r="S25" s="420"/>
      <c r="T25" s="420"/>
      <c r="U25" s="421"/>
    </row>
    <row r="26" spans="1:21" outlineLevel="1">
      <c r="A26" s="54" t="s">
        <v>371</v>
      </c>
      <c r="B26" s="21">
        <f>E64</f>
        <v>-5.47607</v>
      </c>
      <c r="C26" s="21">
        <f>F64</f>
        <v>-5.3760700000000003</v>
      </c>
      <c r="D26" s="21">
        <f>G64</f>
        <v>-5.3760700000000003</v>
      </c>
      <c r="E26" s="21">
        <f>H64</f>
        <v>-5.3760700000000003</v>
      </c>
      <c r="F26" s="21">
        <f>I64</f>
        <v>-5.3760700000000003</v>
      </c>
      <c r="G26" s="21">
        <f>SUM(J64:BB64)</f>
        <v>0</v>
      </c>
      <c r="I26" s="419"/>
      <c r="J26" s="420"/>
      <c r="K26" s="420"/>
      <c r="L26" s="420"/>
      <c r="M26" s="420"/>
      <c r="N26" s="421"/>
      <c r="P26" s="419"/>
      <c r="Q26" s="420"/>
      <c r="R26" s="420"/>
      <c r="S26" s="420"/>
      <c r="T26" s="420"/>
      <c r="U26" s="421"/>
    </row>
    <row r="27" spans="1:21" outlineLevel="1">
      <c r="A27" s="54" t="s">
        <v>372</v>
      </c>
      <c r="B27" s="21">
        <f>E71+E77</f>
        <v>-16.374328978122275</v>
      </c>
      <c r="C27" s="21">
        <f>F71+F77</f>
        <v>-16.589607387713254</v>
      </c>
      <c r="D27" s="21">
        <f>G71+G77</f>
        <v>-16.80934953394905</v>
      </c>
      <c r="E27" s="21">
        <f>H71+H77</f>
        <v>-17.032853476822023</v>
      </c>
      <c r="F27" s="21">
        <f>I71+I77</f>
        <v>-17.259813654736877</v>
      </c>
      <c r="G27" s="21">
        <f>SUM(J71:BB71)+SUM(J77:BB77)</f>
        <v>-1111.3955596557391</v>
      </c>
      <c r="I27" s="419"/>
      <c r="J27" s="420"/>
      <c r="K27" s="420"/>
      <c r="L27" s="420"/>
      <c r="M27" s="420"/>
      <c r="N27" s="421"/>
      <c r="P27" s="419"/>
      <c r="Q27" s="420"/>
      <c r="R27" s="420"/>
      <c r="S27" s="420"/>
      <c r="T27" s="420"/>
      <c r="U27" s="421"/>
    </row>
    <row r="28" spans="1:21" outlineLevel="1">
      <c r="A28" s="154"/>
      <c r="B28" s="248"/>
      <c r="C28" s="248"/>
      <c r="D28" s="248"/>
      <c r="E28" s="248"/>
      <c r="F28" s="248"/>
      <c r="G28" s="248"/>
      <c r="I28" s="419"/>
      <c r="J28" s="420"/>
      <c r="K28" s="420"/>
      <c r="L28" s="420"/>
      <c r="M28" s="420"/>
      <c r="N28" s="421"/>
      <c r="P28" s="419"/>
      <c r="Q28" s="420"/>
      <c r="R28" s="420"/>
      <c r="S28" s="420"/>
      <c r="T28" s="420"/>
      <c r="U28" s="421"/>
    </row>
    <row r="29" spans="1:21" ht="14" outlineLevel="1" thickBot="1">
      <c r="A29" s="154"/>
      <c r="B29" s="248"/>
      <c r="C29" s="248"/>
      <c r="D29" s="248"/>
      <c r="E29" s="248"/>
      <c r="F29" s="248"/>
      <c r="G29" s="248"/>
      <c r="I29" s="419"/>
      <c r="J29" s="420"/>
      <c r="K29" s="420"/>
      <c r="L29" s="420"/>
      <c r="M29" s="420"/>
      <c r="N29" s="421"/>
      <c r="P29" s="419"/>
      <c r="Q29" s="420"/>
      <c r="R29" s="420"/>
      <c r="S29" s="420"/>
      <c r="T29" s="420"/>
      <c r="U29" s="421"/>
    </row>
    <row r="30" spans="1:21" ht="14" outlineLevel="1" thickBot="1">
      <c r="A30" s="308"/>
      <c r="B30" s="309" t="s">
        <v>373</v>
      </c>
      <c r="C30" s="310" t="s">
        <v>374</v>
      </c>
      <c r="D30" s="455" t="s">
        <v>325</v>
      </c>
      <c r="E30" s="456"/>
      <c r="F30" s="456"/>
      <c r="G30" s="457"/>
      <c r="I30" s="419"/>
      <c r="J30" s="420"/>
      <c r="K30" s="420"/>
      <c r="L30" s="420"/>
      <c r="M30" s="420"/>
      <c r="N30" s="421"/>
      <c r="P30" s="419"/>
      <c r="Q30" s="420"/>
      <c r="R30" s="420"/>
      <c r="S30" s="420"/>
      <c r="T30" s="420"/>
      <c r="U30" s="421"/>
    </row>
    <row r="31" spans="1:21" ht="14" outlineLevel="1" thickBot="1">
      <c r="A31" s="448" t="s">
        <v>375</v>
      </c>
      <c r="B31" s="320" t="s">
        <v>516</v>
      </c>
      <c r="C31" s="307">
        <v>28</v>
      </c>
      <c r="D31" s="466" t="s">
        <v>517</v>
      </c>
      <c r="E31" s="466"/>
      <c r="F31" s="466"/>
      <c r="G31" s="467"/>
      <c r="I31" s="419"/>
      <c r="J31" s="420"/>
      <c r="K31" s="420"/>
      <c r="L31" s="420"/>
      <c r="M31" s="420"/>
      <c r="N31" s="421"/>
      <c r="P31" s="419"/>
      <c r="Q31" s="420"/>
      <c r="R31" s="420"/>
      <c r="S31" s="420"/>
      <c r="T31" s="420"/>
      <c r="U31" s="421"/>
    </row>
    <row r="32" spans="1:21" ht="14" outlineLevel="1" thickBot="1">
      <c r="A32" s="448"/>
      <c r="B32" s="320" t="s">
        <v>518</v>
      </c>
      <c r="C32" s="252">
        <v>28</v>
      </c>
      <c r="D32" s="466" t="s">
        <v>517</v>
      </c>
      <c r="E32" s="466"/>
      <c r="F32" s="466"/>
      <c r="G32" s="467"/>
      <c r="I32" s="419"/>
      <c r="J32" s="420"/>
      <c r="K32" s="420"/>
      <c r="L32" s="420"/>
      <c r="M32" s="420"/>
      <c r="N32" s="421"/>
      <c r="P32" s="419"/>
      <c r="Q32" s="420"/>
      <c r="R32" s="420"/>
      <c r="S32" s="420"/>
      <c r="T32" s="420"/>
      <c r="U32" s="421"/>
    </row>
    <row r="33" spans="1:21" ht="14" outlineLevel="1" thickBot="1">
      <c r="A33" s="448"/>
      <c r="B33" s="320" t="s">
        <v>519</v>
      </c>
      <c r="C33" s="252">
        <v>31</v>
      </c>
      <c r="D33" s="466" t="s">
        <v>520</v>
      </c>
      <c r="E33" s="466"/>
      <c r="F33" s="466"/>
      <c r="G33" s="467"/>
      <c r="I33" s="419"/>
      <c r="J33" s="420"/>
      <c r="K33" s="420"/>
      <c r="L33" s="420"/>
      <c r="M33" s="420"/>
      <c r="N33" s="421"/>
      <c r="P33" s="419"/>
      <c r="Q33" s="420"/>
      <c r="R33" s="420"/>
      <c r="S33" s="420"/>
      <c r="T33" s="420"/>
      <c r="U33" s="421"/>
    </row>
    <row r="34" spans="1:21" outlineLevel="1">
      <c r="A34" s="448"/>
      <c r="B34" s="320" t="s">
        <v>521</v>
      </c>
      <c r="C34" s="252">
        <v>30</v>
      </c>
      <c r="D34" s="466" t="s">
        <v>520</v>
      </c>
      <c r="E34" s="466"/>
      <c r="F34" s="466"/>
      <c r="G34" s="467"/>
      <c r="I34" s="419"/>
      <c r="J34" s="420"/>
      <c r="K34" s="420"/>
      <c r="L34" s="420"/>
      <c r="M34" s="420"/>
      <c r="N34" s="421"/>
      <c r="P34" s="419"/>
      <c r="Q34" s="420"/>
      <c r="R34" s="420"/>
      <c r="S34" s="420"/>
      <c r="T34" s="420"/>
      <c r="U34" s="421"/>
    </row>
    <row r="35" spans="1:21" outlineLevel="1">
      <c r="A35" s="448"/>
      <c r="B35" s="312"/>
      <c r="C35" s="252"/>
      <c r="D35" s="397"/>
      <c r="E35" s="397"/>
      <c r="F35" s="397"/>
      <c r="G35" s="398"/>
      <c r="I35" s="419"/>
      <c r="J35" s="420"/>
      <c r="K35" s="420"/>
      <c r="L35" s="420"/>
      <c r="M35" s="420"/>
      <c r="N35" s="421"/>
      <c r="P35" s="419"/>
      <c r="Q35" s="420"/>
      <c r="R35" s="420"/>
      <c r="S35" s="420"/>
      <c r="T35" s="420"/>
      <c r="U35" s="421"/>
    </row>
    <row r="36" spans="1:21" outlineLevel="1">
      <c r="A36" s="448"/>
      <c r="B36" s="312"/>
      <c r="C36" s="252"/>
      <c r="D36" s="397"/>
      <c r="E36" s="397"/>
      <c r="F36" s="397"/>
      <c r="G36" s="398"/>
      <c r="I36" s="419"/>
      <c r="J36" s="420"/>
      <c r="K36" s="420"/>
      <c r="L36" s="420"/>
      <c r="M36" s="420"/>
      <c r="N36" s="421"/>
      <c r="P36" s="419"/>
      <c r="Q36" s="420"/>
      <c r="R36" s="420"/>
      <c r="S36" s="420"/>
      <c r="T36" s="420"/>
      <c r="U36" s="421"/>
    </row>
    <row r="37" spans="1:21" outlineLevel="1">
      <c r="A37" s="448"/>
      <c r="B37" s="312"/>
      <c r="C37" s="252"/>
      <c r="D37" s="397"/>
      <c r="E37" s="397"/>
      <c r="F37" s="397"/>
      <c r="G37" s="398"/>
      <c r="I37" s="419"/>
      <c r="J37" s="420"/>
      <c r="K37" s="420"/>
      <c r="L37" s="420"/>
      <c r="M37" s="420"/>
      <c r="N37" s="421"/>
      <c r="P37" s="419"/>
      <c r="Q37" s="420"/>
      <c r="R37" s="420"/>
      <c r="S37" s="420"/>
      <c r="T37" s="420"/>
      <c r="U37" s="421"/>
    </row>
    <row r="38" spans="1:21" outlineLevel="1">
      <c r="A38" s="448"/>
      <c r="B38" s="312"/>
      <c r="C38" s="252"/>
      <c r="D38" s="397"/>
      <c r="E38" s="397"/>
      <c r="F38" s="397"/>
      <c r="G38" s="398"/>
      <c r="I38" s="419"/>
      <c r="J38" s="420"/>
      <c r="K38" s="420"/>
      <c r="L38" s="420"/>
      <c r="M38" s="420"/>
      <c r="N38" s="421"/>
      <c r="P38" s="419"/>
      <c r="Q38" s="420"/>
      <c r="R38" s="420"/>
      <c r="S38" s="420"/>
      <c r="T38" s="420"/>
      <c r="U38" s="421"/>
    </row>
    <row r="39" spans="1:21" outlineLevel="1">
      <c r="A39" s="448"/>
      <c r="B39" s="312"/>
      <c r="C39" s="252"/>
      <c r="D39" s="397"/>
      <c r="E39" s="397"/>
      <c r="F39" s="397"/>
      <c r="G39" s="398"/>
      <c r="I39" s="419"/>
      <c r="J39" s="420"/>
      <c r="K39" s="420"/>
      <c r="L39" s="420"/>
      <c r="M39" s="420"/>
      <c r="N39" s="421"/>
      <c r="P39" s="419"/>
      <c r="Q39" s="420"/>
      <c r="R39" s="420"/>
      <c r="S39" s="420"/>
      <c r="T39" s="420"/>
      <c r="U39" s="421"/>
    </row>
    <row r="40" spans="1:21" ht="14" outlineLevel="1" thickBot="1">
      <c r="A40" s="449"/>
      <c r="B40" s="313"/>
      <c r="C40" s="314"/>
      <c r="D40" s="458"/>
      <c r="E40" s="458"/>
      <c r="F40" s="458"/>
      <c r="G40" s="459"/>
      <c r="I40" s="419"/>
      <c r="J40" s="420"/>
      <c r="K40" s="420"/>
      <c r="L40" s="420"/>
      <c r="M40" s="420"/>
      <c r="N40" s="421"/>
      <c r="P40" s="419"/>
      <c r="Q40" s="420"/>
      <c r="R40" s="420"/>
      <c r="S40" s="420"/>
      <c r="T40" s="420"/>
      <c r="U40" s="421"/>
    </row>
    <row r="41" spans="1:21" outlineLevel="1">
      <c r="A41" s="154"/>
      <c r="B41" s="248"/>
      <c r="C41" s="248"/>
      <c r="D41" s="248"/>
      <c r="E41" s="248"/>
      <c r="F41" s="248"/>
      <c r="G41" s="248"/>
      <c r="I41" s="419"/>
      <c r="J41" s="420"/>
      <c r="K41" s="420"/>
      <c r="L41" s="420"/>
      <c r="M41" s="420"/>
      <c r="N41" s="421"/>
      <c r="P41" s="419"/>
      <c r="Q41" s="420"/>
      <c r="R41" s="420"/>
      <c r="S41" s="420"/>
      <c r="T41" s="420"/>
      <c r="U41" s="421"/>
    </row>
    <row r="42" spans="1:21" outlineLevel="1">
      <c r="A42" s="154"/>
      <c r="B42" s="248"/>
      <c r="C42" s="248"/>
      <c r="D42" s="248"/>
      <c r="E42" s="248"/>
      <c r="F42" s="248"/>
      <c r="G42" s="248"/>
      <c r="I42" s="419"/>
      <c r="J42" s="420"/>
      <c r="K42" s="420"/>
      <c r="L42" s="420"/>
      <c r="M42" s="420"/>
      <c r="N42" s="421"/>
      <c r="P42" s="419"/>
      <c r="Q42" s="420"/>
      <c r="R42" s="420"/>
      <c r="S42" s="420"/>
      <c r="T42" s="420"/>
      <c r="U42" s="421"/>
    </row>
    <row r="43" spans="1:21" outlineLevel="1">
      <c r="A43" s="154"/>
      <c r="B43" s="248"/>
      <c r="C43" s="248"/>
      <c r="D43" s="248"/>
      <c r="E43" s="248"/>
      <c r="F43" s="248"/>
      <c r="G43" s="248"/>
      <c r="I43" s="419"/>
      <c r="J43" s="420"/>
      <c r="K43" s="420"/>
      <c r="L43" s="420"/>
      <c r="M43" s="420"/>
      <c r="N43" s="421"/>
      <c r="P43" s="419"/>
      <c r="Q43" s="420"/>
      <c r="R43" s="420"/>
      <c r="S43" s="420"/>
      <c r="T43" s="420"/>
      <c r="U43" s="421"/>
    </row>
    <row r="44" spans="1:21" outlineLevel="1">
      <c r="A44" s="154"/>
      <c r="B44" s="248"/>
      <c r="C44" s="248"/>
      <c r="D44" s="248"/>
      <c r="E44" s="248"/>
      <c r="F44" s="248"/>
      <c r="G44" s="248"/>
      <c r="I44" s="419"/>
      <c r="J44" s="420"/>
      <c r="K44" s="420"/>
      <c r="L44" s="420"/>
      <c r="M44" s="420"/>
      <c r="N44" s="421"/>
      <c r="P44" s="419"/>
      <c r="Q44" s="420"/>
      <c r="R44" s="420"/>
      <c r="S44" s="420"/>
      <c r="T44" s="420"/>
      <c r="U44" s="421"/>
    </row>
    <row r="45" spans="1:21" outlineLevel="1">
      <c r="A45" s="154"/>
      <c r="B45" s="248"/>
      <c r="C45" s="248"/>
      <c r="D45" s="248"/>
      <c r="E45" s="248"/>
      <c r="F45" s="248"/>
      <c r="G45" s="248"/>
      <c r="I45" s="422"/>
      <c r="J45" s="423"/>
      <c r="K45" s="423"/>
      <c r="L45" s="423"/>
      <c r="M45" s="423"/>
      <c r="N45" s="424"/>
      <c r="P45" s="422"/>
      <c r="Q45" s="423"/>
      <c r="R45" s="423"/>
      <c r="S45" s="423"/>
      <c r="T45" s="423"/>
      <c r="U45" s="424"/>
    </row>
    <row r="46" spans="1:21" outlineLevel="1">
      <c r="A46" s="154"/>
      <c r="B46" s="248"/>
      <c r="C46" s="248"/>
      <c r="D46" s="248"/>
      <c r="E46" s="248"/>
      <c r="F46" s="248"/>
      <c r="G46" s="248"/>
    </row>
    <row r="47" spans="1:21">
      <c r="A47" s="154"/>
      <c r="B47" s="155"/>
    </row>
    <row r="48" spans="1:21" ht="15">
      <c r="A48" s="12" t="s">
        <v>377</v>
      </c>
    </row>
    <row r="49" spans="1:54" ht="15" outlineLevel="1">
      <c r="A49" s="12"/>
      <c r="AV49" s="295">
        <f>100*AW49</f>
        <v>9.6618357487922718E-2</v>
      </c>
      <c r="AW49" s="294">
        <f>1/45/23</f>
        <v>9.6618357487922714E-4</v>
      </c>
    </row>
    <row r="50" spans="1:54" ht="14" outlineLevel="1" thickBot="1">
      <c r="A50" s="4" t="s">
        <v>378</v>
      </c>
    </row>
    <row r="51" spans="1:54" outlineLevel="2">
      <c r="B51" s="19"/>
      <c r="C51" s="19"/>
      <c r="D51" s="19"/>
      <c r="E51" s="460" t="s">
        <v>272</v>
      </c>
      <c r="F51" s="450"/>
      <c r="G51" s="450"/>
      <c r="H51" s="450"/>
      <c r="I51" s="450"/>
      <c r="J51" s="450" t="s">
        <v>273</v>
      </c>
      <c r="K51" s="450"/>
      <c r="L51" s="450"/>
      <c r="M51" s="450"/>
      <c r="N51" s="450"/>
      <c r="O51" s="450" t="s">
        <v>274</v>
      </c>
      <c r="P51" s="450"/>
      <c r="Q51" s="450"/>
      <c r="R51" s="450"/>
      <c r="S51" s="450"/>
      <c r="T51" s="450" t="s">
        <v>275</v>
      </c>
      <c r="U51" s="450"/>
      <c r="V51" s="450"/>
      <c r="W51" s="450"/>
      <c r="X51" s="450"/>
      <c r="Y51" s="450" t="s">
        <v>379</v>
      </c>
      <c r="Z51" s="450"/>
      <c r="AA51" s="450"/>
      <c r="AB51" s="450"/>
      <c r="AC51" s="450"/>
      <c r="AD51" s="450" t="s">
        <v>380</v>
      </c>
      <c r="AE51" s="450"/>
      <c r="AF51" s="450"/>
      <c r="AG51" s="450"/>
      <c r="AH51" s="450"/>
      <c r="AI51" s="450" t="s">
        <v>381</v>
      </c>
      <c r="AJ51" s="450"/>
      <c r="AK51" s="450"/>
      <c r="AL51" s="450"/>
      <c r="AM51" s="450"/>
      <c r="AN51" s="450" t="s">
        <v>382</v>
      </c>
      <c r="AO51" s="450"/>
      <c r="AP51" s="450"/>
      <c r="AQ51" s="450"/>
      <c r="AR51" s="450"/>
      <c r="AS51" s="450" t="s">
        <v>383</v>
      </c>
      <c r="AT51" s="450"/>
      <c r="AU51" s="450"/>
      <c r="AV51" s="450"/>
      <c r="AW51" s="450"/>
      <c r="AX51" s="450" t="s">
        <v>384</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373</v>
      </c>
      <c r="C53" s="19" t="s">
        <v>385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7" t="s">
        <v>386</v>
      </c>
      <c r="B54" s="127" t="s">
        <v>309</v>
      </c>
      <c r="C54" s="127" t="s">
        <v>286</v>
      </c>
      <c r="D54" s="124" t="s">
        <v>387</v>
      </c>
      <c r="E54" s="242">
        <v>-0.68</v>
      </c>
      <c r="F54" s="242">
        <v>-0.57999999999999996</v>
      </c>
      <c r="G54" s="242">
        <v>-0.57999999999999996</v>
      </c>
      <c r="H54" s="242">
        <v>-0.57999999999999996</v>
      </c>
      <c r="I54" s="242">
        <v>-0.57999999999999996</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38"/>
      <c r="B55" s="36" t="s">
        <v>309</v>
      </c>
      <c r="C55" s="121" t="s">
        <v>292</v>
      </c>
      <c r="D55" s="2" t="s">
        <v>387</v>
      </c>
      <c r="E55" s="241">
        <v>-0.12</v>
      </c>
      <c r="F55" s="241">
        <v>-0.12</v>
      </c>
      <c r="G55" s="241">
        <v>-0.12</v>
      </c>
      <c r="H55" s="241">
        <v>-0.12</v>
      </c>
      <c r="I55" s="241">
        <v>-0.12</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8"/>
      <c r="B56" s="36" t="s">
        <v>301</v>
      </c>
      <c r="C56" s="121" t="s">
        <v>299</v>
      </c>
      <c r="D56" s="2" t="s">
        <v>387</v>
      </c>
      <c r="E56" s="241">
        <v>-4.6760700000000002</v>
      </c>
      <c r="F56" s="241">
        <v>-4.6760700000000002</v>
      </c>
      <c r="G56" s="241">
        <v>-4.6760700000000002</v>
      </c>
      <c r="H56" s="241">
        <v>-4.6760700000000002</v>
      </c>
      <c r="I56" s="241">
        <v>-4.6760700000000002</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8"/>
      <c r="B57" s="36"/>
      <c r="C57" s="121"/>
      <c r="D57" s="2" t="s">
        <v>387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8"/>
      <c r="B58" s="36"/>
      <c r="C58" s="121"/>
      <c r="D58" s="2" t="s">
        <v>387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8"/>
      <c r="B59" s="36"/>
      <c r="C59" s="121"/>
      <c r="D59" s="2" t="s">
        <v>387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8"/>
      <c r="B60" s="36"/>
      <c r="C60" s="121"/>
      <c r="D60" s="2" t="s">
        <v>387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8"/>
      <c r="B61" s="36"/>
      <c r="C61" s="121"/>
      <c r="D61" s="2" t="s">
        <v>387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8"/>
      <c r="B62" s="36"/>
      <c r="C62" s="121"/>
      <c r="D62" s="2" t="s">
        <v>387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8"/>
      <c r="B63" s="36"/>
      <c r="C63" s="121"/>
      <c r="D63" s="2" t="s">
        <v>387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9"/>
      <c r="B64" s="122" t="s">
        <v>388</v>
      </c>
      <c r="C64" s="296" t="s">
        <v>389</v>
      </c>
      <c r="D64" s="123" t="s">
        <v>387</v>
      </c>
      <c r="E64" s="23">
        <f>SUM(E54:E63)</f>
        <v>-5.47607</v>
      </c>
      <c r="F64" s="23">
        <f t="shared" ref="F64:BB64" si="3">SUM(F54:F63)</f>
        <v>-5.3760700000000003</v>
      </c>
      <c r="G64" s="23">
        <f t="shared" si="3"/>
        <v>-5.3760700000000003</v>
      </c>
      <c r="H64" s="23">
        <f t="shared" si="3"/>
        <v>-5.3760700000000003</v>
      </c>
      <c r="I64" s="23">
        <f t="shared" si="3"/>
        <v>-5.3760700000000003</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5" t="s">
        <v>390</v>
      </c>
      <c r="B66" s="266"/>
      <c r="C66" s="267"/>
      <c r="D66" s="268" t="s">
        <v>387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6"/>
      <c r="B67" s="252"/>
      <c r="C67" s="267"/>
      <c r="D67" s="269" t="s">
        <v>387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6"/>
      <c r="B68" s="252"/>
      <c r="C68" s="267"/>
      <c r="D68" s="269" t="s">
        <v>387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6"/>
      <c r="B69" s="252"/>
      <c r="C69" s="267"/>
      <c r="D69" s="269" t="s">
        <v>387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6"/>
      <c r="B70" s="252"/>
      <c r="C70" s="267"/>
      <c r="D70" s="269" t="s">
        <v>387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7"/>
      <c r="B71" s="122" t="s">
        <v>391</v>
      </c>
      <c r="C71" s="123"/>
      <c r="D71" s="270" t="s">
        <v>387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5" t="s">
        <v>392</v>
      </c>
      <c r="B75" s="127" t="s">
        <v>393</v>
      </c>
      <c r="C75" s="274"/>
      <c r="D75" s="124" t="s">
        <v>387</v>
      </c>
      <c r="E75" s="275">
        <f>-E158*'Fixed Data'!$B$27/10^2</f>
        <v>-16.374328978122275</v>
      </c>
      <c r="F75" s="275">
        <f>-F158*'Fixed Data'!$B$27/10^2</f>
        <v>-16.589607387713254</v>
      </c>
      <c r="G75" s="275">
        <f>-G158*'Fixed Data'!$B$27/10^2</f>
        <v>-16.80934953394905</v>
      </c>
      <c r="H75" s="275">
        <f>-H158*'Fixed Data'!$B$27/10^2</f>
        <v>-17.032853476822023</v>
      </c>
      <c r="I75" s="275">
        <f>-I158*'Fixed Data'!$B$27/10^2</f>
        <v>-17.259813654736877</v>
      </c>
      <c r="J75" s="275">
        <f>-J158*'Fixed Data'!$B$27/10^2</f>
        <v>-17.491812349647365</v>
      </c>
      <c r="K75" s="275">
        <f>-K158*'Fixed Data'!$B$27/10^2</f>
        <v>-17.728651220560042</v>
      </c>
      <c r="L75" s="275">
        <f>-L158*'Fixed Data'!$B$27/10^2</f>
        <v>-17.970015853729624</v>
      </c>
      <c r="M75" s="275">
        <f>-M158*'Fixed Data'!$B$27/10^2</f>
        <v>-18.216032660463057</v>
      </c>
      <c r="N75" s="275">
        <f>-N158*'Fixed Data'!$B$27/10^2</f>
        <v>-18.466832599197865</v>
      </c>
      <c r="O75" s="275">
        <f>-O158*'Fixed Data'!$B$27/10^2</f>
        <v>-18.722551362272899</v>
      </c>
      <c r="P75" s="275">
        <f>-P158*'Fixed Data'!$B$27/10^2</f>
        <v>-18.983329570956688</v>
      </c>
      <c r="Q75" s="275">
        <f>-Q158*'Fixed Data'!$B$27/10^2</f>
        <v>-19.249312979116173</v>
      </c>
      <c r="R75" s="275">
        <f>-R158*'Fixed Data'!$B$27/10^2</f>
        <v>-19.520652685926429</v>
      </c>
      <c r="S75" s="275">
        <f>-S158*'Fixed Data'!$B$27/10^2</f>
        <v>-19.797505358041377</v>
      </c>
      <c r="T75" s="275">
        <f>-T158*'Fixed Data'!$B$27/10^2</f>
        <v>-20.080033461665469</v>
      </c>
      <c r="U75" s="275">
        <f>-U158*'Fixed Data'!$B$27/10^2</f>
        <v>-20.368405504987692</v>
      </c>
      <c r="V75" s="275">
        <f>-V158*'Fixed Data'!$B$27/10^2</f>
        <v>-20.662796291460921</v>
      </c>
      <c r="W75" s="275">
        <f>-W158*'Fixed Data'!$B$27/10^2</f>
        <v>-20.963387184433188</v>
      </c>
      <c r="X75" s="275">
        <f>-X158*'Fixed Data'!$B$27/10^2</f>
        <v>-21.270366383661944</v>
      </c>
      <c r="Y75" s="275">
        <f>-Y158*'Fixed Data'!$B$27/10^2</f>
        <v>-21.583929214267251</v>
      </c>
      <c r="Z75" s="275">
        <f>-Z158*'Fixed Data'!$B$27/10^2</f>
        <v>-21.904278428707183</v>
      </c>
      <c r="AA75" s="275">
        <f>-AA158*'Fixed Data'!$B$27/10^2</f>
        <v>-22.231624522387097</v>
      </c>
      <c r="AB75" s="275">
        <f>-AB158*'Fixed Data'!$B$27/10^2</f>
        <v>-22.566186063542979</v>
      </c>
      <c r="AC75" s="275">
        <f>-AC158*'Fixed Data'!$B$27/10^2</f>
        <v>-22.908190038070614</v>
      </c>
      <c r="AD75" s="275">
        <f>-AD158*'Fixed Data'!$B$27/10^2</f>
        <v>-23.257872210005267</v>
      </c>
      <c r="AE75" s="275">
        <f>-AE158*'Fixed Data'!$B$27/10^2</f>
        <v>-23.615477498389012</v>
      </c>
      <c r="AF75" s="275">
        <f>-AF158*'Fixed Data'!$B$27/10^2</f>
        <v>-23.981260371300849</v>
      </c>
      <c r="AG75" s="275">
        <f>-AG158*'Fixed Data'!$B$27/10^2</f>
        <v>-24.355485257859854</v>
      </c>
      <c r="AH75" s="275">
        <f>-AH158*'Fixed Data'!$B$27/10^2</f>
        <v>-24.738426979052765</v>
      </c>
      <c r="AI75" s="275">
        <f>-AI158*'Fixed Data'!$B$27/10^2</f>
        <v>-25.130371198277999</v>
      </c>
      <c r="AJ75" s="275">
        <f>-AJ158*'Fixed Data'!$B$27/10^2</f>
        <v>-25.531614892540656</v>
      </c>
      <c r="AK75" s="275">
        <f>-AK158*'Fixed Data'!$B$27/10^2</f>
        <v>-25.942466845280222</v>
      </c>
      <c r="AL75" s="275">
        <f>-AL158*'Fixed Data'!$B$27/10^2</f>
        <v>-26.36324816185876</v>
      </c>
      <c r="AM75" s="275">
        <f>-AM158*'Fixed Data'!$B$27/10^2</f>
        <v>-26.79429280878805</v>
      </c>
      <c r="AN75" s="275">
        <f>-AN158*'Fixed Data'!$B$27/10^2</f>
        <v>-27.235948177826803</v>
      </c>
      <c r="AO75" s="275">
        <f>-AO158*'Fixed Data'!$B$27/10^2</f>
        <v>-27.68857567613421</v>
      </c>
      <c r="AP75" s="275">
        <f>-AP158*'Fixed Data'!$B$27/10^2</f>
        <v>-28.152551343723108</v>
      </c>
      <c r="AQ75" s="275">
        <f>-AQ158*'Fixed Data'!$B$27/10^2</f>
        <v>-28.628266499518023</v>
      </c>
      <c r="AR75" s="275">
        <f>-AR158*'Fixed Data'!$B$27/10^2</f>
        <v>-29.116128417386022</v>
      </c>
      <c r="AS75" s="275">
        <f>-AS158*'Fixed Data'!$B$27/10^2</f>
        <v>-29.616561033575625</v>
      </c>
      <c r="AT75" s="275">
        <f>-AT158*'Fixed Data'!$B$27/10^2</f>
        <v>-30.130005687068916</v>
      </c>
      <c r="AU75" s="275">
        <f>-AU158*'Fixed Data'!$B$27/10^2</f>
        <v>-30.656921894426329</v>
      </c>
      <c r="AV75" s="275">
        <f>-AV158*'Fixed Data'!$B$27/10^2</f>
        <v>-31.197788160779801</v>
      </c>
      <c r="AW75" s="275">
        <f>-AW158*'Fixed Data'!$B$27/10^2</f>
        <v>-31.753102828712052</v>
      </c>
      <c r="AX75" s="275">
        <f>-AX158*'Fixed Data'!$B$27/10^2</f>
        <v>-32.323384966844515</v>
      </c>
      <c r="AY75" s="275">
        <f>-AY158*'Fixed Data'!$B$27/10^2</f>
        <v>-32.909175300045789</v>
      </c>
      <c r="AZ75" s="275">
        <f>-AZ158*'Fixed Data'!$B$27/10^2</f>
        <v>-33.511037183266716</v>
      </c>
      <c r="BA75" s="275">
        <f>-BA158*'Fixed Data'!$B$27/10^2</f>
        <v>-34.12955762110596</v>
      </c>
      <c r="BB75" s="275">
        <f>-BB158*'Fixed Data'!$B$27/10^2</f>
        <v>-33.950144908875743</v>
      </c>
    </row>
    <row r="76" spans="1:54" ht="19.5" customHeight="1" outlineLevel="2">
      <c r="A76" s="446"/>
      <c r="B76" s="121"/>
      <c r="C76" s="272"/>
      <c r="D76" s="2" t="s">
        <v>387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7"/>
      <c r="B77" s="273" t="s">
        <v>394</v>
      </c>
      <c r="C77" s="271"/>
      <c r="D77" s="123" t="s">
        <v>387</v>
      </c>
      <c r="E77" s="23">
        <f t="shared" ref="E77:AJ77" si="5">SUM(E75:E76)</f>
        <v>-16.374328978122275</v>
      </c>
      <c r="F77" s="23">
        <f t="shared" si="5"/>
        <v>-16.589607387713254</v>
      </c>
      <c r="G77" s="23">
        <f t="shared" si="5"/>
        <v>-16.80934953394905</v>
      </c>
      <c r="H77" s="23">
        <f t="shared" si="5"/>
        <v>-17.032853476822023</v>
      </c>
      <c r="I77" s="23">
        <f t="shared" si="5"/>
        <v>-17.259813654736877</v>
      </c>
      <c r="J77" s="23">
        <f t="shared" si="5"/>
        <v>-17.491812349647365</v>
      </c>
      <c r="K77" s="23">
        <f t="shared" si="5"/>
        <v>-17.728651220560042</v>
      </c>
      <c r="L77" s="23">
        <f t="shared" si="5"/>
        <v>-17.970015853729624</v>
      </c>
      <c r="M77" s="23">
        <f t="shared" si="5"/>
        <v>-18.216032660463057</v>
      </c>
      <c r="N77" s="23">
        <f t="shared" si="5"/>
        <v>-18.466832599197865</v>
      </c>
      <c r="O77" s="23">
        <f t="shared" si="5"/>
        <v>-18.722551362272899</v>
      </c>
      <c r="P77" s="23">
        <f t="shared" si="5"/>
        <v>-18.983329570956688</v>
      </c>
      <c r="Q77" s="23">
        <f t="shared" si="5"/>
        <v>-19.249312979116173</v>
      </c>
      <c r="R77" s="23">
        <f t="shared" si="5"/>
        <v>-19.520652685926429</v>
      </c>
      <c r="S77" s="23">
        <f t="shared" si="5"/>
        <v>-19.797505358041377</v>
      </c>
      <c r="T77" s="23">
        <f t="shared" si="5"/>
        <v>-20.080033461665469</v>
      </c>
      <c r="U77" s="23">
        <f t="shared" si="5"/>
        <v>-20.368405504987692</v>
      </c>
      <c r="V77" s="23">
        <f t="shared" si="5"/>
        <v>-20.662796291460921</v>
      </c>
      <c r="W77" s="23">
        <f t="shared" si="5"/>
        <v>-20.963387184433188</v>
      </c>
      <c r="X77" s="23">
        <f t="shared" si="5"/>
        <v>-21.270366383661944</v>
      </c>
      <c r="Y77" s="23">
        <f t="shared" si="5"/>
        <v>-21.583929214267251</v>
      </c>
      <c r="Z77" s="23">
        <f t="shared" si="5"/>
        <v>-21.904278428707183</v>
      </c>
      <c r="AA77" s="23">
        <f t="shared" si="5"/>
        <v>-22.231624522387097</v>
      </c>
      <c r="AB77" s="23">
        <f t="shared" si="5"/>
        <v>-22.566186063542979</v>
      </c>
      <c r="AC77" s="23">
        <f t="shared" si="5"/>
        <v>-22.908190038070614</v>
      </c>
      <c r="AD77" s="23">
        <f t="shared" si="5"/>
        <v>-23.257872210005267</v>
      </c>
      <c r="AE77" s="23">
        <f t="shared" si="5"/>
        <v>-23.615477498389012</v>
      </c>
      <c r="AF77" s="23">
        <f t="shared" si="5"/>
        <v>-23.981260371300849</v>
      </c>
      <c r="AG77" s="23">
        <f t="shared" si="5"/>
        <v>-24.355485257859854</v>
      </c>
      <c r="AH77" s="23">
        <f t="shared" si="5"/>
        <v>-24.738426979052765</v>
      </c>
      <c r="AI77" s="23">
        <f t="shared" si="5"/>
        <v>-25.130371198277999</v>
      </c>
      <c r="AJ77" s="23">
        <f t="shared" si="5"/>
        <v>-25.531614892540656</v>
      </c>
      <c r="AK77" s="23">
        <f t="shared" ref="AK77:BB77" si="6">SUM(AK75:AK76)</f>
        <v>-25.942466845280222</v>
      </c>
      <c r="AL77" s="23">
        <f t="shared" si="6"/>
        <v>-26.36324816185876</v>
      </c>
      <c r="AM77" s="23">
        <f t="shared" si="6"/>
        <v>-26.79429280878805</v>
      </c>
      <c r="AN77" s="23">
        <f t="shared" si="6"/>
        <v>-27.235948177826803</v>
      </c>
      <c r="AO77" s="23">
        <f t="shared" si="6"/>
        <v>-27.68857567613421</v>
      </c>
      <c r="AP77" s="23">
        <f t="shared" si="6"/>
        <v>-28.152551343723108</v>
      </c>
      <c r="AQ77" s="23">
        <f t="shared" si="6"/>
        <v>-28.628266499518023</v>
      </c>
      <c r="AR77" s="23">
        <f t="shared" si="6"/>
        <v>-29.116128417386022</v>
      </c>
      <c r="AS77" s="23">
        <f t="shared" si="6"/>
        <v>-29.616561033575625</v>
      </c>
      <c r="AT77" s="23">
        <f t="shared" si="6"/>
        <v>-30.130005687068916</v>
      </c>
      <c r="AU77" s="23">
        <f t="shared" si="6"/>
        <v>-30.656921894426329</v>
      </c>
      <c r="AV77" s="23">
        <f t="shared" si="6"/>
        <v>-31.197788160779801</v>
      </c>
      <c r="AW77" s="23">
        <f t="shared" si="6"/>
        <v>-31.753102828712052</v>
      </c>
      <c r="AX77" s="23">
        <f t="shared" si="6"/>
        <v>-32.323384966844515</v>
      </c>
      <c r="AY77" s="23">
        <f t="shared" si="6"/>
        <v>-32.909175300045789</v>
      </c>
      <c r="AZ77" s="23">
        <f t="shared" si="6"/>
        <v>-33.511037183266716</v>
      </c>
      <c r="BA77" s="23">
        <f t="shared" si="6"/>
        <v>-34.12955762110596</v>
      </c>
      <c r="BB77" s="255">
        <f t="shared" si="6"/>
        <v>-33.950144908875743</v>
      </c>
    </row>
    <row r="78" spans="1:54" outlineLevel="2">
      <c r="B78" s="19"/>
      <c r="C78" s="19"/>
      <c r="D78" s="19"/>
      <c r="E78" s="15"/>
    </row>
    <row r="79" spans="1:54" s="7" customFormat="1" ht="14" outlineLevel="1" thickBot="1">
      <c r="B79" s="125"/>
      <c r="C79" s="125"/>
      <c r="D79" s="125"/>
      <c r="E79" s="247"/>
    </row>
    <row r="80" spans="1:54" outlineLevel="1">
      <c r="A80" s="4" t="s">
        <v>395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396</v>
      </c>
      <c r="C81" s="6" t="s">
        <v>397</v>
      </c>
      <c r="D81" t="s">
        <v>398</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399</v>
      </c>
      <c r="C82" t="s">
        <v>400</v>
      </c>
      <c r="D82" t="s">
        <v>387</v>
      </c>
      <c r="E82" s="21">
        <f t="shared" ref="E82:BB82" si="8">E64*E81</f>
        <v>-1.8454355900000001</v>
      </c>
      <c r="F82" s="21">
        <f t="shared" si="8"/>
        <v>-1.8117355900000003</v>
      </c>
      <c r="G82" s="21">
        <f t="shared" si="8"/>
        <v>-1.8117355900000003</v>
      </c>
      <c r="H82" s="21">
        <f t="shared" si="8"/>
        <v>-1.8117355900000003</v>
      </c>
      <c r="I82" s="21">
        <f t="shared" si="8"/>
        <v>-1.8117355900000003</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401</v>
      </c>
      <c r="C83" t="s">
        <v>402</v>
      </c>
      <c r="D83" t="s">
        <v>387</v>
      </c>
      <c r="E83" s="21">
        <f t="shared" ref="E83:BB83" si="9">E64-E82</f>
        <v>-3.6306344099999999</v>
      </c>
      <c r="F83" s="21">
        <f t="shared" si="9"/>
        <v>-3.5643344099999998</v>
      </c>
      <c r="G83" s="21">
        <f t="shared" si="9"/>
        <v>-3.5643344099999998</v>
      </c>
      <c r="H83" s="21">
        <f t="shared" si="9"/>
        <v>-3.5643344099999998</v>
      </c>
      <c r="I83" s="21">
        <f t="shared" si="9"/>
        <v>-3.5643344099999998</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403</v>
      </c>
      <c r="C84" t="s">
        <v>404</v>
      </c>
      <c r="D84" t="s">
        <v>387</v>
      </c>
      <c r="E84" s="21"/>
      <c r="F84" s="21">
        <f>IF($E$82&lt;0,(IF(2050-E$80&lt;=0,0,(2/(2050-E$80+1))*(1-(SUM($E84:E84)/$E$82))*$E$82*'Fixed Data'!C$52)),0)</f>
        <v>-0.15378629916666667</v>
      </c>
      <c r="G84" s="21">
        <f>IF($E$82&lt;0,(IF(2050-F$80&lt;=0,0,(2/(2050-F$80+1))*(1-(SUM($E84:F84)/$E$82))*$E$82*'Fixed Data'!D$52)),0)</f>
        <v>-0.14709993833333332</v>
      </c>
      <c r="H84" s="21">
        <f>IF($E$82&lt;0,(IF(2050-G$80&lt;=0,0,(2/(2050-G$80+1))*(1-(SUM($E84:G84)/$E$82))*$E$82*'Fixed Data'!E$52)),0)</f>
        <v>-0.14041357750000003</v>
      </c>
      <c r="I84" s="21">
        <f>IF($E$82&lt;0,(IF(2050-H$80&lt;=0,0,(2/(2050-H$80+1))*(1-(SUM($E84:H84)/$E$82))*$E$82*'Fixed Data'!F$52)),0)</f>
        <v>-0.13372721666666668</v>
      </c>
      <c r="J84" s="21">
        <f>IF($E$82&lt;0,(IF(2050-I$80&lt;=0,0,(2/(2050-I$80+1))*(1-(SUM($E84:I84)/$E$82))*$E$82*'Fixed Data'!G$52)),0)</f>
        <v>-0.12704085583333335</v>
      </c>
      <c r="K84" s="21">
        <f>IF($E$82&lt;0,(IF(2050-J$80&lt;=0,0,(2/(2050-J$80+1))*(1-(SUM($E84:J84)/$E$82))*$E$82*'Fixed Data'!H$52)),0)</f>
        <v>-0.12035449500000001</v>
      </c>
      <c r="L84" s="21">
        <f>IF($E$82&lt;0,(IF(2050-K$80&lt;=0,0,(2/(2050-K$80+1))*(1-(SUM($E84:K84)/$E$82))*$E$82*'Fixed Data'!I$52)),0)</f>
        <v>-0.11366813416666667</v>
      </c>
      <c r="M84" s="21">
        <f>IF($E$82&lt;0,(IF(2050-L$80&lt;=0,0,(2/(2050-L$80+1))*(1-(SUM($E84:L84)/$E$82))*$E$82*'Fixed Data'!J$52)),0)</f>
        <v>-0.10698177333333334</v>
      </c>
      <c r="N84" s="21">
        <f>IF($E$82&lt;0,(IF(2050-M$80&lt;=0,0,(2/(2050-M$80+1))*(1-(SUM($E84:M84)/$E$82))*$E$82*'Fixed Data'!K$52)),0)</f>
        <v>-0.10029541250000001</v>
      </c>
      <c r="O84" s="21">
        <f>IF($E$82&lt;0,(IF(2050-N$80&lt;=0,0,(2/(2050-N$80+1))*(1-(SUM($E84:N84)/$E$82))*$E$82*'Fixed Data'!L$52)),0)</f>
        <v>-9.3609051666666679E-2</v>
      </c>
      <c r="P84" s="21">
        <f>IF($E$82&lt;0,(IF(2050-O$80&lt;=0,0,(2/(2050-O$80+1))*(1-(SUM($E84:O84)/$E$82))*$E$82*'Fixed Data'!M$52)),0)</f>
        <v>-8.6922690833333344E-2</v>
      </c>
      <c r="Q84" s="21">
        <f>IF($E$82&lt;0,(IF(2050-P$80&lt;=0,0,(2/(2050-P$80+1))*(1-(SUM($E84:P84)/$E$82))*$E$82*'Fixed Data'!N$52)),0)</f>
        <v>-8.0236330000000022E-2</v>
      </c>
      <c r="R84" s="21">
        <f>IF($E$82&lt;0,(IF(2050-Q$80&lt;=0,0,(2/(2050-Q$80+1))*(1-(SUM($E84:Q84)/$E$82))*$E$82*'Fixed Data'!O$52)),0)</f>
        <v>-7.3549969166666659E-2</v>
      </c>
      <c r="S84" s="21">
        <f>IF($E$82&lt;0,(IF(2050-R$80&lt;=0,0,(2/(2050-R$80+1))*(1-(SUM($E84:R84)/$E$82))*$E$82*'Fixed Data'!P$52)),0)</f>
        <v>-6.686360833333338E-2</v>
      </c>
      <c r="T84" s="21">
        <f>IF($E$82&lt;0,(IF(2050-S$80&lt;=0,0,(2/(2050-S$80+1))*(1-(SUM($E84:S84)/$E$82))*$E$82*'Fixed Data'!Q$52)),0)</f>
        <v>-6.0177247500000031E-2</v>
      </c>
      <c r="U84" s="21">
        <f>IF($E$82&lt;0,(IF(2050-T$80&lt;=0,0,(2/(2050-T$80+1))*(1-(SUM($E84:T84)/$E$82))*$E$82*'Fixed Data'!R$52)),0)</f>
        <v>-5.3490886666666675E-2</v>
      </c>
      <c r="V84" s="21">
        <f>IF($E$82&lt;0,(IF(2050-U$80&lt;=0,0,(2/(2050-U$80+1))*(1-(SUM($E84:U84)/$E$82))*$E$82*'Fixed Data'!S$52)),0)</f>
        <v>-4.6804525833333388E-2</v>
      </c>
      <c r="W84" s="21">
        <f>IF($E$82&lt;0,(IF(2050-V$80&lt;=0,0,(2/(2050-V$80+1))*(1-(SUM($E84:V84)/$E$82))*$E$82*'Fixed Data'!T$52)),0)</f>
        <v>-4.011816500000006E-2</v>
      </c>
      <c r="X84" s="21">
        <f>IF($E$82&lt;0,(IF(2050-W$80&lt;=0,0,(2/(2050-W$80+1))*(1-(SUM($E84:W84)/$E$82))*$E$82*'Fixed Data'!U$52)),0)</f>
        <v>-3.3431804166666745E-2</v>
      </c>
      <c r="Y84" s="21">
        <f>IF($E$82&lt;0,(IF(2050-X$80&lt;=0,0,(2/(2050-X$80+1))*(1-(SUM($E84:X84)/$E$82))*$E$82*'Fixed Data'!V$52)),0)</f>
        <v>-2.6745443333333375E-2</v>
      </c>
      <c r="Z84" s="21">
        <f>IF($E$82&lt;0,(IF(2050-Y$80&lt;=0,0,(2/(2050-Y$80+1))*(1-(SUM($E84:Y84)/$E$82))*$E$82*'Fixed Data'!W$52)),0)</f>
        <v>-2.0059082499999988E-2</v>
      </c>
      <c r="AA84" s="21">
        <f>IF($E$82&lt;0,(IF(2050-Z$80&lt;=0,0,(2/(2050-Z$80+1))*(1-(SUM($E84:Z84)/$E$82))*$E$82*'Fixed Data'!X$52)),0)</f>
        <v>-1.3372721666666728E-2</v>
      </c>
      <c r="AB84" s="21">
        <f>IF($E$82&lt;0,(IF(2050-AA$80&lt;=0,0,(2/(2050-AA$80+1))*(1-(SUM($E84:AA84)/$E$82))*$E$82*'Fixed Data'!Y$52)),0)</f>
        <v>-6.6863608333331583E-3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405</v>
      </c>
      <c r="C85" t="s">
        <v>406</v>
      </c>
      <c r="D85" t="s">
        <v>387</v>
      </c>
      <c r="E85" s="18"/>
      <c r="F85" s="18"/>
      <c r="G85" s="21">
        <f>IF($F$82&lt;0,(IF(2050-F$80&lt;=0,0,(2/(2050-F$80+1))*(1-(SUM($E85:F85)/$F$82))*$F$82*'Fixed Data'!D$52)),0)</f>
        <v>-0.15754222521739134</v>
      </c>
      <c r="H85" s="21">
        <f>IF($F$82&lt;0,(IF(2050-G$80&lt;=0,0,(2/(2050-G$80+1))*(1-(SUM($E85:G85)/$F$82))*$F$82*'Fixed Data'!E$52)),0)</f>
        <v>-0.15038121498023718</v>
      </c>
      <c r="I85" s="21">
        <f>IF($F$82&lt;0,(IF(2050-H$80&lt;=0,0,(2/(2050-H$80+1))*(1-(SUM($E85:H85)/$F$82))*$F$82*'Fixed Data'!F$52)),0)</f>
        <v>-0.143220204743083</v>
      </c>
      <c r="J85" s="21">
        <f>IF($F$82&lt;0,(IF(2050-I$80&lt;=0,0,(2/(2050-I$80+1))*(1-(SUM($E85:I85)/$F$82))*$F$82*'Fixed Data'!G$52)),0)</f>
        <v>-0.1360591945059289</v>
      </c>
      <c r="K85" s="21">
        <f>IF($F$82&lt;0,(IF(2050-J$80&lt;=0,0,(2/(2050-J$80+1))*(1-(SUM($E85:J85)/$F$82))*$F$82*'Fixed Data'!H$52)),0)</f>
        <v>-0.1288981842687747</v>
      </c>
      <c r="L85" s="21">
        <f>IF($F$82&lt;0,(IF(2050-K$80&lt;=0,0,(2/(2050-K$80+1))*(1-(SUM($E85:K85)/$F$82))*$F$82*'Fixed Data'!I$52)),0)</f>
        <v>-0.12173717403162057</v>
      </c>
      <c r="M85" s="21">
        <f>IF($F$82&lt;0,(IF(2050-L$80&lt;=0,0,(2/(2050-L$80+1))*(1-(SUM($E85:L85)/$F$82))*$F$82*'Fixed Data'!J$52)),0)</f>
        <v>-0.11457616379446642</v>
      </c>
      <c r="N85" s="21">
        <f>IF($F$82&lt;0,(IF(2050-M$80&lt;=0,0,(2/(2050-M$80+1))*(1-(SUM($E85:M85)/$F$82))*$F$82*'Fixed Data'!K$52)),0)</f>
        <v>-0.10741515355731228</v>
      </c>
      <c r="O85" s="21">
        <f>IF($F$82&lt;0,(IF(2050-N$80&lt;=0,0,(2/(2050-N$80+1))*(1-(SUM($E85:N85)/$F$82))*$F$82*'Fixed Data'!L$52)),0)</f>
        <v>-0.10025414332015813</v>
      </c>
      <c r="P85" s="21">
        <f>IF($F$82&lt;0,(IF(2050-O$80&lt;=0,0,(2/(2050-O$80+1))*(1-(SUM($E85:O85)/$F$82))*$F$82*'Fixed Data'!M$52)),0)</f>
        <v>-9.3093133083003973E-2</v>
      </c>
      <c r="Q85" s="21">
        <f>IF($F$82&lt;0,(IF(2050-P$80&lt;=0,0,(2/(2050-P$80+1))*(1-(SUM($E85:P85)/$F$82))*$F$82*'Fixed Data'!N$52)),0)</f>
        <v>-8.593212284584982E-2</v>
      </c>
      <c r="R85" s="21">
        <f>IF($F$82&lt;0,(IF(2050-Q$80&lt;=0,0,(2/(2050-Q$80+1))*(1-(SUM($E85:Q85)/$F$82))*$F$82*'Fixed Data'!O$52)),0)</f>
        <v>-7.8771112608695681E-2</v>
      </c>
      <c r="S85" s="21">
        <f>IF($F$82&lt;0,(IF(2050-R$80&lt;=0,0,(2/(2050-R$80+1))*(1-(SUM($E85:R85)/$F$82))*$F$82*'Fixed Data'!P$52)),0)</f>
        <v>-7.1610102371541501E-2</v>
      </c>
      <c r="T85" s="21">
        <f>IF($F$82&lt;0,(IF(2050-S$80&lt;=0,0,(2/(2050-S$80+1))*(1-(SUM($E85:S85)/$F$82))*$F$82*'Fixed Data'!Q$52)),0)</f>
        <v>-6.444909213438739E-2</v>
      </c>
      <c r="U85" s="21">
        <f>IF($F$82&lt;0,(IF(2050-T$80&lt;=0,0,(2/(2050-T$80+1))*(1-(SUM($E85:T85)/$F$82))*$F$82*'Fixed Data'!R$52)),0)</f>
        <v>-5.728808189723323E-2</v>
      </c>
      <c r="V85" s="21">
        <f>IF($F$82&lt;0,(IF(2050-U$80&lt;=0,0,(2/(2050-U$80+1))*(1-(SUM($E85:U85)/$F$82))*$F$82*'Fixed Data'!S$52)),0)</f>
        <v>-5.012707166007907E-2</v>
      </c>
      <c r="W85" s="21">
        <f>IF($F$82&lt;0,(IF(2050-V$80&lt;=0,0,(2/(2050-V$80+1))*(1-(SUM($E85:V85)/$F$82))*$F$82*'Fixed Data'!T$52)),0)</f>
        <v>-4.2966061422924945E-2</v>
      </c>
      <c r="X85" s="21">
        <f>IF($F$82&lt;0,(IF(2050-W$80&lt;=0,0,(2/(2050-W$80+1))*(1-(SUM($E85:W85)/$F$82))*$F$82*'Fixed Data'!U$52)),0)</f>
        <v>-3.580505118577075E-2</v>
      </c>
      <c r="Y85" s="21">
        <f>IF($F$82&lt;0,(IF(2050-X$80&lt;=0,0,(2/(2050-X$80+1))*(1-(SUM($E85:X85)/$F$82))*$F$82*'Fixed Data'!V$52)),0)</f>
        <v>-2.8644040948616604E-2</v>
      </c>
      <c r="Z85" s="21">
        <f>IF($F$82&lt;0,(IF(2050-Y$80&lt;=0,0,(2/(2050-Y$80+1))*(1-(SUM($E85:Y85)/$F$82))*$F$82*'Fixed Data'!W$52)),0)</f>
        <v>-2.1483030711462431E-2</v>
      </c>
      <c r="AA85" s="21">
        <f>IF($F$82&lt;0,(IF(2050-Z$80&lt;=0,0,(2/(2050-Z$80+1))*(1-(SUM($E85:Z85)/$F$82))*$F$82*'Fixed Data'!X$52)),0)</f>
        <v>-1.4322020474308221E-2</v>
      </c>
      <c r="AB85" s="21">
        <f>IF($F$82&lt;0,(IF(2050-AA$80&lt;=0,0,(2/(2050-AA$80+1))*(1-(SUM($E85:AA85)/$F$82))*$F$82*'Fixed Data'!Y$52)),0)</f>
        <v>-7.1610102371541104E-3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407</v>
      </c>
      <c r="C86" t="s">
        <v>408</v>
      </c>
      <c r="D86" t="s">
        <v>387</v>
      </c>
      <c r="E86" s="18"/>
      <c r="F86" s="18"/>
      <c r="G86" s="18"/>
      <c r="H86" s="21">
        <f>IF($G$82&lt;0,(IF(2050-G$80&lt;=0,0,(2/(2050-G$80+1))*(1-(SUM($E86:G86)/$G$82))*$G$82*'Fixed Data'!E$52)),0)</f>
        <v>-0.16470323545454549</v>
      </c>
      <c r="I86" s="21">
        <f>IF($G$82&lt;0,(IF(2050-H$80&lt;=0,0,(2/(2050-H$80+1))*(1-(SUM($E86:H86)/$G$82))*$G$82*'Fixed Data'!F$52)),0)</f>
        <v>-0.15686022424242427</v>
      </c>
      <c r="J86" s="21">
        <f>IF($G$82&lt;0,(IF(2050-I$80&lt;=0,0,(2/(2050-I$80+1))*(1-(SUM($E86:I86)/$G$82))*$G$82*'Fixed Data'!G$52)),0)</f>
        <v>-0.14901721303030308</v>
      </c>
      <c r="K86" s="21">
        <f>IF($G$82&lt;0,(IF(2050-J$80&lt;=0,0,(2/(2050-J$80+1))*(1-(SUM($E86:J86)/$G$82))*$G$82*'Fixed Data'!H$52)),0)</f>
        <v>-0.1411742018181818</v>
      </c>
      <c r="L86" s="21">
        <f>IF($G$82&lt;0,(IF(2050-K$80&lt;=0,0,(2/(2050-K$80+1))*(1-(SUM($E86:K86)/$G$82))*$G$82*'Fixed Data'!I$52)),0)</f>
        <v>-0.13333119060606061</v>
      </c>
      <c r="M86" s="21">
        <f>IF($G$82&lt;0,(IF(2050-L$80&lt;=0,0,(2/(2050-L$80+1))*(1-(SUM($E86:L86)/$G$82))*$G$82*'Fixed Data'!J$52)),0)</f>
        <v>-0.12548817939393941</v>
      </c>
      <c r="N86" s="21">
        <f>IF($G$82&lt;0,(IF(2050-M$80&lt;=0,0,(2/(2050-M$80+1))*(1-(SUM($E86:M86)/$G$82))*$G$82*'Fixed Data'!K$52)),0)</f>
        <v>-0.11764516818181819</v>
      </c>
      <c r="O86" s="21">
        <f>IF($G$82&lt;0,(IF(2050-N$80&lt;=0,0,(2/(2050-N$80+1))*(1-(SUM($E86:N86)/$G$82))*$G$82*'Fixed Data'!L$52)),0)</f>
        <v>-0.10980215696969699</v>
      </c>
      <c r="P86" s="21">
        <f>IF($G$82&lt;0,(IF(2050-O$80&lt;=0,0,(2/(2050-O$80+1))*(1-(SUM($E86:O86)/$G$82))*$G$82*'Fixed Data'!M$52)),0)</f>
        <v>-0.10195914575757579</v>
      </c>
      <c r="Q86" s="21">
        <f>IF($G$82&lt;0,(IF(2050-P$80&lt;=0,0,(2/(2050-P$80+1))*(1-(SUM($E86:P86)/$G$82))*$G$82*'Fixed Data'!N$52)),0)</f>
        <v>-9.4116134545454588E-2</v>
      </c>
      <c r="R86" s="21">
        <f>IF($G$82&lt;0,(IF(2050-Q$80&lt;=0,0,(2/(2050-Q$80+1))*(1-(SUM($E86:Q86)/$G$82))*$G$82*'Fixed Data'!O$52)),0)</f>
        <v>-8.6273123333333368E-2</v>
      </c>
      <c r="S86" s="21">
        <f>IF($G$82&lt;0,(IF(2050-R$80&lt;=0,0,(2/(2050-R$80+1))*(1-(SUM($E86:R86)/$G$82))*$G$82*'Fixed Data'!P$52)),0)</f>
        <v>-7.8430112121212162E-2</v>
      </c>
      <c r="T86" s="21">
        <f>IF($G$82&lt;0,(IF(2050-S$80&lt;=0,0,(2/(2050-S$80+1))*(1-(SUM($E86:S86)/$G$82))*$G$82*'Fixed Data'!Q$52)),0)</f>
        <v>-7.0587100909090941E-2</v>
      </c>
      <c r="U86" s="21">
        <f>IF($G$82&lt;0,(IF(2050-T$80&lt;=0,0,(2/(2050-T$80+1))*(1-(SUM($E86:T86)/$G$82))*$G$82*'Fixed Data'!R$52)),0)</f>
        <v>-6.2744089696969721E-2</v>
      </c>
      <c r="V86" s="21">
        <f>IF($G$82&lt;0,(IF(2050-U$80&lt;=0,0,(2/(2050-U$80+1))*(1-(SUM($E86:U86)/$G$82))*$G$82*'Fixed Data'!S$52)),0)</f>
        <v>-5.4901078484848494E-2</v>
      </c>
      <c r="W86" s="21">
        <f>IF($G$82&lt;0,(IF(2050-V$80&lt;=0,0,(2/(2050-V$80+1))*(1-(SUM($E86:V86)/$G$82))*$G$82*'Fixed Data'!T$52)),0)</f>
        <v>-4.7058067272727294E-2</v>
      </c>
      <c r="X86" s="21">
        <f>IF($G$82&lt;0,(IF(2050-W$80&lt;=0,0,(2/(2050-W$80+1))*(1-(SUM($E86:W86)/$G$82))*$G$82*'Fixed Data'!U$52)),0)</f>
        <v>-3.9215056060606081E-2</v>
      </c>
      <c r="Y86" s="21">
        <f>IF($G$82&lt;0,(IF(2050-X$80&lt;=0,0,(2/(2050-X$80+1))*(1-(SUM($E86:X86)/$G$82))*$G$82*'Fixed Data'!V$52)),0)</f>
        <v>-3.137204484848484E-2</v>
      </c>
      <c r="Z86" s="21">
        <f>IF($G$82&lt;0,(IF(2050-Y$80&lt;=0,0,(2/(2050-Y$80+1))*(1-(SUM($E86:Y86)/$G$82))*$G$82*'Fixed Data'!W$52)),0)</f>
        <v>-2.3529033636363647E-2</v>
      </c>
      <c r="AA86" s="21">
        <f>IF($G$82&lt;0,(IF(2050-Z$80&lt;=0,0,(2/(2050-Z$80+1))*(1-(SUM($E86:Z86)/$G$82))*$G$82*'Fixed Data'!X$52)),0)</f>
        <v>-1.568602242424243E-2</v>
      </c>
      <c r="AB86" s="21">
        <f>IF($G$82&lt;0,(IF(2050-AA$80&lt;=0,0,(2/(2050-AA$80+1))*(1-(SUM($E86:AA86)/$G$82))*$G$82*'Fixed Data'!Y$52)),0)</f>
        <v>-7.8430112121213504E-3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409</v>
      </c>
      <c r="C87" t="s">
        <v>410</v>
      </c>
      <c r="D87" t="s">
        <v>387</v>
      </c>
      <c r="E87" s="18"/>
      <c r="F87" s="18"/>
      <c r="G87" s="18"/>
      <c r="H87" s="18"/>
      <c r="I87" s="21">
        <f>IF($H$82&lt;0,(IF(2050-H$80&lt;=0,0,(2/(2050-H$80+1))*(1-(SUM($E87:H87)/$H$82))*$H$82*'Fixed Data'!F$52)),0)</f>
        <v>-0.17254624666666668</v>
      </c>
      <c r="J87" s="21">
        <f>IF($H$82&lt;0,(IF(2050-I$80&lt;=0,0,(2/(2050-I$80+1))*(1-(SUM($E87:I87)/$H$82))*$H$82*'Fixed Data'!G$52)),0)</f>
        <v>-0.16391893433333338</v>
      </c>
      <c r="K87" s="21">
        <f>IF($H$82&lt;0,(IF(2050-J$80&lt;=0,0,(2/(2050-J$80+1))*(1-(SUM($E87:J87)/$H$82))*$H$82*'Fixed Data'!H$52)),0)</f>
        <v>-0.15529162200000002</v>
      </c>
      <c r="L87" s="21">
        <f>IF($H$82&lt;0,(IF(2050-K$80&lt;=0,0,(2/(2050-K$80+1))*(1-(SUM($E87:K87)/$H$82))*$H$82*'Fixed Data'!I$52)),0)</f>
        <v>-0.14666430966666669</v>
      </c>
      <c r="M87" s="21">
        <f>IF($H$82&lt;0,(IF(2050-L$80&lt;=0,0,(2/(2050-L$80+1))*(1-(SUM($E87:L87)/$H$82))*$H$82*'Fixed Data'!J$52)),0)</f>
        <v>-0.13803699733333336</v>
      </c>
      <c r="N87" s="21">
        <f>IF($H$82&lt;0,(IF(2050-M$80&lt;=0,0,(2/(2050-M$80+1))*(1-(SUM($E87:M87)/$H$82))*$H$82*'Fixed Data'!K$52)),0)</f>
        <v>-0.12940968500000002</v>
      </c>
      <c r="O87" s="21">
        <f>IF($H$82&lt;0,(IF(2050-N$80&lt;=0,0,(2/(2050-N$80+1))*(1-(SUM($E87:N87)/$H$82))*$H$82*'Fixed Data'!L$52)),0)</f>
        <v>-0.12078237266666668</v>
      </c>
      <c r="P87" s="21">
        <f>IF($H$82&lt;0,(IF(2050-O$80&lt;=0,0,(2/(2050-O$80+1))*(1-(SUM($E87:O87)/$H$82))*$H$82*'Fixed Data'!M$52)),0)</f>
        <v>-0.11215506033333335</v>
      </c>
      <c r="Q87" s="21">
        <f>IF($H$82&lt;0,(IF(2050-P$80&lt;=0,0,(2/(2050-P$80+1))*(1-(SUM($E87:P87)/$H$82))*$H$82*'Fixed Data'!N$52)),0)</f>
        <v>-0.103527748</v>
      </c>
      <c r="R87" s="21">
        <f>IF($H$82&lt;0,(IF(2050-Q$80&lt;=0,0,(2/(2050-Q$80+1))*(1-(SUM($E87:Q87)/$H$82))*$H$82*'Fixed Data'!O$52)),0)</f>
        <v>-9.4900435666666644E-2</v>
      </c>
      <c r="S87" s="21">
        <f>IF($H$82&lt;0,(IF(2050-R$80&lt;=0,0,(2/(2050-R$80+1))*(1-(SUM($E87:R87)/$H$82))*$H$82*'Fixed Data'!P$52)),0)</f>
        <v>-8.6273123333333299E-2</v>
      </c>
      <c r="T87" s="21">
        <f>IF($H$82&lt;0,(IF(2050-S$80&lt;=0,0,(2/(2050-S$80+1))*(1-(SUM($E87:S87)/$H$82))*$H$82*'Fixed Data'!Q$52)),0)</f>
        <v>-7.7645810999999981E-2</v>
      </c>
      <c r="U87" s="21">
        <f>IF($H$82&lt;0,(IF(2050-T$80&lt;=0,0,(2/(2050-T$80+1))*(1-(SUM($E87:T87)/$H$82))*$H$82*'Fixed Data'!R$52)),0)</f>
        <v>-6.9018498666666608E-2</v>
      </c>
      <c r="V87" s="21">
        <f>IF($H$82&lt;0,(IF(2050-U$80&lt;=0,0,(2/(2050-U$80+1))*(1-(SUM($E87:U87)/$H$82))*$H$82*'Fixed Data'!S$52)),0)</f>
        <v>-6.0391186333333277E-2</v>
      </c>
      <c r="W87" s="21">
        <f>IF($H$82&lt;0,(IF(2050-V$80&lt;=0,0,(2/(2050-V$80+1))*(1-(SUM($E87:V87)/$H$82))*$H$82*'Fixed Data'!T$52)),0)</f>
        <v>-5.1763873999999939E-2</v>
      </c>
      <c r="X87" s="21">
        <f>IF($H$82&lt;0,(IF(2050-W$80&lt;=0,0,(2/(2050-W$80+1))*(1-(SUM($E87:W87)/$H$82))*$H$82*'Fixed Data'!U$52)),0)</f>
        <v>-4.3136561666666649E-2</v>
      </c>
      <c r="Y87" s="21">
        <f>IF($H$82&lt;0,(IF(2050-X$80&lt;=0,0,(2/(2050-X$80+1))*(1-(SUM($E87:X87)/$H$82))*$H$82*'Fixed Data'!V$52)),0)</f>
        <v>-3.4509249333333381E-2</v>
      </c>
      <c r="Z87" s="21">
        <f>IF($H$82&lt;0,(IF(2050-Y$80&lt;=0,0,(2/(2050-Y$80+1))*(1-(SUM($E87:Y87)/$H$82))*$H$82*'Fixed Data'!W$52)),0)</f>
        <v>-2.5881937000000011E-2</v>
      </c>
      <c r="AA87" s="21">
        <f>IF($H$82&lt;0,(IF(2050-Z$80&lt;=0,0,(2/(2050-Z$80+1))*(1-(SUM($E87:Z87)/$H$82))*$H$82*'Fixed Data'!X$52)),0)</f>
        <v>-1.7254624666666607E-2</v>
      </c>
      <c r="AB87" s="21">
        <f>IF($H$82&lt;0,(IF(2050-AA$80&lt;=0,0,(2/(2050-AA$80+1))*(1-(SUM($E87:AA87)/$H$82))*$H$82*'Fixed Data'!Y$52)),0)</f>
        <v>-8.6273123333333035E-3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411</v>
      </c>
      <c r="C88" t="s">
        <v>412</v>
      </c>
      <c r="D88" t="s">
        <v>387</v>
      </c>
      <c r="E88" s="18"/>
      <c r="F88" s="18"/>
      <c r="G88" s="18"/>
      <c r="H88" s="18"/>
      <c r="I88" s="18"/>
      <c r="J88" s="21">
        <f>IF($I$82&lt;0,(IF(2050-I$80&lt;=0,0,(2/(2050-I$80+1))*(1-(SUM($E88:I88)/$I$82))*$I$82*'Fixed Data'!G$52)),0)</f>
        <v>-0.18117355900000004</v>
      </c>
      <c r="K88" s="21">
        <f>IF($I$82&lt;0,(IF(2050-J$80&lt;=0,0,(2/(2050-J$80+1))*(1-(SUM($E88:J88)/$I$82))*$I$82*'Fixed Data'!H$52)),0)</f>
        <v>-0.17163810852631584</v>
      </c>
      <c r="L88" s="21">
        <f>IF($I$82&lt;0,(IF(2050-K$80&lt;=0,0,(2/(2050-K$80+1))*(1-(SUM($E88:K88)/$I$82))*$I$82*'Fixed Data'!I$52)),0)</f>
        <v>-0.16210265805263158</v>
      </c>
      <c r="M88" s="21">
        <f>IF($I$82&lt;0,(IF(2050-L$80&lt;=0,0,(2/(2050-L$80+1))*(1-(SUM($E88:L88)/$I$82))*$I$82*'Fixed Data'!J$52)),0)</f>
        <v>-0.1525672075789474</v>
      </c>
      <c r="N88" s="21">
        <f>IF($I$82&lt;0,(IF(2050-M$80&lt;=0,0,(2/(2050-M$80+1))*(1-(SUM($E88:M88)/$I$82))*$I$82*'Fixed Data'!K$52)),0)</f>
        <v>-0.14303175710526317</v>
      </c>
      <c r="O88" s="21">
        <f>IF($I$82&lt;0,(IF(2050-N$80&lt;=0,0,(2/(2050-N$80+1))*(1-(SUM($E88:N88)/$I$82))*$I$82*'Fixed Data'!L$52)),0)</f>
        <v>-0.13349630663157896</v>
      </c>
      <c r="P88" s="21">
        <f>IF($I$82&lt;0,(IF(2050-O$80&lt;=0,0,(2/(2050-O$80+1))*(1-(SUM($E88:O88)/$I$82))*$I$82*'Fixed Data'!M$52)),0)</f>
        <v>-0.12396085615789476</v>
      </c>
      <c r="Q88" s="21">
        <f>IF($I$82&lt;0,(IF(2050-P$80&lt;=0,0,(2/(2050-P$80+1))*(1-(SUM($E88:P88)/$I$82))*$I$82*'Fixed Data'!N$52)),0)</f>
        <v>-0.11442540568421057</v>
      </c>
      <c r="R88" s="21">
        <f>IF($I$82&lt;0,(IF(2050-Q$80&lt;=0,0,(2/(2050-Q$80+1))*(1-(SUM($E88:Q88)/$I$82))*$I$82*'Fixed Data'!O$52)),0)</f>
        <v>-0.10488995521052633</v>
      </c>
      <c r="S88" s="21">
        <f>IF($I$82&lt;0,(IF(2050-R$80&lt;=0,0,(2/(2050-R$80+1))*(1-(SUM($E88:R88)/$I$82))*$I$82*'Fixed Data'!P$52)),0)</f>
        <v>-9.5354504736842122E-2</v>
      </c>
      <c r="T88" s="21">
        <f>IF($I$82&lt;0,(IF(2050-S$80&lt;=0,0,(2/(2050-S$80+1))*(1-(SUM($E88:S88)/$I$82))*$I$82*'Fixed Data'!Q$52)),0)</f>
        <v>-8.5819054263157932E-2</v>
      </c>
      <c r="U88" s="21">
        <f>IF($I$82&lt;0,(IF(2050-T$80&lt;=0,0,(2/(2050-T$80+1))*(1-(SUM($E88:T88)/$I$82))*$I$82*'Fixed Data'!R$52)),0)</f>
        <v>-7.62836037894737E-2</v>
      </c>
      <c r="V88" s="21">
        <f>IF($I$82&lt;0,(IF(2050-U$80&lt;=0,0,(2/(2050-U$80+1))*(1-(SUM($E88:U88)/$I$82))*$I$82*'Fixed Data'!S$52)),0)</f>
        <v>-6.6748153315789538E-2</v>
      </c>
      <c r="W88" s="21">
        <f>IF($I$82&lt;0,(IF(2050-V$80&lt;=0,0,(2/(2050-V$80+1))*(1-(SUM($E88:V88)/$I$82))*$I$82*'Fixed Data'!T$52)),0)</f>
        <v>-5.7212702842105272E-2</v>
      </c>
      <c r="X88" s="21">
        <f>IF($I$82&lt;0,(IF(2050-W$80&lt;=0,0,(2/(2050-W$80+1))*(1-(SUM($E88:W88)/$I$82))*$I$82*'Fixed Data'!U$52)),0)</f>
        <v>-4.7677252368421068E-2</v>
      </c>
      <c r="Y88" s="21">
        <f>IF($I$82&lt;0,(IF(2050-X$80&lt;=0,0,(2/(2050-X$80+1))*(1-(SUM($E88:X88)/$I$82))*$I$82*'Fixed Data'!V$52)),0)</f>
        <v>-3.8141801894736892E-2</v>
      </c>
      <c r="Z88" s="21">
        <f>IF($I$82&lt;0,(IF(2050-Y$80&lt;=0,0,(2/(2050-Y$80+1))*(1-(SUM($E88:Y88)/$I$82))*$I$82*'Fixed Data'!W$52)),0)</f>
        <v>-2.8606351421052726E-2</v>
      </c>
      <c r="AA88" s="21">
        <f>IF($I$82&lt;0,(IF(2050-Z$80&lt;=0,0,(2/(2050-Z$80+1))*(1-(SUM($E88:Z88)/$I$82))*$I$82*'Fixed Data'!X$52)),0)</f>
        <v>-1.9070900947368349E-2</v>
      </c>
      <c r="AB88" s="21">
        <f>IF($I$82&lt;0,(IF(2050-AA$80&lt;=0,0,(2/(2050-AA$80+1))*(1-(SUM($E88:AA88)/$I$82))*$I$82*'Fixed Data'!Y$52)),0)</f>
        <v>-9.535450473684242E-3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413</v>
      </c>
      <c r="C89" t="s">
        <v>414</v>
      </c>
      <c r="D89" t="s">
        <v>387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415</v>
      </c>
      <c r="C90" t="s">
        <v>416</v>
      </c>
      <c r="D90" t="s">
        <v>387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417</v>
      </c>
      <c r="C91" t="s">
        <v>418</v>
      </c>
      <c r="D91" t="s">
        <v>387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419</v>
      </c>
      <c r="C92" t="s">
        <v>420</v>
      </c>
      <c r="D92" t="s">
        <v>387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421</v>
      </c>
      <c r="C93" t="s">
        <v>422</v>
      </c>
      <c r="D93" t="s">
        <v>387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423</v>
      </c>
      <c r="C94" t="s">
        <v>424</v>
      </c>
      <c r="D94" t="s">
        <v>387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425</v>
      </c>
      <c r="C95" t="s">
        <v>426</v>
      </c>
      <c r="D95" t="s">
        <v>387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427</v>
      </c>
      <c r="C96" t="s">
        <v>428</v>
      </c>
      <c r="D96" t="s">
        <v>387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429</v>
      </c>
      <c r="C97" t="s">
        <v>430</v>
      </c>
      <c r="D97" t="s">
        <v>387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431</v>
      </c>
      <c r="C98" t="s">
        <v>432</v>
      </c>
      <c r="D98" t="s">
        <v>387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433</v>
      </c>
      <c r="C99" t="s">
        <v>434</v>
      </c>
      <c r="D99" t="s">
        <v>387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435</v>
      </c>
      <c r="C100" t="s">
        <v>436</v>
      </c>
      <c r="D100" t="s">
        <v>387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437</v>
      </c>
      <c r="C101" t="s">
        <v>438</v>
      </c>
      <c r="D101" t="s">
        <v>387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439</v>
      </c>
      <c r="C102" t="s">
        <v>440</v>
      </c>
      <c r="D102" t="s">
        <v>387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441</v>
      </c>
      <c r="C103" t="s">
        <v>442</v>
      </c>
      <c r="D103" t="s">
        <v>387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443</v>
      </c>
      <c r="C104" t="s">
        <v>444</v>
      </c>
      <c r="D104" t="s">
        <v>387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445</v>
      </c>
      <c r="C105" t="s">
        <v>446</v>
      </c>
      <c r="D105" t="s">
        <v>387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447</v>
      </c>
      <c r="C106" t="s">
        <v>448</v>
      </c>
      <c r="D106" t="s">
        <v>387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449</v>
      </c>
      <c r="C107" t="s">
        <v>450</v>
      </c>
      <c r="D107" t="s">
        <v>387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387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387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387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387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387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387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387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387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387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387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387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387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387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387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387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387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387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387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387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387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451</v>
      </c>
      <c r="C128" t="s">
        <v>452</v>
      </c>
      <c r="D128" t="s">
        <v>387</v>
      </c>
      <c r="E128" s="21">
        <f>SUM(E84:E127)</f>
        <v>0</v>
      </c>
      <c r="F128" s="21">
        <f t="shared" ref="F128:AW128" si="10">SUM(F84:F127)</f>
        <v>-0.15378629916666667</v>
      </c>
      <c r="G128" s="21">
        <f t="shared" si="10"/>
        <v>-0.30464216355072465</v>
      </c>
      <c r="H128" s="21">
        <f t="shared" si="10"/>
        <v>-0.45549802793478267</v>
      </c>
      <c r="I128" s="21">
        <f t="shared" si="10"/>
        <v>-0.60635389231884074</v>
      </c>
      <c r="J128" s="21">
        <f t="shared" si="10"/>
        <v>-0.75720975670289881</v>
      </c>
      <c r="K128" s="21">
        <f t="shared" si="10"/>
        <v>-0.71735661161327235</v>
      </c>
      <c r="L128" s="21">
        <f t="shared" si="10"/>
        <v>-0.67750346652364613</v>
      </c>
      <c r="M128" s="21">
        <f t="shared" si="10"/>
        <v>-0.6376503214340199</v>
      </c>
      <c r="N128" s="21">
        <f t="shared" si="10"/>
        <v>-0.59779717634439367</v>
      </c>
      <c r="O128" s="21">
        <f t="shared" si="10"/>
        <v>-0.55794403125476744</v>
      </c>
      <c r="P128" s="21">
        <f t="shared" si="10"/>
        <v>-0.51809088616514121</v>
      </c>
      <c r="Q128" s="21">
        <f t="shared" si="10"/>
        <v>-0.47823774107551498</v>
      </c>
      <c r="R128" s="21">
        <f t="shared" si="10"/>
        <v>-0.43838459598588875</v>
      </c>
      <c r="S128" s="21">
        <f t="shared" si="10"/>
        <v>-0.39853145089626252</v>
      </c>
      <c r="T128" s="21">
        <f t="shared" si="10"/>
        <v>-0.35867830580663629</v>
      </c>
      <c r="U128" s="21">
        <f t="shared" si="10"/>
        <v>-0.31882516071700989</v>
      </c>
      <c r="V128" s="21">
        <f t="shared" si="10"/>
        <v>-0.27897201562738377</v>
      </c>
      <c r="W128" s="21">
        <f t="shared" si="10"/>
        <v>-0.23911887053775752</v>
      </c>
      <c r="X128" s="21">
        <f t="shared" si="10"/>
        <v>-0.19926572544813131</v>
      </c>
      <c r="Y128" s="21">
        <f t="shared" si="10"/>
        <v>-0.15941258035850508</v>
      </c>
      <c r="Z128" s="21">
        <f t="shared" si="10"/>
        <v>-0.1195594352688788</v>
      </c>
      <c r="AA128" s="21">
        <f t="shared" si="10"/>
        <v>-7.9706290179252334E-2</v>
      </c>
      <c r="AB128" s="21">
        <f t="shared" si="10"/>
        <v>-3.985314508962616E-2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453</v>
      </c>
      <c r="C129" t="s">
        <v>454</v>
      </c>
      <c r="D129" t="s">
        <v>387</v>
      </c>
      <c r="E129" s="21">
        <v>0</v>
      </c>
      <c r="F129" s="21">
        <f>E131</f>
        <v>-1.8454355900000001</v>
      </c>
      <c r="G129" s="21">
        <f t="shared" ref="G129:AW129" si="11">F131</f>
        <v>-3.5033848808333339</v>
      </c>
      <c r="H129" s="21">
        <f t="shared" si="11"/>
        <v>-5.0104783072826091</v>
      </c>
      <c r="I129" s="21">
        <f t="shared" si="11"/>
        <v>-6.3667158693478267</v>
      </c>
      <c r="J129" s="21">
        <f t="shared" si="11"/>
        <v>-7.5720975670289867</v>
      </c>
      <c r="K129" s="21">
        <f t="shared" si="11"/>
        <v>-6.8148878103260877</v>
      </c>
      <c r="L129" s="21">
        <f t="shared" si="11"/>
        <v>-6.0975311987128151</v>
      </c>
      <c r="M129" s="21">
        <f t="shared" si="11"/>
        <v>-5.420027732189169</v>
      </c>
      <c r="N129" s="21">
        <f t="shared" si="11"/>
        <v>-4.7823774107551493</v>
      </c>
      <c r="O129" s="21">
        <f t="shared" si="11"/>
        <v>-4.1845802344107561</v>
      </c>
      <c r="P129" s="21">
        <f t="shared" si="11"/>
        <v>-3.6266362031559884</v>
      </c>
      <c r="Q129" s="21">
        <f t="shared" si="11"/>
        <v>-3.1085453169908472</v>
      </c>
      <c r="R129" s="21">
        <f t="shared" si="11"/>
        <v>-2.6303075759153325</v>
      </c>
      <c r="S129" s="21">
        <f t="shared" si="11"/>
        <v>-2.1919229799294437</v>
      </c>
      <c r="T129" s="21">
        <f t="shared" si="11"/>
        <v>-1.7933915290331812</v>
      </c>
      <c r="U129" s="21">
        <f t="shared" si="11"/>
        <v>-1.4347132232265449</v>
      </c>
      <c r="V129" s="21">
        <f t="shared" si="11"/>
        <v>-1.1158880625095351</v>
      </c>
      <c r="W129" s="21">
        <f t="shared" si="11"/>
        <v>-0.83691604688215127</v>
      </c>
      <c r="X129" s="21">
        <f t="shared" si="11"/>
        <v>-0.59779717634439378</v>
      </c>
      <c r="Y129" s="21">
        <f t="shared" si="11"/>
        <v>-0.39853145089626246</v>
      </c>
      <c r="Z129" s="21">
        <f t="shared" si="11"/>
        <v>-0.23911887053775738</v>
      </c>
      <c r="AA129" s="21">
        <f t="shared" si="11"/>
        <v>-0.11955943526887858</v>
      </c>
      <c r="AB129" s="21">
        <f t="shared" si="11"/>
        <v>-3.9853145089626243E-2</v>
      </c>
      <c r="AC129" s="21">
        <f t="shared" si="11"/>
        <v>-8.3266726846886741E-17</v>
      </c>
      <c r="AD129" s="21">
        <f t="shared" si="11"/>
        <v>-8.3266726846886741E-17</v>
      </c>
      <c r="AE129" s="21">
        <f t="shared" si="11"/>
        <v>-8.3266726846886741E-17</v>
      </c>
      <c r="AF129" s="21">
        <f t="shared" si="11"/>
        <v>-8.3266726846886741E-17</v>
      </c>
      <c r="AG129" s="21">
        <f t="shared" si="11"/>
        <v>-8.3266726846886741E-17</v>
      </c>
      <c r="AH129" s="21">
        <f t="shared" si="11"/>
        <v>-8.3266726846886741E-17</v>
      </c>
      <c r="AI129" s="21">
        <f t="shared" si="11"/>
        <v>-8.3266726846886741E-17</v>
      </c>
      <c r="AJ129" s="21">
        <f t="shared" si="11"/>
        <v>-8.3266726846886741E-17</v>
      </c>
      <c r="AK129" s="21">
        <f t="shared" si="11"/>
        <v>-8.3266726846886741E-17</v>
      </c>
      <c r="AL129" s="21">
        <f t="shared" si="11"/>
        <v>-8.3266726846886741E-17</v>
      </c>
      <c r="AM129" s="21">
        <f t="shared" si="11"/>
        <v>-8.3266726846886741E-17</v>
      </c>
      <c r="AN129" s="21">
        <f t="shared" si="11"/>
        <v>-8.3266726846886741E-17</v>
      </c>
      <c r="AO129" s="21">
        <f t="shared" si="11"/>
        <v>-8.3266726846886741E-17</v>
      </c>
      <c r="AP129" s="21">
        <f t="shared" si="11"/>
        <v>-8.3266726846886741E-17</v>
      </c>
      <c r="AQ129" s="21">
        <f t="shared" si="11"/>
        <v>-8.3266726846886741E-17</v>
      </c>
      <c r="AR129" s="21">
        <f t="shared" si="11"/>
        <v>-8.3266726846886741E-17</v>
      </c>
      <c r="AS129" s="21">
        <f t="shared" si="11"/>
        <v>-8.3266726846886741E-17</v>
      </c>
      <c r="AT129" s="21">
        <f t="shared" si="11"/>
        <v>-8.3266726846886741E-17</v>
      </c>
      <c r="AU129" s="21">
        <f t="shared" si="11"/>
        <v>-8.3266726846886741E-17</v>
      </c>
      <c r="AV129" s="21">
        <f t="shared" si="11"/>
        <v>-8.3266726846886741E-17</v>
      </c>
      <c r="AW129" s="21">
        <f t="shared" si="11"/>
        <v>-8.3266726846886741E-17</v>
      </c>
      <c r="AX129" s="21">
        <f>AW131</f>
        <v>-8.3266726846886741E-17</v>
      </c>
      <c r="AY129" s="21">
        <f>AX131</f>
        <v>-8.3266726846886741E-17</v>
      </c>
      <c r="AZ129" s="21">
        <f>AY131</f>
        <v>-8.3266726846886741E-17</v>
      </c>
      <c r="BA129" s="21">
        <f>AZ131</f>
        <v>-8.3266726846886741E-17</v>
      </c>
      <c r="BB129" s="21">
        <f>BA131</f>
        <v>-8.3266726846886741E-17</v>
      </c>
    </row>
    <row r="130" spans="1:54" ht="15" customHeight="1" outlineLevel="2">
      <c r="A130" s="8"/>
      <c r="B130" t="s">
        <v>455</v>
      </c>
      <c r="C130" t="s">
        <v>456</v>
      </c>
      <c r="D130" t="s">
        <v>387</v>
      </c>
      <c r="E130" s="21">
        <f>E131*(1/(1+'Fixed Data'!$B$10))</f>
        <v>-1.7758233160123176</v>
      </c>
      <c r="F130" s="21">
        <f>F131*(1/(1+'Fixed Data'!$B$10))</f>
        <v>-3.3712325643122925</v>
      </c>
      <c r="G130" s="21">
        <f>G131*(1/(1+'Fixed Data'!$B$10))</f>
        <v>-4.8214764311803409</v>
      </c>
      <c r="H130" s="21">
        <f>H131*(1/(1+'Fixed Data'!$B$10))</f>
        <v>-6.1265549166164623</v>
      </c>
      <c r="I130" s="21">
        <f>I131*(1/(1+'Fixed Data'!$B$10))</f>
        <v>-7.2864680206206582</v>
      </c>
      <c r="J130" s="21">
        <f>J131*(1/(1+'Fixed Data'!$B$10))</f>
        <v>-6.5578212185585913</v>
      </c>
      <c r="K130" s="21">
        <f>K131*(1/(1+'Fixed Data'!$B$10))</f>
        <v>-5.8675242481840026</v>
      </c>
      <c r="L130" s="21">
        <f>L131*(1/(1+'Fixed Data'!$B$10))</f>
        <v>-5.2155771094968912</v>
      </c>
      <c r="M130" s="21">
        <f>M131*(1/(1+'Fixed Data'!$B$10))</f>
        <v>-4.6019798024972571</v>
      </c>
      <c r="N130" s="21">
        <f>N131*(1/(1+'Fixed Data'!$B$10))</f>
        <v>-4.0267323271851003</v>
      </c>
      <c r="O130" s="21">
        <f>O131*(1/(1+'Fixed Data'!$B$10))</f>
        <v>-3.4898346835604204</v>
      </c>
      <c r="P130" s="21">
        <f>P131*(1/(1+'Fixed Data'!$B$10))</f>
        <v>-2.9912868716232177</v>
      </c>
      <c r="Q130" s="21">
        <f>Q131*(1/(1+'Fixed Data'!$B$10))</f>
        <v>-2.5310888913734919</v>
      </c>
      <c r="R130" s="21">
        <f>R131*(1/(1+'Fixed Data'!$B$10))</f>
        <v>-2.1092407428112434</v>
      </c>
      <c r="S130" s="21">
        <f>S131*(1/(1+'Fixed Data'!$B$10))</f>
        <v>-1.7257424259364718</v>
      </c>
      <c r="T130" s="21">
        <f>T131*(1/(1+'Fixed Data'!$B$10))</f>
        <v>-1.3805939407491774</v>
      </c>
      <c r="U130" s="21">
        <f>U131*(1/(1+'Fixed Data'!$B$10))</f>
        <v>-1.0737952872493604</v>
      </c>
      <c r="V130" s="21">
        <f>V131*(1/(1+'Fixed Data'!$B$10))</f>
        <v>-0.80534646543702015</v>
      </c>
      <c r="W130" s="21">
        <f>W131*(1/(1+'Fixed Data'!$B$10))</f>
        <v>-0.57524747531215725</v>
      </c>
      <c r="X130" s="21">
        <f>X131*(1/(1+'Fixed Data'!$B$10))</f>
        <v>-0.38349831687477148</v>
      </c>
      <c r="Y130" s="21">
        <f>Y131*(1/(1+'Fixed Data'!$B$10))</f>
        <v>-0.23009899012486279</v>
      </c>
      <c r="Z130" s="21">
        <f>Z131*(1/(1+'Fixed Data'!$B$10))</f>
        <v>-0.11504949506243128</v>
      </c>
      <c r="AA130" s="21">
        <f>AA131*(1/(1+'Fixed Data'!$B$10))</f>
        <v>-3.8349831687477146E-2</v>
      </c>
      <c r="AB130" s="21">
        <f>AB131*(1/(1+'Fixed Data'!$B$10))</f>
        <v>-8.0125795657127359E-17</v>
      </c>
      <c r="AC130" s="21">
        <f>AC131*(1/(1+'Fixed Data'!$B$10))</f>
        <v>-8.0125795657127359E-17</v>
      </c>
      <c r="AD130" s="21">
        <f>AD131*(1/(1+'Fixed Data'!$B$10))</f>
        <v>-8.0125795657127359E-17</v>
      </c>
      <c r="AE130" s="21">
        <f>AE131*(1/(1+'Fixed Data'!$B$10))</f>
        <v>-8.0125795657127359E-17</v>
      </c>
      <c r="AF130" s="21">
        <f>AF131*(1/(1+'Fixed Data'!$B$10))</f>
        <v>-8.0125795657127359E-17</v>
      </c>
      <c r="AG130" s="21">
        <f>AG131*(1/(1+'Fixed Data'!$B$10))</f>
        <v>-8.0125795657127359E-17</v>
      </c>
      <c r="AH130" s="21">
        <f>AH131*(1/(1+'Fixed Data'!$B$10))</f>
        <v>-8.0125795657127359E-17</v>
      </c>
      <c r="AI130" s="21">
        <f>AI131*(1/(1+'Fixed Data'!$B$10))</f>
        <v>-8.0125795657127359E-17</v>
      </c>
      <c r="AJ130" s="21">
        <f>AJ131*(1/(1+'Fixed Data'!$B$10))</f>
        <v>-8.0125795657127359E-17</v>
      </c>
      <c r="AK130" s="21">
        <f>AK131*(1/(1+'Fixed Data'!$B$10))</f>
        <v>-8.0125795657127359E-17</v>
      </c>
      <c r="AL130" s="21">
        <f>AL131*(1/(1+'Fixed Data'!$B$10))</f>
        <v>-8.0125795657127359E-17</v>
      </c>
      <c r="AM130" s="21">
        <f>AM131*(1/(1+'Fixed Data'!$B$10))</f>
        <v>-8.0125795657127359E-17</v>
      </c>
      <c r="AN130" s="21">
        <f>AN131*(1/(1+'Fixed Data'!$B$10))</f>
        <v>-8.0125795657127359E-17</v>
      </c>
      <c r="AO130" s="21">
        <f>AO131*(1/(1+'Fixed Data'!$B$10))</f>
        <v>-8.0125795657127359E-17</v>
      </c>
      <c r="AP130" s="21">
        <f>AP131*(1/(1+'Fixed Data'!$B$10))</f>
        <v>-8.0125795657127359E-17</v>
      </c>
      <c r="AQ130" s="21">
        <f>AQ131*(1/(1+'Fixed Data'!$B$10))</f>
        <v>-8.0125795657127359E-17</v>
      </c>
      <c r="AR130" s="21">
        <f>AR131*(1/(1+'Fixed Data'!$B$10))</f>
        <v>-8.0125795657127359E-17</v>
      </c>
      <c r="AS130" s="21">
        <f>AS131*(1/(1+'Fixed Data'!$B$10))</f>
        <v>-8.0125795657127359E-17</v>
      </c>
      <c r="AT130" s="21">
        <f>AT131*(1/(1+'Fixed Data'!$B$10))</f>
        <v>-8.0125795657127359E-17</v>
      </c>
      <c r="AU130" s="21">
        <f>AU131*(1/(1+'Fixed Data'!$B$10))</f>
        <v>-8.0125795657127359E-17</v>
      </c>
      <c r="AV130" s="21">
        <f>AV131*(1/(1+'Fixed Data'!$B$10))</f>
        <v>-8.0125795657127359E-17</v>
      </c>
      <c r="AW130" s="21">
        <f>AW131*(1/(1+'Fixed Data'!$B$10))</f>
        <v>-8.0125795657127359E-17</v>
      </c>
      <c r="AX130" s="21">
        <f>AX131*(1/(1+'Fixed Data'!$B$10))</f>
        <v>-8.0125795657127359E-17</v>
      </c>
      <c r="AY130" s="21">
        <f>AY131*(1/(1+'Fixed Data'!$B$10))</f>
        <v>-8.0125795657127359E-17</v>
      </c>
      <c r="AZ130" s="21">
        <f>AZ131*(1/(1+'Fixed Data'!$B$10))</f>
        <v>-8.0125795657127359E-17</v>
      </c>
      <c r="BA130" s="21">
        <f>BA131*(1/(1+'Fixed Data'!$B$10))</f>
        <v>-8.0125795657127359E-17</v>
      </c>
      <c r="BB130" s="21">
        <f>BB131*(1/(1+'Fixed Data'!$B$10))</f>
        <v>-8.0125795657127359E-17</v>
      </c>
    </row>
    <row r="131" spans="1:54" ht="13.9" customHeight="1" outlineLevel="2">
      <c r="A131" s="8"/>
      <c r="B131" t="s">
        <v>457</v>
      </c>
      <c r="C131" t="s">
        <v>458</v>
      </c>
      <c r="D131" t="s">
        <v>387</v>
      </c>
      <c r="E131" s="21">
        <f t="shared" ref="E131:BB131" si="12">E82-E128+E129</f>
        <v>-1.8454355900000001</v>
      </c>
      <c r="F131" s="21">
        <f t="shared" si="12"/>
        <v>-3.5033848808333339</v>
      </c>
      <c r="G131" s="21">
        <f t="shared" si="12"/>
        <v>-5.0104783072826091</v>
      </c>
      <c r="H131" s="21">
        <f t="shared" si="12"/>
        <v>-6.3667158693478267</v>
      </c>
      <c r="I131" s="21">
        <f t="shared" si="12"/>
        <v>-7.5720975670289867</v>
      </c>
      <c r="J131" s="21">
        <f t="shared" si="12"/>
        <v>-6.8148878103260877</v>
      </c>
      <c r="K131" s="21">
        <f t="shared" si="12"/>
        <v>-6.0975311987128151</v>
      </c>
      <c r="L131" s="21">
        <f t="shared" si="12"/>
        <v>-5.420027732189169</v>
      </c>
      <c r="M131" s="21">
        <f t="shared" si="12"/>
        <v>-4.7823774107551493</v>
      </c>
      <c r="N131" s="21">
        <f t="shared" si="12"/>
        <v>-4.1845802344107561</v>
      </c>
      <c r="O131" s="21">
        <f t="shared" si="12"/>
        <v>-3.6266362031559884</v>
      </c>
      <c r="P131" s="21">
        <f t="shared" si="12"/>
        <v>-3.1085453169908472</v>
      </c>
      <c r="Q131" s="21">
        <f t="shared" si="12"/>
        <v>-2.6303075759153325</v>
      </c>
      <c r="R131" s="21">
        <f t="shared" si="12"/>
        <v>-2.1919229799294437</v>
      </c>
      <c r="S131" s="21">
        <f t="shared" si="12"/>
        <v>-1.7933915290331812</v>
      </c>
      <c r="T131" s="21">
        <f t="shared" si="12"/>
        <v>-1.4347132232265449</v>
      </c>
      <c r="U131" s="21">
        <f t="shared" si="12"/>
        <v>-1.1158880625095351</v>
      </c>
      <c r="V131" s="21">
        <f t="shared" si="12"/>
        <v>-0.83691604688215127</v>
      </c>
      <c r="W131" s="21">
        <f t="shared" si="12"/>
        <v>-0.59779717634439378</v>
      </c>
      <c r="X131" s="21">
        <f t="shared" si="12"/>
        <v>-0.39853145089626246</v>
      </c>
      <c r="Y131" s="21">
        <f t="shared" si="12"/>
        <v>-0.23911887053775738</v>
      </c>
      <c r="Z131" s="21">
        <f t="shared" si="12"/>
        <v>-0.11955943526887858</v>
      </c>
      <c r="AA131" s="21">
        <f t="shared" si="12"/>
        <v>-3.9853145089626243E-2</v>
      </c>
      <c r="AB131" s="21">
        <f t="shared" si="12"/>
        <v>-8.3266726846886741E-17</v>
      </c>
      <c r="AC131" s="21">
        <f t="shared" si="12"/>
        <v>-8.3266726846886741E-17</v>
      </c>
      <c r="AD131" s="21">
        <f t="shared" si="12"/>
        <v>-8.3266726846886741E-17</v>
      </c>
      <c r="AE131" s="21">
        <f t="shared" si="12"/>
        <v>-8.3266726846886741E-17</v>
      </c>
      <c r="AF131" s="21">
        <f t="shared" si="12"/>
        <v>-8.3266726846886741E-17</v>
      </c>
      <c r="AG131" s="21">
        <f t="shared" si="12"/>
        <v>-8.3266726846886741E-17</v>
      </c>
      <c r="AH131" s="21">
        <f t="shared" si="12"/>
        <v>-8.3266726846886741E-17</v>
      </c>
      <c r="AI131" s="21">
        <f t="shared" si="12"/>
        <v>-8.3266726846886741E-17</v>
      </c>
      <c r="AJ131" s="21">
        <f t="shared" si="12"/>
        <v>-8.3266726846886741E-17</v>
      </c>
      <c r="AK131" s="21">
        <f t="shared" si="12"/>
        <v>-8.3266726846886741E-17</v>
      </c>
      <c r="AL131" s="21">
        <f t="shared" si="12"/>
        <v>-8.3266726846886741E-17</v>
      </c>
      <c r="AM131" s="21">
        <f t="shared" si="12"/>
        <v>-8.3266726846886741E-17</v>
      </c>
      <c r="AN131" s="21">
        <f t="shared" si="12"/>
        <v>-8.3266726846886741E-17</v>
      </c>
      <c r="AO131" s="21">
        <f t="shared" si="12"/>
        <v>-8.3266726846886741E-17</v>
      </c>
      <c r="AP131" s="21">
        <f t="shared" si="12"/>
        <v>-8.3266726846886741E-17</v>
      </c>
      <c r="AQ131" s="21">
        <f t="shared" si="12"/>
        <v>-8.3266726846886741E-17</v>
      </c>
      <c r="AR131" s="21">
        <f t="shared" si="12"/>
        <v>-8.3266726846886741E-17</v>
      </c>
      <c r="AS131" s="21">
        <f t="shared" si="12"/>
        <v>-8.3266726846886741E-17</v>
      </c>
      <c r="AT131" s="21">
        <f t="shared" si="12"/>
        <v>-8.3266726846886741E-17</v>
      </c>
      <c r="AU131" s="21">
        <f t="shared" si="12"/>
        <v>-8.3266726846886741E-17</v>
      </c>
      <c r="AV131" s="21">
        <f t="shared" si="12"/>
        <v>-8.3266726846886741E-17</v>
      </c>
      <c r="AW131" s="21">
        <f t="shared" si="12"/>
        <v>-8.3266726846886741E-17</v>
      </c>
      <c r="AX131" s="21">
        <f t="shared" si="12"/>
        <v>-8.3266726846886741E-17</v>
      </c>
      <c r="AY131" s="21">
        <f t="shared" si="12"/>
        <v>-8.3266726846886741E-17</v>
      </c>
      <c r="AZ131" s="21">
        <f t="shared" si="12"/>
        <v>-8.3266726846886741E-17</v>
      </c>
      <c r="BA131" s="21">
        <f t="shared" si="12"/>
        <v>-8.3266726846886741E-17</v>
      </c>
      <c r="BB131" s="21">
        <f t="shared" si="12"/>
        <v>-8.3266726846886741E-17</v>
      </c>
    </row>
    <row r="132" spans="1:54" ht="14.5" outlineLevel="2">
      <c r="A132" s="8"/>
      <c r="B132" t="s">
        <v>459</v>
      </c>
      <c r="C132" t="s">
        <v>460</v>
      </c>
      <c r="D132" t="s">
        <v>387</v>
      </c>
      <c r="E132" s="21">
        <f>AVERAGE(E129:E130)*'Fixed Data'!$B$10</f>
        <v>-3.480613699384142E-2</v>
      </c>
      <c r="F132" s="21">
        <f>AVERAGE(F129:F130)*'Fixed Data'!$B$10</f>
        <v>-0.10224669582452094</v>
      </c>
      <c r="G132" s="21">
        <f>AVERAGE(G129:G130)*'Fixed Data'!$B$10</f>
        <v>-0.16316728171546802</v>
      </c>
      <c r="H132" s="21">
        <f>AVERAGE(H129:H130)*'Fixed Data'!$B$10</f>
        <v>-0.21828585118842178</v>
      </c>
      <c r="I132" s="21">
        <f>AVERAGE(I129:I130)*'Fixed Data'!$B$10</f>
        <v>-0.26760240424338227</v>
      </c>
      <c r="J132" s="21">
        <f>AVERAGE(J129:J130)*'Fixed Data'!$B$10</f>
        <v>-0.27694640819751648</v>
      </c>
      <c r="K132" s="21">
        <f>AVERAGE(K129:K130)*'Fixed Data'!$B$10</f>
        <v>-0.24857527634679777</v>
      </c>
      <c r="L132" s="21">
        <f>AVERAGE(L129:L130)*'Fixed Data'!$B$10</f>
        <v>-0.22173692284091023</v>
      </c>
      <c r="M132" s="21">
        <f>AVERAGE(M129:M130)*'Fixed Data'!$B$10</f>
        <v>-0.19643134767985396</v>
      </c>
      <c r="N132" s="21">
        <f>AVERAGE(N129:N130)*'Fixed Data'!$B$10</f>
        <v>-0.17265855086362891</v>
      </c>
      <c r="O132" s="21">
        <f>AVERAGE(O129:O130)*'Fixed Data'!$B$10</f>
        <v>-0.15041853239223507</v>
      </c>
      <c r="P132" s="21">
        <f>AVERAGE(P129:P130)*'Fixed Data'!$B$10</f>
        <v>-0.12971129226567243</v>
      </c>
      <c r="Q132" s="21">
        <f>AVERAGE(Q129:Q130)*'Fixed Data'!$B$10</f>
        <v>-0.11053683048394104</v>
      </c>
      <c r="R132" s="21">
        <f>AVERAGE(R129:R130)*'Fixed Data'!$B$10</f>
        <v>-9.2895147047040882E-2</v>
      </c>
      <c r="S132" s="21">
        <f>AVERAGE(S129:S130)*'Fixed Data'!$B$10</f>
        <v>-7.678624195497194E-2</v>
      </c>
      <c r="T132" s="21">
        <f>AVERAGE(T129:T130)*'Fixed Data'!$B$10</f>
        <v>-6.2210115207734229E-2</v>
      </c>
      <c r="U132" s="21">
        <f>AVERAGE(U129:U130)*'Fixed Data'!$B$10</f>
        <v>-4.9166766805327736E-2</v>
      </c>
      <c r="V132" s="21">
        <f>AVERAGE(V129:V130)*'Fixed Data'!$B$10</f>
        <v>-3.7656196747752481E-2</v>
      </c>
      <c r="W132" s="21">
        <f>AVERAGE(W129:W130)*'Fixed Data'!$B$10</f>
        <v>-2.7678405035008447E-2</v>
      </c>
      <c r="X132" s="21">
        <f>AVERAGE(X129:X130)*'Fixed Data'!$B$10</f>
        <v>-1.9233391667095638E-2</v>
      </c>
      <c r="Y132" s="21">
        <f>AVERAGE(Y129:Y130)*'Fixed Data'!$B$10</f>
        <v>-1.2321156644014054E-2</v>
      </c>
      <c r="Z132" s="21">
        <f>AVERAGE(Z129:Z130)*'Fixed Data'!$B$10</f>
        <v>-6.9416999657636973E-3</v>
      </c>
      <c r="AA132" s="21">
        <f>AVERAGE(AA129:AA130)*'Fixed Data'!$B$10</f>
        <v>-3.095021632344572E-3</v>
      </c>
      <c r="AB132" s="21">
        <f>AVERAGE(AB129:AB130)*'Fixed Data'!$B$10</f>
        <v>-7.8112164375667597E-4</v>
      </c>
      <c r="AC132" s="21">
        <f>AVERAGE(AC129:AC130)*'Fixed Data'!$B$10</f>
        <v>-3.2024934410786761E-18</v>
      </c>
      <c r="AD132" s="21">
        <f>AVERAGE(AD129:AD130)*'Fixed Data'!$B$10</f>
        <v>-3.2024934410786761E-18</v>
      </c>
      <c r="AE132" s="21">
        <f>AVERAGE(AE129:AE130)*'Fixed Data'!$B$10</f>
        <v>-3.2024934410786761E-18</v>
      </c>
      <c r="AF132" s="21">
        <f>AVERAGE(AF129:AF130)*'Fixed Data'!$B$10</f>
        <v>-3.2024934410786761E-18</v>
      </c>
      <c r="AG132" s="21">
        <f>AVERAGE(AG129:AG130)*'Fixed Data'!$B$10</f>
        <v>-3.2024934410786761E-18</v>
      </c>
      <c r="AH132" s="21">
        <f>AVERAGE(AH129:AH130)*'Fixed Data'!$B$10</f>
        <v>-3.2024934410786761E-18</v>
      </c>
      <c r="AI132" s="21">
        <f>AVERAGE(AI129:AI130)*'Fixed Data'!$B$10</f>
        <v>-3.2024934410786761E-18</v>
      </c>
      <c r="AJ132" s="21">
        <f>AVERAGE(AJ129:AJ130)*'Fixed Data'!$B$10</f>
        <v>-3.2024934410786761E-18</v>
      </c>
      <c r="AK132" s="21">
        <f>AVERAGE(AK129:AK130)*'Fixed Data'!$B$10</f>
        <v>-3.2024934410786761E-18</v>
      </c>
      <c r="AL132" s="21">
        <f>AVERAGE(AL129:AL130)*'Fixed Data'!$B$10</f>
        <v>-3.2024934410786761E-18</v>
      </c>
      <c r="AM132" s="21">
        <f>AVERAGE(AM129:AM130)*'Fixed Data'!$B$10</f>
        <v>-3.2024934410786761E-18</v>
      </c>
      <c r="AN132" s="21">
        <f>AVERAGE(AN129:AN130)*'Fixed Data'!$B$10</f>
        <v>-3.2024934410786761E-18</v>
      </c>
      <c r="AO132" s="21">
        <f>AVERAGE(AO129:AO130)*'Fixed Data'!$B$10</f>
        <v>-3.2024934410786761E-18</v>
      </c>
      <c r="AP132" s="21">
        <f>AVERAGE(AP129:AP130)*'Fixed Data'!$B$10</f>
        <v>-3.2024934410786761E-18</v>
      </c>
      <c r="AQ132" s="21">
        <f>AVERAGE(AQ129:AQ130)*'Fixed Data'!$B$10</f>
        <v>-3.2024934410786761E-18</v>
      </c>
      <c r="AR132" s="21">
        <f>AVERAGE(AR129:AR130)*'Fixed Data'!$B$10</f>
        <v>-3.2024934410786761E-18</v>
      </c>
      <c r="AS132" s="21">
        <f>AVERAGE(AS129:AS130)*'Fixed Data'!$B$10</f>
        <v>-3.2024934410786761E-18</v>
      </c>
      <c r="AT132" s="21">
        <f>AVERAGE(AT129:AT130)*'Fixed Data'!$B$10</f>
        <v>-3.2024934410786761E-18</v>
      </c>
      <c r="AU132" s="21">
        <f>AVERAGE(AU129:AU130)*'Fixed Data'!$B$10</f>
        <v>-3.2024934410786761E-18</v>
      </c>
      <c r="AV132" s="21">
        <f>AVERAGE(AV129:AV130)*'Fixed Data'!$B$10</f>
        <v>-3.2024934410786761E-18</v>
      </c>
      <c r="AW132" s="21">
        <f>AVERAGE(AW129:AW130)*'Fixed Data'!$B$10</f>
        <v>-3.2024934410786761E-18</v>
      </c>
      <c r="AX132" s="21">
        <f>AVERAGE(AX129:AX130)*'Fixed Data'!$B$10</f>
        <v>-3.2024934410786761E-18</v>
      </c>
      <c r="AY132" s="21">
        <f>AVERAGE(AY129:AY130)*'Fixed Data'!$B$10</f>
        <v>-3.2024934410786761E-18</v>
      </c>
      <c r="AZ132" s="21">
        <f>AVERAGE(AZ129:AZ130)*'Fixed Data'!$B$10</f>
        <v>-3.2024934410786761E-18</v>
      </c>
      <c r="BA132" s="21">
        <f>AVERAGE(BA129:BA130)*'Fixed Data'!$B$10</f>
        <v>-3.2024934410786761E-18</v>
      </c>
      <c r="BB132" s="21">
        <f>AVERAGE(BB129:BB130)*'Fixed Data'!$B$10</f>
        <v>-3.2024934410786761E-18</v>
      </c>
    </row>
    <row r="133" spans="1:54" ht="14" outlineLevel="2" thickBot="1">
      <c r="A133" s="9"/>
      <c r="B133" s="3" t="s">
        <v>461</v>
      </c>
      <c r="C133" s="7" t="s">
        <v>462</v>
      </c>
      <c r="D133" s="7" t="s">
        <v>387</v>
      </c>
      <c r="E133" s="21">
        <f>E128+E132</f>
        <v>-3.480613699384142E-2</v>
      </c>
      <c r="F133" s="21">
        <f t="shared" ref="F133:BB133" si="13">F128+F132</f>
        <v>-0.25603299499118759</v>
      </c>
      <c r="G133" s="21">
        <f t="shared" si="13"/>
        <v>-0.46780944526619267</v>
      </c>
      <c r="H133" s="21">
        <f t="shared" si="13"/>
        <v>-0.67378387912320448</v>
      </c>
      <c r="I133" s="21">
        <f t="shared" si="13"/>
        <v>-0.87395629656222296</v>
      </c>
      <c r="J133" s="21">
        <f t="shared" si="13"/>
        <v>-1.0341561649004154</v>
      </c>
      <c r="K133" s="21">
        <f t="shared" si="13"/>
        <v>-0.96593188796007012</v>
      </c>
      <c r="L133" s="21">
        <f t="shared" si="13"/>
        <v>-0.89924038936455641</v>
      </c>
      <c r="M133" s="21">
        <f t="shared" si="13"/>
        <v>-0.83408166911387382</v>
      </c>
      <c r="N133" s="21">
        <f t="shared" si="13"/>
        <v>-0.77045572720802258</v>
      </c>
      <c r="O133" s="21">
        <f t="shared" si="13"/>
        <v>-0.70836256364700256</v>
      </c>
      <c r="P133" s="21">
        <f t="shared" si="13"/>
        <v>-0.64780217843081367</v>
      </c>
      <c r="Q133" s="21">
        <f t="shared" si="13"/>
        <v>-0.58877457155945601</v>
      </c>
      <c r="R133" s="21">
        <f t="shared" si="13"/>
        <v>-0.53127974303292969</v>
      </c>
      <c r="S133" s="21">
        <f t="shared" si="13"/>
        <v>-0.47531769285123449</v>
      </c>
      <c r="T133" s="21">
        <f t="shared" si="13"/>
        <v>-0.42088842101437052</v>
      </c>
      <c r="U133" s="21">
        <f t="shared" si="13"/>
        <v>-0.36799192752233761</v>
      </c>
      <c r="V133" s="21">
        <f t="shared" si="13"/>
        <v>-0.31662821237513628</v>
      </c>
      <c r="W133" s="21">
        <f t="shared" si="13"/>
        <v>-0.26679727557276595</v>
      </c>
      <c r="X133" s="21">
        <f t="shared" si="13"/>
        <v>-0.21849911711522696</v>
      </c>
      <c r="Y133" s="21">
        <f t="shared" si="13"/>
        <v>-0.17173373700251915</v>
      </c>
      <c r="Z133" s="21">
        <f t="shared" si="13"/>
        <v>-0.12650113523464249</v>
      </c>
      <c r="AA133" s="21">
        <f t="shared" si="13"/>
        <v>-8.2801311811596903E-2</v>
      </c>
      <c r="AB133" s="21">
        <f t="shared" si="13"/>
        <v>-4.0634266733382836E-2</v>
      </c>
      <c r="AC133" s="21">
        <f t="shared" si="13"/>
        <v>-3.2024934410786761E-18</v>
      </c>
      <c r="AD133" s="21">
        <f t="shared" si="13"/>
        <v>-3.2024934410786761E-18</v>
      </c>
      <c r="AE133" s="21">
        <f t="shared" si="13"/>
        <v>-3.2024934410786761E-18</v>
      </c>
      <c r="AF133" s="21">
        <f t="shared" si="13"/>
        <v>-3.2024934410786761E-18</v>
      </c>
      <c r="AG133" s="21">
        <f t="shared" si="13"/>
        <v>-3.2024934410786761E-18</v>
      </c>
      <c r="AH133" s="21">
        <f t="shared" si="13"/>
        <v>-3.2024934410786761E-18</v>
      </c>
      <c r="AI133" s="21">
        <f t="shared" si="13"/>
        <v>-3.2024934410786761E-18</v>
      </c>
      <c r="AJ133" s="21">
        <f t="shared" si="13"/>
        <v>-3.2024934410786761E-18</v>
      </c>
      <c r="AK133" s="21">
        <f t="shared" si="13"/>
        <v>-3.2024934410786761E-18</v>
      </c>
      <c r="AL133" s="21">
        <f t="shared" si="13"/>
        <v>-3.2024934410786761E-18</v>
      </c>
      <c r="AM133" s="21">
        <f t="shared" si="13"/>
        <v>-3.2024934410786761E-18</v>
      </c>
      <c r="AN133" s="21">
        <f t="shared" si="13"/>
        <v>-3.2024934410786761E-18</v>
      </c>
      <c r="AO133" s="21">
        <f t="shared" si="13"/>
        <v>-3.2024934410786761E-18</v>
      </c>
      <c r="AP133" s="21">
        <f t="shared" si="13"/>
        <v>-3.2024934410786761E-18</v>
      </c>
      <c r="AQ133" s="21">
        <f t="shared" si="13"/>
        <v>-3.2024934410786761E-18</v>
      </c>
      <c r="AR133" s="21">
        <f t="shared" si="13"/>
        <v>-3.2024934410786761E-18</v>
      </c>
      <c r="AS133" s="21">
        <f t="shared" si="13"/>
        <v>-3.2024934410786761E-18</v>
      </c>
      <c r="AT133" s="21">
        <f t="shared" si="13"/>
        <v>-3.2024934410786761E-18</v>
      </c>
      <c r="AU133" s="21">
        <f t="shared" si="13"/>
        <v>-3.2024934410786761E-18</v>
      </c>
      <c r="AV133" s="21">
        <f t="shared" si="13"/>
        <v>-3.2024934410786761E-18</v>
      </c>
      <c r="AW133" s="21">
        <f t="shared" si="13"/>
        <v>-3.2024934410786761E-18</v>
      </c>
      <c r="AX133" s="21">
        <f t="shared" si="13"/>
        <v>-3.2024934410786761E-18</v>
      </c>
      <c r="AY133" s="21">
        <f t="shared" si="13"/>
        <v>-3.2024934410786761E-18</v>
      </c>
      <c r="AZ133" s="21">
        <f t="shared" si="13"/>
        <v>-3.2024934410786761E-18</v>
      </c>
      <c r="BA133" s="21">
        <f t="shared" si="13"/>
        <v>-3.2024934410786761E-18</v>
      </c>
      <c r="BB133" s="21">
        <f t="shared" si="13"/>
        <v>-3.2024934410786761E-18</v>
      </c>
    </row>
    <row r="134" spans="1:54" ht="14" outlineLevel="2" thickBot="1">
      <c r="A134" s="139"/>
      <c r="B134" s="142" t="s">
        <v>463</v>
      </c>
      <c r="C134" s="143" t="s">
        <v>562</v>
      </c>
      <c r="D134" s="243"/>
      <c r="E134" s="245">
        <f t="shared" ref="E134:AJ134" si="14">E83+E77+E71</f>
        <v>-20.004963388122274</v>
      </c>
      <c r="F134" s="245">
        <f t="shared" si="14"/>
        <v>-20.153941797713255</v>
      </c>
      <c r="G134" s="245">
        <f t="shared" si="14"/>
        <v>-20.37368394394905</v>
      </c>
      <c r="H134" s="245">
        <f t="shared" si="14"/>
        <v>-20.597187886822024</v>
      </c>
      <c r="I134" s="245">
        <f t="shared" si="14"/>
        <v>-20.824148064736878</v>
      </c>
      <c r="J134" s="245">
        <f t="shared" si="14"/>
        <v>-17.491812349647365</v>
      </c>
      <c r="K134" s="245">
        <f t="shared" si="14"/>
        <v>-17.728651220560042</v>
      </c>
      <c r="L134" s="245">
        <f t="shared" si="14"/>
        <v>-17.970015853729624</v>
      </c>
      <c r="M134" s="245">
        <f t="shared" si="14"/>
        <v>-18.216032660463057</v>
      </c>
      <c r="N134" s="245">
        <f t="shared" si="14"/>
        <v>-18.466832599197865</v>
      </c>
      <c r="O134" s="245">
        <f t="shared" si="14"/>
        <v>-18.722551362272899</v>
      </c>
      <c r="P134" s="245">
        <f t="shared" si="14"/>
        <v>-18.983329570956688</v>
      </c>
      <c r="Q134" s="245">
        <f t="shared" si="14"/>
        <v>-19.249312979116173</v>
      </c>
      <c r="R134" s="245">
        <f t="shared" si="14"/>
        <v>-19.520652685926429</v>
      </c>
      <c r="S134" s="245">
        <f t="shared" si="14"/>
        <v>-19.797505358041377</v>
      </c>
      <c r="T134" s="245">
        <f t="shared" si="14"/>
        <v>-20.080033461665469</v>
      </c>
      <c r="U134" s="245">
        <f t="shared" si="14"/>
        <v>-20.368405504987692</v>
      </c>
      <c r="V134" s="245">
        <f t="shared" si="14"/>
        <v>-20.662796291460921</v>
      </c>
      <c r="W134" s="245">
        <f t="shared" si="14"/>
        <v>-20.963387184433188</v>
      </c>
      <c r="X134" s="245">
        <f t="shared" si="14"/>
        <v>-21.270366383661944</v>
      </c>
      <c r="Y134" s="245">
        <f t="shared" si="14"/>
        <v>-21.583929214267251</v>
      </c>
      <c r="Z134" s="245">
        <f t="shared" si="14"/>
        <v>-21.904278428707183</v>
      </c>
      <c r="AA134" s="245">
        <f t="shared" si="14"/>
        <v>-22.231624522387097</v>
      </c>
      <c r="AB134" s="245">
        <f t="shared" si="14"/>
        <v>-22.566186063542979</v>
      </c>
      <c r="AC134" s="245">
        <f t="shared" si="14"/>
        <v>-22.908190038070614</v>
      </c>
      <c r="AD134" s="245">
        <f t="shared" si="14"/>
        <v>-23.257872210005267</v>
      </c>
      <c r="AE134" s="245">
        <f t="shared" si="14"/>
        <v>-23.615477498389012</v>
      </c>
      <c r="AF134" s="245">
        <f t="shared" si="14"/>
        <v>-23.981260371300849</v>
      </c>
      <c r="AG134" s="245">
        <f t="shared" si="14"/>
        <v>-24.355485257859854</v>
      </c>
      <c r="AH134" s="245">
        <f t="shared" si="14"/>
        <v>-24.738426979052765</v>
      </c>
      <c r="AI134" s="245">
        <f t="shared" si="14"/>
        <v>-25.130371198277999</v>
      </c>
      <c r="AJ134" s="245">
        <f t="shared" si="14"/>
        <v>-25.531614892540656</v>
      </c>
      <c r="AK134" s="245">
        <f t="shared" ref="AK134:BB134" si="15">AK83+AK77+AK71</f>
        <v>-25.942466845280222</v>
      </c>
      <c r="AL134" s="245">
        <f t="shared" si="15"/>
        <v>-26.36324816185876</v>
      </c>
      <c r="AM134" s="245">
        <f t="shared" si="15"/>
        <v>-26.79429280878805</v>
      </c>
      <c r="AN134" s="245">
        <f t="shared" si="15"/>
        <v>-27.235948177826803</v>
      </c>
      <c r="AO134" s="245">
        <f t="shared" si="15"/>
        <v>-27.68857567613421</v>
      </c>
      <c r="AP134" s="245">
        <f t="shared" si="15"/>
        <v>-28.152551343723108</v>
      </c>
      <c r="AQ134" s="245">
        <f t="shared" si="15"/>
        <v>-28.628266499518023</v>
      </c>
      <c r="AR134" s="245">
        <f t="shared" si="15"/>
        <v>-29.116128417386022</v>
      </c>
      <c r="AS134" s="245">
        <f t="shared" si="15"/>
        <v>-29.616561033575625</v>
      </c>
      <c r="AT134" s="245">
        <f t="shared" si="15"/>
        <v>-30.130005687068916</v>
      </c>
      <c r="AU134" s="245">
        <f t="shared" si="15"/>
        <v>-30.656921894426329</v>
      </c>
      <c r="AV134" s="245">
        <f t="shared" si="15"/>
        <v>-31.197788160779801</v>
      </c>
      <c r="AW134" s="245">
        <f t="shared" si="15"/>
        <v>-31.753102828712052</v>
      </c>
      <c r="AX134" s="245">
        <f t="shared" si="15"/>
        <v>-32.323384966844515</v>
      </c>
      <c r="AY134" s="245">
        <f t="shared" si="15"/>
        <v>-32.909175300045789</v>
      </c>
      <c r="AZ134" s="245">
        <f t="shared" si="15"/>
        <v>-33.511037183266716</v>
      </c>
      <c r="BA134" s="245">
        <f t="shared" si="15"/>
        <v>-34.12955762110596</v>
      </c>
      <c r="BB134" s="245">
        <f t="shared" si="15"/>
        <v>-33.950144908875743</v>
      </c>
    </row>
    <row r="135" spans="1:54" ht="14" outlineLevel="2" thickBot="1">
      <c r="A135" s="138"/>
      <c r="B135" s="140" t="s">
        <v>464</v>
      </c>
      <c r="C135" s="141"/>
      <c r="D135" s="244"/>
      <c r="E135" s="245">
        <f>E133+E134</f>
        <v>-20.039769525116114</v>
      </c>
      <c r="F135" s="245">
        <f t="shared" ref="F135:AW135" si="16">F133+F134</f>
        <v>-20.409974792704443</v>
      </c>
      <c r="G135" s="245">
        <f t="shared" si="16"/>
        <v>-20.841493389215241</v>
      </c>
      <c r="H135" s="245">
        <f t="shared" si="16"/>
        <v>-21.270971765945227</v>
      </c>
      <c r="I135" s="245">
        <f t="shared" si="16"/>
        <v>-21.698104361299102</v>
      </c>
      <c r="J135" s="245">
        <f t="shared" si="16"/>
        <v>-18.525968514547781</v>
      </c>
      <c r="K135" s="245">
        <f t="shared" si="16"/>
        <v>-18.694583108520114</v>
      </c>
      <c r="L135" s="245">
        <f t="shared" si="16"/>
        <v>-18.869256243094181</v>
      </c>
      <c r="M135" s="245">
        <f t="shared" si="16"/>
        <v>-19.050114329576932</v>
      </c>
      <c r="N135" s="245">
        <f t="shared" si="16"/>
        <v>-19.237288326405888</v>
      </c>
      <c r="O135" s="245">
        <f t="shared" si="16"/>
        <v>-19.430913925919903</v>
      </c>
      <c r="P135" s="245">
        <f t="shared" si="16"/>
        <v>-19.631131749387499</v>
      </c>
      <c r="Q135" s="245">
        <f t="shared" si="16"/>
        <v>-19.838087550675628</v>
      </c>
      <c r="R135" s="245">
        <f t="shared" si="16"/>
        <v>-20.051932428959358</v>
      </c>
      <c r="S135" s="245">
        <f t="shared" si="16"/>
        <v>-20.272823050892612</v>
      </c>
      <c r="T135" s="245">
        <f t="shared" si="16"/>
        <v>-20.50092188267984</v>
      </c>
      <c r="U135" s="245">
        <f t="shared" si="16"/>
        <v>-20.736397432510028</v>
      </c>
      <c r="V135" s="245">
        <f t="shared" si="16"/>
        <v>-20.979424503836057</v>
      </c>
      <c r="W135" s="245">
        <f t="shared" si="16"/>
        <v>-21.230184460005955</v>
      </c>
      <c r="X135" s="245">
        <f t="shared" si="16"/>
        <v>-21.48886550077717</v>
      </c>
      <c r="Y135" s="245">
        <f t="shared" si="16"/>
        <v>-21.75566295126977</v>
      </c>
      <c r="Z135" s="245">
        <f t="shared" si="16"/>
        <v>-22.030779563941827</v>
      </c>
      <c r="AA135" s="245">
        <f t="shared" si="16"/>
        <v>-22.314425834198694</v>
      </c>
      <c r="AB135" s="245">
        <f t="shared" si="16"/>
        <v>-22.606820330276364</v>
      </c>
      <c r="AC135" s="245">
        <f t="shared" si="16"/>
        <v>-22.908190038070614</v>
      </c>
      <c r="AD135" s="245">
        <f t="shared" si="16"/>
        <v>-23.257872210005267</v>
      </c>
      <c r="AE135" s="245">
        <f t="shared" si="16"/>
        <v>-23.615477498389012</v>
      </c>
      <c r="AF135" s="245">
        <f t="shared" si="16"/>
        <v>-23.981260371300849</v>
      </c>
      <c r="AG135" s="245">
        <f t="shared" si="16"/>
        <v>-24.355485257859854</v>
      </c>
      <c r="AH135" s="245">
        <f t="shared" si="16"/>
        <v>-24.738426979052765</v>
      </c>
      <c r="AI135" s="245">
        <f t="shared" si="16"/>
        <v>-25.130371198277999</v>
      </c>
      <c r="AJ135" s="245">
        <f t="shared" si="16"/>
        <v>-25.531614892540656</v>
      </c>
      <c r="AK135" s="245">
        <f t="shared" si="16"/>
        <v>-25.942466845280222</v>
      </c>
      <c r="AL135" s="245">
        <f t="shared" si="16"/>
        <v>-26.36324816185876</v>
      </c>
      <c r="AM135" s="245">
        <f t="shared" si="16"/>
        <v>-26.79429280878805</v>
      </c>
      <c r="AN135" s="245">
        <f t="shared" si="16"/>
        <v>-27.235948177826803</v>
      </c>
      <c r="AO135" s="245">
        <f t="shared" si="16"/>
        <v>-27.68857567613421</v>
      </c>
      <c r="AP135" s="245">
        <f t="shared" si="16"/>
        <v>-28.152551343723108</v>
      </c>
      <c r="AQ135" s="245">
        <f t="shared" si="16"/>
        <v>-28.628266499518023</v>
      </c>
      <c r="AR135" s="245">
        <f t="shared" si="16"/>
        <v>-29.116128417386022</v>
      </c>
      <c r="AS135" s="245">
        <f t="shared" si="16"/>
        <v>-29.616561033575625</v>
      </c>
      <c r="AT135" s="245">
        <f t="shared" si="16"/>
        <v>-30.130005687068916</v>
      </c>
      <c r="AU135" s="245">
        <f t="shared" si="16"/>
        <v>-30.656921894426329</v>
      </c>
      <c r="AV135" s="245">
        <f t="shared" si="16"/>
        <v>-31.197788160779801</v>
      </c>
      <c r="AW135" s="245">
        <f t="shared" si="16"/>
        <v>-31.753102828712052</v>
      </c>
      <c r="AX135" s="245">
        <f>AX133+AX134</f>
        <v>-32.323384966844515</v>
      </c>
      <c r="AY135" s="245">
        <f>AY133+AY134</f>
        <v>-32.909175300045789</v>
      </c>
      <c r="AZ135" s="245">
        <f>AZ133+AZ134</f>
        <v>-33.511037183266716</v>
      </c>
      <c r="BA135" s="245">
        <f>BA133+BA134</f>
        <v>-34.12955762110596</v>
      </c>
      <c r="BB135" s="245">
        <f>BB133+BB134</f>
        <v>-33.950144908875743</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563</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0" t="s">
        <v>468</v>
      </c>
      <c r="B143" s="135" t="s">
        <v>284</v>
      </c>
      <c r="C143" s="135" t="s">
        <v>393</v>
      </c>
      <c r="D143" s="135" t="s">
        <v>387</v>
      </c>
      <c r="E143" s="21">
        <f>-(E$158*'Fixed Data'!$B$25*'Fixed Data'!E$47*'Fixed Data'!$B$24*'Fixed Data'!$B$23+E$158*'Fixed Data'!$B$26)*'Fixed Data'!L42/10^6</f>
        <v>-97.633527070556866</v>
      </c>
      <c r="F143" s="21">
        <f>-(F$158*'Fixed Data'!$B$25*'Fixed Data'!F$47*'Fixed Data'!$B$24*'Fixed Data'!$B$23+F$158*'Fixed Data'!$B$26)*'Fixed Data'!M42/10^6</f>
        <v>-100.67723705597139</v>
      </c>
      <c r="G143" s="21">
        <f>-(G$158*'Fixed Data'!$B$25*'Fixed Data'!G$47*'Fixed Data'!$B$24*'Fixed Data'!$B$23+G$158*'Fixed Data'!$B$26)*'Fixed Data'!N42/10^6</f>
        <v>-103.43750897990705</v>
      </c>
      <c r="H143" s="21">
        <f>-(H$158*'Fixed Data'!$B$25*'Fixed Data'!H$47*'Fixed Data'!$B$24*'Fixed Data'!$B$23+H$158*'Fixed Data'!$B$26)*'Fixed Data'!O42/10^6</f>
        <v>-106.25855070464027</v>
      </c>
      <c r="I143" s="21">
        <f>-(I$158*'Fixed Data'!$B$25*'Fixed Data'!I$47*'Fixed Data'!$B$24*'Fixed Data'!$B$23+I$158*'Fixed Data'!$B$26)*'Fixed Data'!P42/10^6</f>
        <v>-109.50562749022492</v>
      </c>
      <c r="J143" s="21">
        <f>-(J$158*'Fixed Data'!$B$25*'Fixed Data'!J$47*'Fixed Data'!$B$24*'Fixed Data'!$B$23+J$158*'Fixed Data'!$B$26)*'Fixed Data'!Q42/10^6</f>
        <v>-112.83336507922236</v>
      </c>
      <c r="K143" s="21">
        <f>-(K$158*'Fixed Data'!$B$25*'Fixed Data'!K$47*'Fixed Data'!$B$24*'Fixed Data'!$B$23+K$158*'Fixed Data'!$B$26)*'Fixed Data'!R42/10^6</f>
        <v>-115.86587878420069</v>
      </c>
      <c r="L143" s="21">
        <f>-(L$158*'Fixed Data'!$B$25*'Fixed Data'!L$47*'Fixed Data'!$B$24*'Fixed Data'!$B$23+L$158*'Fixed Data'!$B$26)*'Fixed Data'!S42/10^6</f>
        <v>-119.34986856013606</v>
      </c>
      <c r="M143" s="21">
        <f>-(M$158*'Fixed Data'!$B$25*'Fixed Data'!M$47*'Fixed Data'!$B$24*'Fixed Data'!$B$23+M$158*'Fixed Data'!$B$26)*'Fixed Data'!T42/10^6</f>
        <v>-122.9164655047451</v>
      </c>
      <c r="N143" s="21">
        <f>-(N$158*'Fixed Data'!$B$25*'Fixed Data'!N$47*'Fixed Data'!$B$24*'Fixed Data'!$B$23+N$158*'Fixed Data'!$B$26)*'Fixed Data'!U42/10^6</f>
        <v>-126.17619637144179</v>
      </c>
      <c r="O143" s="21">
        <f>-(O$158*'Fixed Data'!$B$25*'Fixed Data'!O$47*'Fixed Data'!$B$24*'Fixed Data'!$B$23+O$158*'Fixed Data'!$B$26)*'Fixed Data'!V42/10^6</f>
        <v>-129.90980491304217</v>
      </c>
      <c r="P143" s="21">
        <f>-(P$158*'Fixed Data'!$B$25*'Fixed Data'!P$47*'Fixed Data'!$B$24*'Fixed Data'!$B$23+P$158*'Fixed Data'!$B$26)*'Fixed Data'!W42/10^6</f>
        <v>-133.73331761251234</v>
      </c>
      <c r="Q143" s="21">
        <f>-(Q$158*'Fixed Data'!$B$25*'Fixed Data'!Q$47*'Fixed Data'!$B$24*'Fixed Data'!$B$23+Q$158*'Fixed Data'!$B$26)*'Fixed Data'!X42/10^6</f>
        <v>-137.64938709855031</v>
      </c>
      <c r="R143" s="21">
        <f>-(R$158*'Fixed Data'!$B$25*'Fixed Data'!R$47*'Fixed Data'!$B$24*'Fixed Data'!$B$23+R$158*'Fixed Data'!$B$26)*'Fixed Data'!Y42/10^6</f>
        <v>-142.07497941418879</v>
      </c>
      <c r="S143" s="21">
        <f>-(S$158*'Fixed Data'!$B$25*'Fixed Data'!S$47*'Fixed Data'!$B$24*'Fixed Data'!$B$23+S$158*'Fixed Data'!$B$26)*'Fixed Data'!Z42/10^6</f>
        <v>-146.19040201047463</v>
      </c>
      <c r="T143" s="21">
        <f>-(T$158*'Fixed Data'!$B$25*'Fixed Data'!T$47*'Fixed Data'!$B$24*'Fixed Data'!$B$23+T$158*'Fixed Data'!$B$26)*'Fixed Data'!AA42/10^6</f>
        <v>-150.40708168688721</v>
      </c>
      <c r="U143" s="21">
        <f>-(U$158*'Fixed Data'!$B$25*'Fixed Data'!U$47*'Fixed Data'!$B$24*'Fixed Data'!$B$23+U$158*'Fixed Data'!$B$26)*'Fixed Data'!AB42/10^6</f>
        <v>-154.72810493418208</v>
      </c>
      <c r="V143" s="21">
        <f>-(V$158*'Fixed Data'!$B$25*'Fixed Data'!V$47*'Fixed Data'!$B$24*'Fixed Data'!$B$23+V$158*'Fixed Data'!$B$26)*'Fixed Data'!AC42/10^6</f>
        <v>-159.59512639447641</v>
      </c>
      <c r="W143" s="21">
        <f>-(W$158*'Fixed Data'!$B$25*'Fixed Data'!W$47*'Fixed Data'!$B$24*'Fixed Data'!$B$23+W$158*'Fixed Data'!$B$26)*'Fixed Data'!AD42/10^6</f>
        <v>-164.14095996978565</v>
      </c>
      <c r="X143" s="21">
        <f>-(X$158*'Fixed Data'!$B$25*'Fixed Data'!X$47*'Fixed Data'!$B$24*'Fixed Data'!$B$23+X$158*'Fixed Data'!$B$26)*'Fixed Data'!AE42/10^6</f>
        <v>-169.25261434574713</v>
      </c>
      <c r="Y143" s="21">
        <f>-(Y$158*'Fixed Data'!$B$25*'Fixed Data'!Y$47*'Fixed Data'!$B$24*'Fixed Data'!$B$23+Y$158*'Fixed Data'!$B$26)*'Fixed Data'!AF42/10^6</f>
        <v>-174.03766660910117</v>
      </c>
      <c r="Z143" s="21">
        <f>-(Z$158*'Fixed Data'!$B$25*'Fixed Data'!Z$47*'Fixed Data'!$B$24*'Fixed Data'!$B$23+Z$158*'Fixed Data'!$B$26)*'Fixed Data'!AG42/10^6</f>
        <v>-179.40948648177704</v>
      </c>
      <c r="AA143" s="21">
        <f>-(AA$158*'Fixed Data'!$B$25*'Fixed Data'!AA$47*'Fixed Data'!$B$24*'Fixed Data'!$B$23+AA$158*'Fixed Data'!$B$26)*'Fixed Data'!AH42/10^6</f>
        <v>-184.9210765749979</v>
      </c>
      <c r="AB143" s="21">
        <f>-(AB$158*'Fixed Data'!$B$25*'Fixed Data'!AB$47*'Fixed Data'!$B$24*'Fixed Data'!$B$23+AB$158*'Fixed Data'!$B$26)*'Fixed Data'!AI42/10^6</f>
        <v>-190.57695517902911</v>
      </c>
      <c r="AC143" s="21">
        <f>-(AC$158*'Fixed Data'!$B$25*'Fixed Data'!AC$47*'Fixed Data'!$B$24*'Fixed Data'!$B$23+AC$158*'Fixed Data'!$B$26)*'Fixed Data'!AJ42/10^6</f>
        <v>-196.27071693926439</v>
      </c>
      <c r="AD143" s="21">
        <f>-(AD$158*'Fixed Data'!$B$25*'Fixed Data'!AD$47*'Fixed Data'!$B$24*'Fixed Data'!$B$23+AD$158*'Fixed Data'!$B$26)*'Fixed Data'!AK42/10^6</f>
        <v>-202.14115713886807</v>
      </c>
      <c r="AE143" s="21">
        <f>-(AE$158*'Fixed Data'!$B$25*'Fixed Data'!AE$47*'Fixed Data'!$B$24*'Fixed Data'!$B$23+AE$158*'Fixed Data'!$B$26)*'Fixed Data'!AL42/10^6</f>
        <v>-208.2170783161788</v>
      </c>
      <c r="AF143" s="21">
        <f>-(AF$158*'Fixed Data'!$B$25*'Fixed Data'!AF$47*'Fixed Data'!$B$24*'Fixed Data'!$B$23+AF$158*'Fixed Data'!$B$26)*'Fixed Data'!AM42/10^6</f>
        <v>-214.43941359457315</v>
      </c>
      <c r="AG143" s="21">
        <f>-(AG$158*'Fixed Data'!$B$25*'Fixed Data'!AG$47*'Fixed Data'!$B$24*'Fixed Data'!$B$23+AG$158*'Fixed Data'!$B$26)*'Fixed Data'!AN42/10^6</f>
        <v>-220.81896690155233</v>
      </c>
      <c r="AH143" s="21">
        <f>-(AH$158*'Fixed Data'!$B$25*'Fixed Data'!AH$47*'Fixed Data'!$B$24*'Fixed Data'!$B$23+AH$158*'Fixed Data'!$B$26)*'Fixed Data'!AO42/10^6</f>
        <v>-227.36885472305525</v>
      </c>
      <c r="AI143" s="21">
        <f>-(AI$158*'Fixed Data'!$B$25*'Fixed Data'!AI$47*'Fixed Data'!$B$24*'Fixed Data'!$B$23+AI$158*'Fixed Data'!$B$26)*'Fixed Data'!AP42/10^6</f>
        <v>-234.10646044911795</v>
      </c>
      <c r="AJ143" s="21">
        <f>-(AJ$158*'Fixed Data'!$B$25*'Fixed Data'!AJ$47*'Fixed Data'!$B$24*'Fixed Data'!$B$23+AJ$158*'Fixed Data'!$B$26)*'Fixed Data'!AQ42/10^6</f>
        <v>-241.03085263249503</v>
      </c>
      <c r="AK143" s="21">
        <f>-(AK$158*'Fixed Data'!$B$25*'Fixed Data'!AK$47*'Fixed Data'!$B$24*'Fixed Data'!$B$23+AK$158*'Fixed Data'!$B$26)*'Fixed Data'!AR42/10^6</f>
        <v>-248.14350989548802</v>
      </c>
      <c r="AL143" s="21">
        <f>-(AL$158*'Fixed Data'!$B$25*'Fixed Data'!AL$47*'Fixed Data'!$B$24*'Fixed Data'!$B$23+AL$158*'Fixed Data'!$B$26)*'Fixed Data'!AS42/10^6</f>
        <v>-255.4544641373349</v>
      </c>
      <c r="AM143" s="21">
        <f>-(AM$158*'Fixed Data'!$B$25*'Fixed Data'!AM$47*'Fixed Data'!$B$24*'Fixed Data'!$B$23+AM$158*'Fixed Data'!$B$26)*'Fixed Data'!AT42/10^6</f>
        <v>-262.97204586174161</v>
      </c>
      <c r="AN143" s="21">
        <f>-(AN$158*'Fixed Data'!$B$25*'Fixed Data'!AN$47*'Fixed Data'!$B$24*'Fixed Data'!$B$23+AN$158*'Fixed Data'!$B$26)*'Fixed Data'!AU42/10^6</f>
        <v>-270.70323416863215</v>
      </c>
      <c r="AO143" s="21">
        <f>-(AO$158*'Fixed Data'!$B$25*'Fixed Data'!AO$47*'Fixed Data'!$B$24*'Fixed Data'!$B$23+AO$158*'Fixed Data'!$B$26)*'Fixed Data'!AV42/10^6</f>
        <v>-278.65449734190105</v>
      </c>
      <c r="AP143" s="21">
        <f>-(AP$158*'Fixed Data'!$B$25*'Fixed Data'!AP$47*'Fixed Data'!$B$24*'Fixed Data'!$B$23+AP$158*'Fixed Data'!$B$26)*'Fixed Data'!AW42/10^6</f>
        <v>-286.83393647389778</v>
      </c>
      <c r="AQ143" s="21">
        <f>-(AQ$158*'Fixed Data'!$B$25*'Fixed Data'!AQ$47*'Fixed Data'!$B$24*'Fixed Data'!$B$23+AQ$158*'Fixed Data'!$B$26)*'Fixed Data'!AX42/10^6</f>
        <v>-295.25034487981685</v>
      </c>
      <c r="AR143" s="21">
        <f>-(AR$158*'Fixed Data'!$B$25*'Fixed Data'!AR$47*'Fixed Data'!$B$24*'Fixed Data'!$B$23+AR$158*'Fixed Data'!$B$26)*'Fixed Data'!AY42/10^6</f>
        <v>-303.91230259317047</v>
      </c>
      <c r="AS143" s="21">
        <f>-(AS$158*'Fixed Data'!$B$25*'Fixed Data'!AS$47*'Fixed Data'!$B$24*'Fixed Data'!$B$23+AS$158*'Fixed Data'!$B$26)*'Fixed Data'!AZ42/10^6</f>
        <v>-312.82866162098389</v>
      </c>
      <c r="AT143" s="21">
        <f>-(AT$158*'Fixed Data'!$B$25*'Fixed Data'!AT$47*'Fixed Data'!$B$24*'Fixed Data'!$B$23+AT$158*'Fixed Data'!$B$26)*'Fixed Data'!BA42/10^6</f>
        <v>-322.00880380658538</v>
      </c>
      <c r="AU143" s="21">
        <f>-(AU$158*'Fixed Data'!$B$25*'Fixed Data'!AU$47*'Fixed Data'!$B$24*'Fixed Data'!$B$23+AU$158*'Fixed Data'!$B$26)*'Fixed Data'!BB42/10^6</f>
        <v>-331.46265339077428</v>
      </c>
      <c r="AV143" s="21">
        <f>-(AV$158*'Fixed Data'!$B$25*'Fixed Data'!AV$47*'Fixed Data'!$B$24*'Fixed Data'!$B$23+AV$158*'Fixed Data'!$B$26)*'Fixed Data'!BC42/10^6</f>
        <v>-341.20050555971994</v>
      </c>
      <c r="AW143" s="21">
        <f>-(AW$158*'Fixed Data'!$B$25*'Fixed Data'!AW$47*'Fixed Data'!$B$24*'Fixed Data'!$B$23+AW$158*'Fixed Data'!$B$26)*'Fixed Data'!BD42/10^6</f>
        <v>-351.23305392721039</v>
      </c>
      <c r="AX143" s="21">
        <f>-(AX$158*'Fixed Data'!$B$25*'Fixed Data'!AX$47*'Fixed Data'!$B$24*'Fixed Data'!$B$23+AX$158*'Fixed Data'!$B$26)*'Fixed Data'!BE42/10^6</f>
        <v>-361.57149794922606</v>
      </c>
      <c r="AY143" s="21">
        <f>-(AY$158*'Fixed Data'!$B$25*'Fixed Data'!AY$47*'Fixed Data'!$B$24*'Fixed Data'!$B$23+AY$158*'Fixed Data'!$B$26)*'Fixed Data'!BF42/10^6</f>
        <v>-372.22756406501918</v>
      </c>
      <c r="AZ143" s="21">
        <f>-(AZ$158*'Fixed Data'!$B$25*'Fixed Data'!AZ$47*'Fixed Data'!$B$24*'Fixed Data'!$B$23+AZ$158*'Fixed Data'!$B$26)*'Fixed Data'!BG42/10^6</f>
        <v>-383.21350388304552</v>
      </c>
      <c r="BA143" s="21">
        <f>-(BA$158*'Fixed Data'!$B$25*'Fixed Data'!BA$47*'Fixed Data'!$B$24*'Fixed Data'!$B$23+BA$158*'Fixed Data'!$B$26)*'Fixed Data'!BH42/10^6</f>
        <v>-394.54211037474295</v>
      </c>
      <c r="BB143" s="21">
        <f>-(BB$158*'Fixed Data'!$B$25*'Fixed Data'!BB$47*'Fixed Data'!$B$24*'Fixed Data'!$B$23+BB$158*'Fixed Data'!$B$26)*'Fixed Data'!BI42/10^6</f>
        <v>-396.70125517051503</v>
      </c>
    </row>
    <row r="144" spans="1:54" outlineLevel="2">
      <c r="A144" s="441"/>
      <c r="B144" s="135" t="s">
        <v>284</v>
      </c>
      <c r="C144" s="135"/>
      <c r="D144" s="135" t="s">
        <v>387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1"/>
      <c r="B145" s="135" t="s">
        <v>284</v>
      </c>
      <c r="C145" s="135"/>
      <c r="D145" s="135" t="s">
        <v>387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1"/>
      <c r="B146" s="135" t="s">
        <v>287</v>
      </c>
      <c r="C146" s="135" t="s">
        <v>469</v>
      </c>
      <c r="D146" s="135" t="s">
        <v>387</v>
      </c>
      <c r="E146" s="21">
        <f>-E$161*'Fixed Data'!$B$20*'Fixed Data'!$B$22</f>
        <v>-9.0901492800923283</v>
      </c>
      <c r="F146" s="21">
        <f>-F$161*'Fixed Data'!$B$20*'Fixed Data'!$B$22</f>
        <v>-9.403867001374044</v>
      </c>
      <c r="G146" s="21">
        <f>-G$161*'Fixed Data'!$B$20*'Fixed Data'!$B$22</f>
        <v>-9.7327522321868702</v>
      </c>
      <c r="H146" s="21">
        <f>-H$161*'Fixed Data'!$B$20*'Fixed Data'!$B$22</f>
        <v>-10.074798867723242</v>
      </c>
      <c r="I146" s="21">
        <f>-I$161*'Fixed Data'!$B$20*'Fixed Data'!$B$22</f>
        <v>-10.429728233219191</v>
      </c>
      <c r="J146" s="21">
        <f>-J$161*'Fixed Data'!$B$20*'Fixed Data'!$B$22</f>
        <v>-10.802907672489578</v>
      </c>
      <c r="K146" s="21">
        <f>-K$161*'Fixed Data'!$B$20*'Fixed Data'!$B$22</f>
        <v>-11.193379971079871</v>
      </c>
      <c r="L146" s="21">
        <f>-L$161*'Fixed Data'!$B$20*'Fixed Data'!$B$22</f>
        <v>-11.601641077377668</v>
      </c>
      <c r="M146" s="21">
        <f>-M$161*'Fixed Data'!$B$20*'Fixed Data'!$B$22</f>
        <v>-12.028819777567154</v>
      </c>
      <c r="N146" s="21">
        <f>-N$161*'Fixed Data'!$B$20*'Fixed Data'!$B$22</f>
        <v>-12.47615281704137</v>
      </c>
      <c r="O146" s="21">
        <f>-O$161*'Fixed Data'!$B$20*'Fixed Data'!$B$22</f>
        <v>-12.944998858553127</v>
      </c>
      <c r="P146" s="21">
        <f>-P$161*'Fixed Data'!$B$20*'Fixed Data'!$B$22</f>
        <v>-13.417816912195919</v>
      </c>
      <c r="Q146" s="21">
        <f>-Q$161*'Fixed Data'!$B$20*'Fixed Data'!$B$22</f>
        <v>-13.902255682373939</v>
      </c>
      <c r="R146" s="21">
        <f>-R$161*'Fixed Data'!$B$20*'Fixed Data'!$B$22</f>
        <v>-14.406376085922281</v>
      </c>
      <c r="S146" s="21">
        <f>-S$161*'Fixed Data'!$B$20*'Fixed Data'!$B$22</f>
        <v>-14.93104108323028</v>
      </c>
      <c r="T146" s="21">
        <f>-T$161*'Fixed Data'!$B$20*'Fixed Data'!$B$22</f>
        <v>-15.477153337643745</v>
      </c>
      <c r="U146" s="21">
        <f>-U$161*'Fixed Data'!$B$20*'Fixed Data'!$B$22</f>
        <v>-16.045657099754845</v>
      </c>
      <c r="V146" s="21">
        <f>-V$161*'Fixed Data'!$B$20*'Fixed Data'!$B$22</f>
        <v>-16.637540182948054</v>
      </c>
      <c r="W146" s="21">
        <f>-W$161*'Fixed Data'!$B$20*'Fixed Data'!$B$22</f>
        <v>-17.253836034681036</v>
      </c>
      <c r="X146" s="21">
        <f>-X$161*'Fixed Data'!$B$20*'Fixed Data'!$B$22</f>
        <v>-17.895625908200529</v>
      </c>
      <c r="Y146" s="21">
        <f>-Y$161*'Fixed Data'!$B$20*'Fixed Data'!$B$22</f>
        <v>-18.564041139626489</v>
      </c>
      <c r="Z146" s="21">
        <f>-Z$161*'Fixed Data'!$B$20*'Fixed Data'!$B$22</f>
        <v>-19.260265535582171</v>
      </c>
      <c r="AA146" s="21">
        <f>-AA$161*'Fixed Data'!$B$20*'Fixed Data'!$B$22</f>
        <v>-19.985537876803946</v>
      </c>
      <c r="AB146" s="21">
        <f>-AB$161*'Fixed Data'!$B$20*'Fixed Data'!$B$22</f>
        <v>-20.741154543434604</v>
      </c>
      <c r="AC146" s="21">
        <f>-AC$161*'Fixed Data'!$B$20*'Fixed Data'!$B$22</f>
        <v>-24.383375526021265</v>
      </c>
      <c r="AD146" s="21">
        <f>-AD$161*'Fixed Data'!$B$20*'Fixed Data'!$B$22</f>
        <v>-25.346378075762296</v>
      </c>
      <c r="AE146" s="21">
        <f>-AE$161*'Fixed Data'!$B$20*'Fixed Data'!$B$22</f>
        <v>-26.350767939660198</v>
      </c>
      <c r="AF146" s="21">
        <f>-AF$161*'Fixed Data'!$B$20*'Fixed Data'!$B$22</f>
        <v>-27.398423243215536</v>
      </c>
      <c r="AG146" s="21">
        <f>-AG$161*'Fixed Data'!$B$20*'Fixed Data'!$B$22</f>
        <v>-28.491310218121878</v>
      </c>
      <c r="AH146" s="21">
        <f>-AH$161*'Fixed Data'!$B$20*'Fixed Data'!$B$22</f>
        <v>-29.631487423588855</v>
      </c>
      <c r="AI146" s="21">
        <f>-AI$161*'Fixed Data'!$B$20*'Fixed Data'!$B$22</f>
        <v>-30.8211101727148</v>
      </c>
      <c r="AJ146" s="21">
        <f>-AJ$161*'Fixed Data'!$B$20*'Fixed Data'!$B$22</f>
        <v>-32.062435173961418</v>
      </c>
      <c r="AK146" s="21">
        <f>-AK$161*'Fixed Data'!$B$20*'Fixed Data'!$B$22</f>
        <v>-33.35782539827828</v>
      </c>
      <c r="AL146" s="21">
        <f>-AL$161*'Fixed Data'!$B$20*'Fixed Data'!$B$22</f>
        <v>-34.709755182944924</v>
      </c>
      <c r="AM146" s="21">
        <f>-AM$161*'Fixed Data'!$B$20*'Fixed Data'!$B$22</f>
        <v>-36.120815583746058</v>
      </c>
      <c r="AN146" s="21">
        <f>-AN$161*'Fixed Data'!$B$20*'Fixed Data'!$B$22</f>
        <v>-37.593719987666489</v>
      </c>
      <c r="AO146" s="21">
        <f>-AO$161*'Fixed Data'!$B$20*'Fixed Data'!$B$22</f>
        <v>-39.131309998896604</v>
      </c>
      <c r="AP146" s="21">
        <f>-AP$161*'Fixed Data'!$B$20*'Fixed Data'!$B$22</f>
        <v>-40.736561611568561</v>
      </c>
      <c r="AQ146" s="21">
        <f>-AQ$161*'Fixed Data'!$B$20*'Fixed Data'!$B$22</f>
        <v>-42.412591683307639</v>
      </c>
      <c r="AR146" s="21">
        <f>-AR$161*'Fixed Data'!$B$20*'Fixed Data'!$B$22</f>
        <v>-44.162664724378715</v>
      </c>
      <c r="AS146" s="21">
        <f>-AS$161*'Fixed Data'!$B$20*'Fixed Data'!$B$22</f>
        <v>-45.990200017937269</v>
      </c>
      <c r="AT146" s="21">
        <f>-AT$161*'Fixed Data'!$B$20*'Fixed Data'!$B$22</f>
        <v>-47.89877908766244</v>
      </c>
      <c r="AU146" s="21">
        <f>-AU$161*'Fixed Data'!$B$20*'Fixed Data'!$B$22</f>
        <v>-49.892153529852116</v>
      </c>
      <c r="AV146" s="21">
        <f>-AV$161*'Fixed Data'!$B$20*'Fixed Data'!$B$22</f>
        <v>-51.974253227906601</v>
      </c>
      <c r="AW146" s="21">
        <f>-AW$161*'Fixed Data'!$B$20*'Fixed Data'!$B$22</f>
        <v>-54.149194968011926</v>
      </c>
      <c r="AX146" s="21">
        <f>-AX$161*'Fixed Data'!$B$20*'Fixed Data'!$B$22</f>
        <v>-56.421291475765962</v>
      </c>
      <c r="AY146" s="21">
        <f>-AY$161*'Fixed Data'!$B$20*'Fixed Data'!$B$22</f>
        <v>-58.795060894464903</v>
      </c>
      <c r="AZ146" s="21">
        <f>-AZ$161*'Fixed Data'!$B$20*'Fixed Data'!$B$22</f>
        <v>-61.275236726795555</v>
      </c>
      <c r="BA146" s="21">
        <f>-BA$161*'Fixed Data'!$B$20*'Fixed Data'!$B$22</f>
        <v>-63.866778262752106</v>
      </c>
      <c r="BB146" s="21">
        <f>-BB$161*'Fixed Data'!$B$20*'Fixed Data'!$B$22</f>
        <v>-63.13378484980251</v>
      </c>
    </row>
    <row r="147" spans="1:54" outlineLevel="2">
      <c r="A147" s="441"/>
      <c r="B147" s="135" t="s">
        <v>287</v>
      </c>
      <c r="C147" s="135" t="s">
        <v>470</v>
      </c>
      <c r="D147" s="135" t="s">
        <v>387</v>
      </c>
      <c r="E147" s="21">
        <f>-E$162*'Fixed Data'!$B$21*'Fixed Data'!$B$22</f>
        <v>-0.13586734185778115</v>
      </c>
      <c r="F147" s="21">
        <f>-F$162*'Fixed Data'!$B$21*'Fixed Data'!$B$22</f>
        <v>-0.14055637298046852</v>
      </c>
      <c r="G147" s="21">
        <f>-G$162*'Fixed Data'!$B$21*'Fixed Data'!$B$22</f>
        <v>-0.14547210766314117</v>
      </c>
      <c r="H147" s="21">
        <f>-H$162*'Fixed Data'!$B$21*'Fixed Data'!$B$22</f>
        <v>-0.15058456134566778</v>
      </c>
      <c r="I147" s="21">
        <f>-I$162*'Fixed Data'!$B$21*'Fixed Data'!$B$22</f>
        <v>-0.1558895687719829</v>
      </c>
      <c r="J147" s="21">
        <f>-J$162*'Fixed Data'!$B$21*'Fixed Data'!$B$22</f>
        <v>-0.16146735378819668</v>
      </c>
      <c r="K147" s="21">
        <f>-K$162*'Fixed Data'!$B$21*'Fixed Data'!$B$22</f>
        <v>-0.16730360923834053</v>
      </c>
      <c r="L147" s="21">
        <f>-L$162*'Fixed Data'!$B$21*'Fixed Data'!$B$22</f>
        <v>-0.17340574789277144</v>
      </c>
      <c r="M147" s="21">
        <f>-M$162*'Fixed Data'!$B$21*'Fixed Data'!$B$22</f>
        <v>-0.17979064133122311</v>
      </c>
      <c r="N147" s="21">
        <f>-N$162*'Fixed Data'!$B$21*'Fixed Data'!$B$22</f>
        <v>-0.18647677476267613</v>
      </c>
      <c r="O147" s="21">
        <f>-O$162*'Fixed Data'!$B$21*'Fixed Data'!$B$22</f>
        <v>-0.19348445565304945</v>
      </c>
      <c r="P147" s="21">
        <f>-P$162*'Fixed Data'!$B$21*'Fixed Data'!$B$22</f>
        <v>-0.20055150484568549</v>
      </c>
      <c r="Q147" s="21">
        <f>-Q$162*'Fixed Data'!$B$21*'Fixed Data'!$B$22</f>
        <v>-0.20779224490053649</v>
      </c>
      <c r="R147" s="21">
        <f>-R$162*'Fixed Data'!$B$21*'Fixed Data'!$B$22</f>
        <v>-0.21532715957530288</v>
      </c>
      <c r="S147" s="21">
        <f>-S$162*'Fixed Data'!$B$21*'Fixed Data'!$B$22</f>
        <v>-0.22316914724278519</v>
      </c>
      <c r="T147" s="21">
        <f>-T$162*'Fixed Data'!$B$21*'Fixed Data'!$B$22</f>
        <v>-0.23133169970225015</v>
      </c>
      <c r="U147" s="21">
        <f>-U$162*'Fixed Data'!$B$21*'Fixed Data'!$B$22</f>
        <v>-0.23982893034326302</v>
      </c>
      <c r="V147" s="21">
        <f>-V$162*'Fixed Data'!$B$21*'Fixed Data'!$B$22</f>
        <v>-0.24867560367349803</v>
      </c>
      <c r="W147" s="21">
        <f>-W$162*'Fixed Data'!$B$21*'Fixed Data'!$B$22</f>
        <v>-0.25788716627746094</v>
      </c>
      <c r="X147" s="21">
        <f>-X$162*'Fixed Data'!$B$21*'Fixed Data'!$B$22</f>
        <v>-0.26747977927638072</v>
      </c>
      <c r="Y147" s="21">
        <f>-Y$162*'Fixed Data'!$B$21*'Fixed Data'!$B$22</f>
        <v>-0.27747035236300621</v>
      </c>
      <c r="Z147" s="21">
        <f>-Z$162*'Fixed Data'!$B$21*'Fixed Data'!$B$22</f>
        <v>-0.28787657948869289</v>
      </c>
      <c r="AA147" s="21">
        <f>-AA$162*'Fixed Data'!$B$21*'Fixed Data'!$B$22</f>
        <v>-0.2987169762839994</v>
      </c>
      <c r="AB147" s="21">
        <f>-AB$162*'Fixed Data'!$B$21*'Fixed Data'!$B$22</f>
        <v>-0.31001091929804697</v>
      </c>
      <c r="AC147" s="21">
        <f>-AC$162*'Fixed Data'!$B$21*'Fixed Data'!$B$22</f>
        <v>-0.36444994643772666</v>
      </c>
      <c r="AD147" s="21">
        <f>-AD$162*'Fixed Data'!$B$21*'Fixed Data'!$B$22</f>
        <v>-0.37884361507880382</v>
      </c>
      <c r="AE147" s="21">
        <f>-AE$162*'Fixed Data'!$B$21*'Fixed Data'!$B$22</f>
        <v>-0.39385588570185842</v>
      </c>
      <c r="AF147" s="21">
        <f>-AF$162*'Fixed Data'!$B$21*'Fixed Data'!$B$22</f>
        <v>-0.40951483000423661</v>
      </c>
      <c r="AG147" s="21">
        <f>-AG$162*'Fixed Data'!$B$21*'Fixed Data'!$B$22</f>
        <v>-0.42584983657631892</v>
      </c>
      <c r="AH147" s="21">
        <f>-AH$162*'Fixed Data'!$B$21*'Fixed Data'!$B$22</f>
        <v>-0.44289167399618323</v>
      </c>
      <c r="AI147" s="21">
        <f>-AI$162*'Fixed Data'!$B$21*'Fixed Data'!$B$22</f>
        <v>-0.46067255698908038</v>
      </c>
      <c r="AJ147" s="21">
        <f>-AJ$162*'Fixed Data'!$B$21*'Fixed Data'!$B$22</f>
        <v>-0.4792262158019609</v>
      </c>
      <c r="AK147" s="21">
        <f>-AK$162*'Fixed Data'!$B$21*'Fixed Data'!$B$22</f>
        <v>-0.49858796895071561</v>
      </c>
      <c r="AL147" s="21">
        <f>-AL$162*'Fixed Data'!$B$21*'Fixed Data'!$B$22</f>
        <v>-0.51879479950555629</v>
      </c>
      <c r="AM147" s="21">
        <f>-AM$162*'Fixed Data'!$B$21*'Fixed Data'!$B$22</f>
        <v>-0.53988543508813014</v>
      </c>
      <c r="AN147" s="21">
        <f>-AN$162*'Fixed Data'!$B$21*'Fixed Data'!$B$22</f>
        <v>-0.56190043176255844</v>
      </c>
      <c r="AO147" s="21">
        <f>-AO$162*'Fixed Data'!$B$21*'Fixed Data'!$B$22</f>
        <v>-0.58488226201153193</v>
      </c>
      <c r="AP147" s="21">
        <f>-AP$162*'Fixed Data'!$B$21*'Fixed Data'!$B$22</f>
        <v>-0.60887540699808351</v>
      </c>
      <c r="AQ147" s="21">
        <f>-AQ$162*'Fixed Data'!$B$21*'Fixed Data'!$B$22</f>
        <v>-0.63392645332353825</v>
      </c>
      <c r="AR147" s="21">
        <f>-AR$162*'Fixed Data'!$B$21*'Fixed Data'!$B$22</f>
        <v>-0.66008419450255573</v>
      </c>
      <c r="AS147" s="21">
        <f>-AS$162*'Fixed Data'!$B$21*'Fixed Data'!$B$22</f>
        <v>-0.68739973738707927</v>
      </c>
      <c r="AT147" s="21">
        <f>-AT$162*'Fixed Data'!$B$21*'Fixed Data'!$B$22</f>
        <v>-0.71592661378248146</v>
      </c>
      <c r="AU147" s="21">
        <f>-AU$162*'Fixed Data'!$B$21*'Fixed Data'!$B$22</f>
        <v>-0.74572089751120962</v>
      </c>
      <c r="AV147" s="21">
        <f>-AV$162*'Fixed Data'!$B$21*'Fixed Data'!$B$22</f>
        <v>-0.77684132719183951</v>
      </c>
      <c r="AW147" s="21">
        <f>-AW$162*'Fixed Data'!$B$21*'Fixed Data'!$B$22</f>
        <v>-0.80934943501475609</v>
      </c>
      <c r="AX147" s="21">
        <f>-AX$162*'Fixed Data'!$B$21*'Fixed Data'!$B$22</f>
        <v>-0.84330968180948807</v>
      </c>
      <c r="AY147" s="21">
        <f>-AY$162*'Fixed Data'!$B$21*'Fixed Data'!$B$22</f>
        <v>-0.87878959871340778</v>
      </c>
      <c r="AZ147" s="21">
        <f>-AZ$162*'Fixed Data'!$B$21*'Fixed Data'!$B$22</f>
        <v>-0.91585993576680247</v>
      </c>
      <c r="BA147" s="21">
        <f>-BA$162*'Fixed Data'!$B$21*'Fixed Data'!$B$22</f>
        <v>-0.95459481777534727</v>
      </c>
      <c r="BB147" s="21">
        <f>-BB$162*'Fixed Data'!$B$21*'Fixed Data'!$B$22</f>
        <v>-0.94364053387452751</v>
      </c>
    </row>
    <row r="148" spans="1:54" outlineLevel="2">
      <c r="A148" s="441"/>
      <c r="B148" s="135" t="s">
        <v>287</v>
      </c>
      <c r="C148" s="135"/>
      <c r="D148" s="135" t="s">
        <v>387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1"/>
      <c r="B149" s="135" t="s">
        <v>287</v>
      </c>
      <c r="C149" s="135"/>
      <c r="D149" s="135" t="s">
        <v>387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1"/>
      <c r="B150" s="135" t="s">
        <v>290</v>
      </c>
      <c r="C150" s="135" t="s">
        <v>471</v>
      </c>
      <c r="D150" s="135" t="s">
        <v>387</v>
      </c>
      <c r="E150" s="279">
        <v>-62.902321133435869</v>
      </c>
      <c r="F150" s="279">
        <v>-64.699366037429073</v>
      </c>
      <c r="G150" s="279">
        <v>-66.557583664864453</v>
      </c>
      <c r="H150" s="279">
        <v>-68.476169788166104</v>
      </c>
      <c r="I150" s="279">
        <v>-70.455899209460654</v>
      </c>
      <c r="J150" s="279">
        <v>-72.504857695525203</v>
      </c>
      <c r="K150" s="279">
        <v>-74.623825485505321</v>
      </c>
      <c r="L150" s="279">
        <v>-76.814377476815551</v>
      </c>
      <c r="M150" s="279">
        <v>-79.079361240482598</v>
      </c>
      <c r="N150" s="279">
        <v>-81.421770669229034</v>
      </c>
      <c r="O150" s="279">
        <v>-83.844756819924527</v>
      </c>
      <c r="P150" s="279">
        <v>-86.344971615716645</v>
      </c>
      <c r="Q150" s="279">
        <v>-88.928017781138422</v>
      </c>
      <c r="R150" s="279">
        <v>-91.599777357557699</v>
      </c>
      <c r="S150" s="279">
        <v>-94.363753917973426</v>
      </c>
      <c r="T150" s="279">
        <v>-97.223616082935948</v>
      </c>
      <c r="U150" s="279">
        <v>-100.18320718898802</v>
      </c>
      <c r="V150" s="279">
        <v>-103.24655566199897</v>
      </c>
      <c r="W150" s="279">
        <v>-106.4178861560879</v>
      </c>
      <c r="X150" s="279">
        <v>-109.7016315246065</v>
      </c>
      <c r="Y150" s="279">
        <v>-113.10244569600748</v>
      </c>
      <c r="Z150" s="279">
        <v>-116.62521753441969</v>
      </c>
      <c r="AA150" s="279">
        <v>-120.27508577244525</v>
      </c>
      <c r="AB150" s="279">
        <v>-124.05745511217292</v>
      </c>
      <c r="AC150" s="279">
        <v>-130.20641791450979</v>
      </c>
      <c r="AD150" s="279">
        <v>-134.37926449154102</v>
      </c>
      <c r="AE150" s="279">
        <v>-138.70765739411988</v>
      </c>
      <c r="AF150" s="279">
        <v>-143.19849030190662</v>
      </c>
      <c r="AG150" s="279">
        <v>-147.85903607730523</v>
      </c>
      <c r="AH150" s="279">
        <v>-152.69697300877749</v>
      </c>
      <c r="AI150" s="279">
        <v>-157.72041324058938</v>
      </c>
      <c r="AJ150" s="279">
        <v>-162.93793359351375</v>
      </c>
      <c r="AK150" s="279">
        <v>-168.35860900134739</v>
      </c>
      <c r="AL150" s="279">
        <v>-173.99204881052057</v>
      </c>
      <c r="AM150" s="279">
        <v>-179.84843621479789</v>
      </c>
      <c r="AN150" s="279">
        <v>-185.93857112432499</v>
      </c>
      <c r="AO150" s="279">
        <v>-192.27391679833687</v>
      </c>
      <c r="AP150" s="279">
        <v>-198.86665060399835</v>
      </c>
      <c r="AQ150" s="279">
        <v>-205.72971930041746</v>
      </c>
      <c r="AR150" s="279">
        <v>-212.87689928721468</v>
      </c>
      <c r="AS150" s="279">
        <v>-220.32286230153849</v>
      </c>
      <c r="AT150" s="279">
        <v>-228.08324709652794</v>
      </c>
      <c r="AU150" s="279">
        <v>-236.17473768840654</v>
      </c>
      <c r="AV150" s="279">
        <v>-244.61514881918751</v>
      </c>
      <c r="AW150" s="279">
        <v>-253.42351934796565</v>
      </c>
      <c r="AX150" s="279">
        <v>-262.62021435659778</v>
      </c>
      <c r="AY150" s="279">
        <v>-272.22703683596842</v>
      </c>
      <c r="AZ150" s="279">
        <v>-282.2673499077668</v>
      </c>
      <c r="BA150" s="279">
        <v>-292.76621063466359</v>
      </c>
      <c r="BB150" s="279">
        <v>-616.24010517500005</v>
      </c>
    </row>
    <row r="151" spans="1:54" outlineLevel="2">
      <c r="A151" s="441"/>
      <c r="B151" s="135" t="s">
        <v>290</v>
      </c>
      <c r="C151" s="135" t="s">
        <v>472</v>
      </c>
      <c r="D151" s="135" t="s">
        <v>387</v>
      </c>
      <c r="E151" s="279">
        <v>-26.243478301832067</v>
      </c>
      <c r="F151" s="279">
        <v>-27.107706472400512</v>
      </c>
      <c r="G151" s="279">
        <v>-28.04116860009762</v>
      </c>
      <c r="H151" s="279">
        <v>-28.998155243317896</v>
      </c>
      <c r="I151" s="279">
        <v>-29.901545924154636</v>
      </c>
      <c r="J151" s="279">
        <v>-30.936851527508299</v>
      </c>
      <c r="K151" s="279">
        <v>-32.086359318635154</v>
      </c>
      <c r="L151" s="279">
        <v>-33.279248003747782</v>
      </c>
      <c r="M151" s="279">
        <v>-34.517213409726871</v>
      </c>
      <c r="N151" s="279">
        <v>-35.802019558054226</v>
      </c>
      <c r="O151" s="279">
        <v>-37.135501472647604</v>
      </c>
      <c r="P151" s="279">
        <v>-38.519568105677521</v>
      </c>
      <c r="Q151" s="279">
        <v>-39.956205386414261</v>
      </c>
      <c r="R151" s="279">
        <v>-41.447479398372934</v>
      </c>
      <c r="S151" s="279">
        <v>-42.995539690250077</v>
      </c>
      <c r="T151" s="279">
        <v>-44.602622726391225</v>
      </c>
      <c r="U151" s="279">
        <v>-46.271055482774393</v>
      </c>
      <c r="V151" s="279">
        <v>-48.003259194751415</v>
      </c>
      <c r="W151" s="279">
        <v>-49.801753263074957</v>
      </c>
      <c r="X151" s="279">
        <v>-51.669159325007612</v>
      </c>
      <c r="Y151" s="279">
        <v>-53.608205497617412</v>
      </c>
      <c r="Z151" s="279">
        <v>-55.621730800671713</v>
      </c>
      <c r="AA151" s="279">
        <v>-57.712689766864109</v>
      </c>
      <c r="AB151" s="279">
        <v>-59.884157247448414</v>
      </c>
      <c r="AC151" s="279">
        <v>-97.379726051602631</v>
      </c>
      <c r="AD151" s="279">
        <v>-101.21104835605793</v>
      </c>
      <c r="AE151" s="279">
        <v>-105.19405106798875</v>
      </c>
      <c r="AF151" s="279">
        <v>-109.33485644612402</v>
      </c>
      <c r="AG151" s="279">
        <v>-113.63983767474789</v>
      </c>
      <c r="AH151" s="279">
        <v>-118.11562928204953</v>
      </c>
      <c r="AI151" s="279">
        <v>-122.76913799608039</v>
      </c>
      <c r="AJ151" s="279">
        <v>-127.60755405690995</v>
      </c>
      <c r="AK151" s="279">
        <v>-132.6383630043556</v>
      </c>
      <c r="AL151" s="279">
        <v>-137.86935796150902</v>
      </c>
      <c r="AM151" s="279">
        <v>-143.30865243512912</v>
      </c>
      <c r="AN151" s="279">
        <v>-148.96469365490216</v>
      </c>
      <c r="AO151" s="279">
        <v>-154.84627647449776</v>
      </c>
      <c r="AP151" s="279">
        <v>-160.96255785833989</v>
      </c>
      <c r="AQ151" s="279">
        <v>-167.3230719790449</v>
      </c>
      <c r="AR151" s="279">
        <v>-173.93774595155546</v>
      </c>
      <c r="AS151" s="279">
        <v>-180.81691623110979</v>
      </c>
      <c r="AT151" s="279">
        <v>-187.97134570336581</v>
      </c>
      <c r="AU151" s="279">
        <v>-195.41224149622064</v>
      </c>
      <c r="AV151" s="279">
        <v>-203.15127354412797</v>
      </c>
      <c r="AW151" s="279">
        <v>-211.20059393706561</v>
      </c>
      <c r="AX151" s="279">
        <v>-219.57285708767279</v>
      </c>
      <c r="AY151" s="279">
        <v>-228.28124075154571</v>
      </c>
      <c r="AZ151" s="279">
        <v>-237.3394679371624</v>
      </c>
      <c r="BA151" s="279">
        <v>-246.76182974353569</v>
      </c>
      <c r="BB151" s="279">
        <v>-310.99163142720022</v>
      </c>
    </row>
    <row r="152" spans="1:54" outlineLevel="2">
      <c r="A152" s="441"/>
      <c r="B152" s="135" t="s">
        <v>290</v>
      </c>
      <c r="C152" s="135" t="s">
        <v>473</v>
      </c>
      <c r="D152" s="135" t="s">
        <v>387</v>
      </c>
      <c r="E152" s="279">
        <v>-1.4743347213103324</v>
      </c>
      <c r="F152" s="279">
        <v>-1.525201615798309</v>
      </c>
      <c r="G152" s="279">
        <v>-1.5785278042777502</v>
      </c>
      <c r="H152" s="279">
        <v>-1.6339880124187256</v>
      </c>
      <c r="I152" s="279">
        <v>-1.6915370552703868</v>
      </c>
      <c r="J152" s="279">
        <v>-1.7520452059891116</v>
      </c>
      <c r="K152" s="279">
        <v>-1.8153572596777647</v>
      </c>
      <c r="L152" s="279">
        <v>-1.88155363051952</v>
      </c>
      <c r="M152" s="279">
        <v>-1.9508173424363136</v>
      </c>
      <c r="N152" s="279">
        <v>-2.0233489240981841</v>
      </c>
      <c r="O152" s="279">
        <v>-2.0993686721291471</v>
      </c>
      <c r="P152" s="279">
        <v>-2.176032451109811</v>
      </c>
      <c r="Q152" s="279">
        <v>-2.2545804391158892</v>
      </c>
      <c r="R152" s="279">
        <v>-2.3363196512705695</v>
      </c>
      <c r="S152" s="279">
        <v>-2.4213900099056014</v>
      </c>
      <c r="T152" s="279">
        <v>-2.5099378748790815</v>
      </c>
      <c r="U152" s="279">
        <v>-2.6021163490984427</v>
      </c>
      <c r="V152" s="279">
        <v>-2.6980855988399033</v>
      </c>
      <c r="W152" s="279">
        <v>-2.7980131895905958</v>
      </c>
      <c r="X152" s="279">
        <v>-2.9020744381754424</v>
      </c>
      <c r="Y152" s="279">
        <v>-3.0104527819686822</v>
      </c>
      <c r="Z152" s="279">
        <v>-3.123340166029557</v>
      </c>
      <c r="AA152" s="279">
        <v>-3.240937449043249</v>
      </c>
      <c r="AB152" s="279">
        <v>-3.3634548289917769</v>
      </c>
      <c r="AC152" s="279">
        <v>-3.9540127026949423</v>
      </c>
      <c r="AD152" s="279">
        <v>-4.1101560945607156</v>
      </c>
      <c r="AE152" s="279">
        <v>-4.2730101183084166</v>
      </c>
      <c r="AF152" s="279">
        <v>-4.4428792974162894</v>
      </c>
      <c r="AG152" s="279">
        <v>-4.6200824410981998</v>
      </c>
      <c r="AH152" s="279">
        <v>-4.8049533287583968</v>
      </c>
      <c r="AI152" s="279">
        <v>-4.9978414276935084</v>
      </c>
      <c r="AJ152" s="279">
        <v>-5.1991126456716596</v>
      </c>
      <c r="AK152" s="279">
        <v>-5.4091501200989001</v>
      </c>
      <c r="AL152" s="279">
        <v>-5.6283550455676803</v>
      </c>
      <c r="AM152" s="279">
        <v>-5.8571475416704306</v>
      </c>
      <c r="AN152" s="279">
        <v>-6.0959675630546206</v>
      </c>
      <c r="AO152" s="279">
        <v>-6.3452758537927645</v>
      </c>
      <c r="AP152" s="279">
        <v>-6.6055549482437668</v>
      </c>
      <c r="AQ152" s="279">
        <v>-6.8773102206890542</v>
      </c>
      <c r="AR152" s="279">
        <v>-7.1610709861399675</v>
      </c>
      <c r="AS152" s="279">
        <v>-7.4573916548312305</v>
      </c>
      <c r="AT152" s="279">
        <v>-7.766852943039714</v>
      </c>
      <c r="AU152" s="279">
        <v>-8.0900631429979128</v>
      </c>
      <c r="AV152" s="279">
        <v>-8.4276594548086674</v>
      </c>
      <c r="AW152" s="279">
        <v>-8.7803093834114865</v>
      </c>
      <c r="AX152" s="279">
        <v>-9.1487122038012139</v>
      </c>
      <c r="AY152" s="279">
        <v>-9.5336004978587727</v>
      </c>
      <c r="AZ152" s="279">
        <v>-9.9357417663193637</v>
      </c>
      <c r="BA152" s="279">
        <v>-10.355940119578261</v>
      </c>
      <c r="BB152" s="279">
        <v>-20.807896065800044</v>
      </c>
    </row>
    <row r="153" spans="1:54" outlineLevel="2">
      <c r="A153" s="441"/>
      <c r="B153" s="135" t="s">
        <v>474</v>
      </c>
      <c r="C153" s="135" t="s">
        <v>564</v>
      </c>
      <c r="D153" s="135" t="s">
        <v>387</v>
      </c>
      <c r="E153" s="279">
        <v>0.94799999999999995</v>
      </c>
      <c r="F153" s="279">
        <v>0.94799999999999995</v>
      </c>
      <c r="G153" s="279">
        <v>0.94799999999999995</v>
      </c>
      <c r="H153" s="279">
        <v>0.94799999999999995</v>
      </c>
      <c r="I153" s="279">
        <v>0.94799999999999995</v>
      </c>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2"/>
      <c r="B154" s="135" t="s">
        <v>474</v>
      </c>
      <c r="C154" s="135"/>
      <c r="D154" s="135" t="s">
        <v>387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0" t="s">
        <v>475</v>
      </c>
      <c r="B158" s="135" t="s">
        <v>284</v>
      </c>
      <c r="C158" s="135" t="s">
        <v>393</v>
      </c>
      <c r="D158" s="135" t="s">
        <v>476</v>
      </c>
      <c r="E158" s="238">
        <v>239.74770602123311</v>
      </c>
      <c r="F158" s="36">
        <v>242.89974388026818</v>
      </c>
      <c r="G158" s="36">
        <v>246.11713834856079</v>
      </c>
      <c r="H158" s="36">
        <v>249.3896118442436</v>
      </c>
      <c r="I158" s="36">
        <v>252.71269043182784</v>
      </c>
      <c r="J158" s="36">
        <v>256.10954137937046</v>
      </c>
      <c r="K158" s="36">
        <v>259.57726064126132</v>
      </c>
      <c r="L158" s="36">
        <v>263.11124467165303</v>
      </c>
      <c r="M158" s="36">
        <v>266.71334434461153</v>
      </c>
      <c r="N158" s="36">
        <v>270.38547711183969</v>
      </c>
      <c r="O158" s="36">
        <v>274.12962973731459</v>
      </c>
      <c r="P158" s="36">
        <v>277.94786115283085</v>
      </c>
      <c r="Q158" s="36">
        <v>281.84230544005311</v>
      </c>
      <c r="R158" s="36">
        <v>285.81517494494398</v>
      </c>
      <c r="S158" s="36">
        <v>289.86876353071688</v>
      </c>
      <c r="T158" s="36">
        <v>294.00544997575577</v>
      </c>
      <c r="U158" s="36">
        <v>298.2277015232562</v>
      </c>
      <c r="V158" s="36">
        <v>302.53807758966144</v>
      </c>
      <c r="W158" s="36">
        <v>306.93923363930855</v>
      </c>
      <c r="X158" s="36">
        <v>311.43392523306261</v>
      </c>
      <c r="Y158" s="36">
        <v>316.02501225907685</v>
      </c>
      <c r="Z158" s="36">
        <v>320.71546335422062</v>
      </c>
      <c r="AA158" s="36">
        <v>325.50836052512938</v>
      </c>
      <c r="AB158" s="36">
        <v>330.40690397825159</v>
      </c>
      <c r="AC158" s="36">
        <v>335.41441716872788</v>
      </c>
      <c r="AD158" s="36">
        <v>340.53435207841898</v>
      </c>
      <c r="AE158" s="36">
        <v>345.77029473387779</v>
      </c>
      <c r="AF158" s="36">
        <v>351.12597097561195</v>
      </c>
      <c r="AG158" s="36">
        <v>356.60525249050346</v>
      </c>
      <c r="AH158" s="36">
        <v>362.2121631198483</v>
      </c>
      <c r="AI158" s="36">
        <v>367.95088545607854</v>
      </c>
      <c r="AJ158" s="36">
        <v>373.82576774184952</v>
      </c>
      <c r="AK158" s="36">
        <v>379.84133108586582</v>
      </c>
      <c r="AL158" s="36">
        <v>386.00227701049488</v>
      </c>
      <c r="AM158" s="36">
        <v>392.31349534695954</v>
      </c>
      <c r="AN158" s="36">
        <v>398.78007249466896</v>
      </c>
      <c r="AO158" s="36">
        <v>405.40730006205928</v>
      </c>
      <c r="AP158" s="36">
        <v>412.20068390714584</v>
      </c>
      <c r="AQ158" s="36">
        <v>419.16595359689916</v>
      </c>
      <c r="AR158" s="36">
        <v>426.30907230547325</v>
      </c>
      <c r="AS158" s="36">
        <v>433.63624717230073</v>
      </c>
      <c r="AT158" s="36">
        <v>441.15394014209215</v>
      </c>
      <c r="AU158" s="36">
        <v>448.86887930986711</v>
      </c>
      <c r="AV158" s="36">
        <v>456.78807079525677</v>
      </c>
      <c r="AW158" s="36">
        <v>464.91881117152394</v>
      </c>
      <c r="AX158" s="36">
        <v>473.26870047598447</v>
      </c>
      <c r="AY158" s="36">
        <v>481.84565582982304</v>
      </c>
      <c r="AZ158" s="36">
        <v>490.65792569667548</v>
      </c>
      <c r="BA158" s="36">
        <v>499.71410481078368</v>
      </c>
      <c r="BB158" s="36">
        <v>497.0872010612797</v>
      </c>
    </row>
    <row r="159" spans="1:54" outlineLevel="2">
      <c r="A159" s="441"/>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1"/>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1"/>
      <c r="B161" s="135" t="s">
        <v>287</v>
      </c>
      <c r="C161" s="135" t="s">
        <v>469</v>
      </c>
      <c r="D161" s="135"/>
      <c r="E161" s="238">
        <v>0.40578294560501982</v>
      </c>
      <c r="F161" s="36">
        <v>0.41978725918752413</v>
      </c>
      <c r="G161" s="36">
        <v>0.43446864819589698</v>
      </c>
      <c r="H161" s="36">
        <v>0.44973756040245488</v>
      </c>
      <c r="I161" s="36">
        <v>0.46558155580614796</v>
      </c>
      <c r="J161" s="36">
        <v>0.48224023185649656</v>
      </c>
      <c r="K161" s="36">
        <v>0.49967085863906602</v>
      </c>
      <c r="L161" s="36">
        <v>0.51789557521795593</v>
      </c>
      <c r="M161" s="36">
        <v>0.53696477044473157</v>
      </c>
      <c r="N161" s="36">
        <v>0.55693365245438431</v>
      </c>
      <c r="O161" s="36">
        <v>0.57786287175516593</v>
      </c>
      <c r="P161" s="36">
        <v>0.59896940110145358</v>
      </c>
      <c r="Q161" s="36">
        <v>0.62059467754863129</v>
      </c>
      <c r="R161" s="36">
        <v>0.6430985392552192</v>
      </c>
      <c r="S161" s="36">
        <v>0.66651950864785026</v>
      </c>
      <c r="T161" s="36">
        <v>0.69089788048737666</v>
      </c>
      <c r="U161" s="36">
        <v>0.71627580598329699</v>
      </c>
      <c r="V161" s="36">
        <v>0.74269738098184113</v>
      </c>
      <c r="W161" s="36">
        <v>0.77020873842764803</v>
      </c>
      <c r="X161" s="36">
        <v>0.79885814530884813</v>
      </c>
      <c r="Y161" s="36">
        <v>0.82869610430576923</v>
      </c>
      <c r="Z161" s="36">
        <v>0.85977546037439734</v>
      </c>
      <c r="AA161" s="36">
        <v>0.89215151250715519</v>
      </c>
      <c r="AB161" s="36">
        <v>0.92588213092561533</v>
      </c>
      <c r="AC161" s="36">
        <v>1.0884703473914523</v>
      </c>
      <c r="AD161" s="36">
        <v>1.131458641556748</v>
      </c>
      <c r="AE161" s="36">
        <v>1.1762944594239961</v>
      </c>
      <c r="AF161" s="36">
        <v>1.2230616402431749</v>
      </c>
      <c r="AG161" s="36">
        <v>1.2718479563119416</v>
      </c>
      <c r="AH161" s="36">
        <v>1.3227453014148802</v>
      </c>
      <c r="AI161" s="36">
        <v>1.3758498884161363</v>
      </c>
      <c r="AJ161" s="36">
        <v>1.4312624564541709</v>
      </c>
      <c r="AK161" s="36">
        <v>1.4890884882094937</v>
      </c>
      <c r="AL161" s="36">
        <v>1.5494384377394335</v>
      </c>
      <c r="AM161" s="36">
        <v>1.6124279693984633</v>
      </c>
      <c r="AN161" s="36">
        <v>1.6781782083880885</v>
      </c>
      <c r="AO161" s="36">
        <v>1.7468160035072766</v>
      </c>
      <c r="AP161" s="36">
        <v>1.8184742027025067</v>
      </c>
      <c r="AQ161" s="36">
        <v>1.8932919420461634</v>
      </c>
      <c r="AR161" s="36">
        <v>1.9714149488030495</v>
      </c>
      <c r="AS161" s="36">
        <v>2.0529958592773596</v>
      </c>
      <c r="AT161" s="36">
        <v>2.1381945521667354</v>
      </c>
      <c r="AU161" s="36">
        <v>2.2271784981858564</v>
      </c>
      <c r="AV161" s="36">
        <v>2.3201231267597988</v>
      </c>
      <c r="AW161" s="36">
        <v>2.4172122106268881</v>
      </c>
      <c r="AX161" s="36">
        <v>2.5186382692323797</v>
      </c>
      <c r="AY161" s="36">
        <v>2.6246029918377922</v>
      </c>
      <c r="AZ161" s="36">
        <v>2.7353176813166091</v>
      </c>
      <c r="BA161" s="36">
        <v>2.8510037196549725</v>
      </c>
      <c r="BB161" s="36">
        <v>2.8182829999999983</v>
      </c>
    </row>
    <row r="162" spans="1:54" outlineLevel="2">
      <c r="A162" s="441"/>
      <c r="B162" s="135" t="s">
        <v>287</v>
      </c>
      <c r="C162" s="135" t="s">
        <v>470</v>
      </c>
      <c r="D162" s="135"/>
      <c r="E162" s="238">
        <v>0.90173987912226583</v>
      </c>
      <c r="F162" s="36">
        <v>0.93286057597227579</v>
      </c>
      <c r="G162" s="36">
        <v>0.96548588487977094</v>
      </c>
      <c r="H162" s="36">
        <v>0.99941680089434459</v>
      </c>
      <c r="I162" s="36">
        <v>1.0346256795692175</v>
      </c>
      <c r="J162" s="36">
        <v>1.0716449596811037</v>
      </c>
      <c r="K162" s="36">
        <v>1.1103796858645909</v>
      </c>
      <c r="L162" s="36">
        <v>1.150879056039902</v>
      </c>
      <c r="M162" s="36">
        <v>1.1932550454327366</v>
      </c>
      <c r="N162" s="36">
        <v>1.2376303387875207</v>
      </c>
      <c r="O162" s="36">
        <v>1.2841397150114786</v>
      </c>
      <c r="P162" s="36">
        <v>1.3310431135587857</v>
      </c>
      <c r="Q162" s="36">
        <v>1.3790992834414024</v>
      </c>
      <c r="R162" s="36">
        <v>1.4291078650115976</v>
      </c>
      <c r="S162" s="36">
        <v>1.4811544636618885</v>
      </c>
      <c r="T162" s="36">
        <v>1.5353286233052827</v>
      </c>
      <c r="U162" s="36">
        <v>1.5917240132962158</v>
      </c>
      <c r="V162" s="36">
        <v>1.6504386244040905</v>
      </c>
      <c r="W162" s="36">
        <v>1.7115749742836623</v>
      </c>
      <c r="X162" s="36">
        <v>1.7752403229085512</v>
      </c>
      <c r="Y162" s="36">
        <v>1.8415468984572645</v>
      </c>
      <c r="Z162" s="36">
        <v>1.910612134165327</v>
      </c>
      <c r="AA162" s="36">
        <v>1.9825589166825657</v>
      </c>
      <c r="AB162" s="36">
        <v>2.0575158465013685</v>
      </c>
      <c r="AC162" s="36">
        <v>2.4188229942032291</v>
      </c>
      <c r="AD162" s="36">
        <v>2.5143525367927717</v>
      </c>
      <c r="AE162" s="36">
        <v>2.6139876876088817</v>
      </c>
      <c r="AF162" s="36">
        <v>2.7179147560959445</v>
      </c>
      <c r="AG162" s="36">
        <v>2.8263287918043156</v>
      </c>
      <c r="AH162" s="36">
        <v>2.9394340031441786</v>
      </c>
      <c r="AI162" s="36">
        <v>3.0574441964803043</v>
      </c>
      <c r="AJ162" s="36">
        <v>3.1805832365648254</v>
      </c>
      <c r="AK162" s="36">
        <v>3.3090855293544252</v>
      </c>
      <c r="AL162" s="36">
        <v>3.4431965283098567</v>
      </c>
      <c r="AM162" s="36">
        <v>3.583173265329922</v>
      </c>
      <c r="AN162" s="36">
        <v>3.729284907529089</v>
      </c>
      <c r="AO162" s="36">
        <v>3.881813341127283</v>
      </c>
      <c r="AP162" s="36">
        <v>4.0410537837833491</v>
      </c>
      <c r="AQ162" s="36">
        <v>4.2073154267692505</v>
      </c>
      <c r="AR162" s="36">
        <v>4.380922108451216</v>
      </c>
      <c r="AS162" s="36">
        <v>4.5622130206163511</v>
      </c>
      <c r="AT162" s="36">
        <v>4.7515434492594038</v>
      </c>
      <c r="AU162" s="36">
        <v>4.9492855515241292</v>
      </c>
      <c r="AV162" s="36">
        <v>5.1558291705773271</v>
      </c>
      <c r="AW162" s="36">
        <v>5.3715826902819712</v>
      </c>
      <c r="AX162" s="36">
        <v>5.5969739316275096</v>
      </c>
      <c r="AY162" s="36">
        <v>5.8324510929728604</v>
      </c>
      <c r="AZ162" s="36">
        <v>6.0784837362591349</v>
      </c>
      <c r="BA162" s="36">
        <v>6.3355638214554881</v>
      </c>
      <c r="BB162" s="36">
        <v>6.2628611800000025</v>
      </c>
    </row>
    <row r="163" spans="1:54" outlineLevel="2">
      <c r="A163" s="441"/>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1"/>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1"/>
      <c r="B165" s="135" t="s">
        <v>474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1"/>
      <c r="B166" s="135" t="s">
        <v>474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1"/>
      <c r="B167" s="135" t="s">
        <v>474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1"/>
      <c r="B168" s="135" t="s">
        <v>474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2"/>
      <c r="B169" s="135" t="s">
        <v>474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0" t="s">
        <v>480</v>
      </c>
      <c r="B172" s="135" t="s">
        <v>284</v>
      </c>
      <c r="C172" s="135" t="s">
        <v>393</v>
      </c>
      <c r="D172" s="135" t="s">
        <v>387</v>
      </c>
      <c r="E172" s="262">
        <f>-(E$158*'Fixed Data'!$B$25*'Fixed Data'!E$47*'Fixed Data'!$B$24*'Fixed Data'!$B$23+E$158*'Fixed Data'!$B$26)*'Fixed Data'!L44/10^6</f>
        <v>-48.894022682500733</v>
      </c>
      <c r="F172" s="262">
        <f>-(F$158*'Fixed Data'!$B$25*'Fixed Data'!F$47*'Fixed Data'!$B$24*'Fixed Data'!$B$23+F$158*'Fixed Data'!$B$26)*'Fixed Data'!M44/10^6</f>
        <v>-50.291215882981987</v>
      </c>
      <c r="G172" s="262">
        <f>-(G$158*'Fixed Data'!$B$25*'Fixed Data'!G$47*'Fixed Data'!$B$24*'Fixed Data'!$B$23+G$158*'Fixed Data'!$B$26)*'Fixed Data'!N44/10^6</f>
        <v>-51.733362255984616</v>
      </c>
      <c r="H172" s="262">
        <f>-(H$158*'Fixed Data'!$B$25*'Fixed Data'!H$47*'Fixed Data'!$B$24*'Fixed Data'!$B$23+H$158*'Fixed Data'!$B$26)*'Fixed Data'!O44/10^6</f>
        <v>-53.219522907975438</v>
      </c>
      <c r="I172" s="262">
        <f>-(I$158*'Fixed Data'!$B$25*'Fixed Data'!I$47*'Fixed Data'!$B$24*'Fixed Data'!$B$23+I$158*'Fixed Data'!$B$26)*'Fixed Data'!P44/10^6</f>
        <v>-54.7499136405578</v>
      </c>
      <c r="J172" s="262">
        <f>-(J$158*'Fixed Data'!$B$25*'Fixed Data'!J$47*'Fixed Data'!$B$24*'Fixed Data'!$B$23+J$158*'Fixed Data'!$B$26)*'Fixed Data'!Q44/10^6</f>
        <v>-56.330799498013612</v>
      </c>
      <c r="K172" s="262">
        <f>-(K$158*'Fixed Data'!$B$25*'Fixed Data'!K$47*'Fixed Data'!$B$24*'Fixed Data'!$B$23+K$158*'Fixed Data'!$B$26)*'Fixed Data'!R44/10^6</f>
        <v>-57.962962084614126</v>
      </c>
      <c r="L172" s="262">
        <f>-(L$158*'Fixed Data'!$B$25*'Fixed Data'!L$47*'Fixed Data'!$B$24*'Fixed Data'!$B$23+L$158*'Fixed Data'!$B$26)*'Fixed Data'!S44/10^6</f>
        <v>-59.646793907049407</v>
      </c>
      <c r="M172" s="262">
        <f>-(M$158*'Fixed Data'!$B$25*'Fixed Data'!M$47*'Fixed Data'!$B$24*'Fixed Data'!$B$23+M$158*'Fixed Data'!$B$26)*'Fixed Data'!T44/10^6</f>
        <v>-61.384144891442546</v>
      </c>
      <c r="N172" s="262">
        <f>-(N$158*'Fixed Data'!$B$25*'Fixed Data'!N$47*'Fixed Data'!$B$24*'Fixed Data'!$B$23+N$158*'Fixed Data'!$B$26)*'Fixed Data'!U44/10^6</f>
        <v>-63.176941314250747</v>
      </c>
      <c r="O172" s="262">
        <f>-(O$158*'Fixed Data'!$B$25*'Fixed Data'!O$47*'Fixed Data'!$B$24*'Fixed Data'!$B$23+O$158*'Fixed Data'!$B$26)*'Fixed Data'!V44/10^6</f>
        <v>-65.027189436584678</v>
      </c>
      <c r="P172" s="262">
        <f>-(P$158*'Fixed Data'!$B$25*'Fixed Data'!P$47*'Fixed Data'!$B$24*'Fixed Data'!$B$23+P$158*'Fixed Data'!$B$26)*'Fixed Data'!W44/10^6</f>
        <v>-66.936979329395371</v>
      </c>
      <c r="Q172" s="262">
        <f>-(Q$158*'Fixed Data'!$B$25*'Fixed Data'!Q$47*'Fixed Data'!$B$24*'Fixed Data'!$B$23+Q$158*'Fixed Data'!$B$26)*'Fixed Data'!X44/10^6</f>
        <v>-68.908488818614117</v>
      </c>
      <c r="R172" s="262">
        <f>-(R$158*'Fixed Data'!$B$25*'Fixed Data'!R$47*'Fixed Data'!$B$24*'Fixed Data'!$B$23+R$158*'Fixed Data'!$B$26)*'Fixed Data'!Y44/10^6</f>
        <v>-70.943987677865309</v>
      </c>
      <c r="S172" s="262">
        <f>-(S$158*'Fixed Data'!$B$25*'Fixed Data'!S$47*'Fixed Data'!$B$24*'Fixed Data'!$B$23+S$158*'Fixed Data'!$B$26)*'Fixed Data'!Z44/10^6</f>
        <v>-73.029406796559144</v>
      </c>
      <c r="T172" s="262">
        <f>-(T$158*'Fixed Data'!$B$25*'Fixed Data'!T$47*'Fixed Data'!$B$24*'Fixed Data'!$B$23+T$158*'Fixed Data'!$B$26)*'Fixed Data'!AA44/10^6</f>
        <v>-75.182675759513359</v>
      </c>
      <c r="U172" s="262">
        <f>-(U$158*'Fixed Data'!$B$25*'Fixed Data'!U$47*'Fixed Data'!$B$24*'Fixed Data'!$B$23+U$158*'Fixed Data'!$B$26)*'Fixed Data'!AB44/10^6</f>
        <v>-77.406319949785228</v>
      </c>
      <c r="V172" s="262">
        <f>-(V$158*'Fixed Data'!$B$25*'Fixed Data'!V$47*'Fixed Data'!$B$24*'Fixed Data'!$B$23+V$158*'Fixed Data'!$B$26)*'Fixed Data'!AC44/10^6</f>
        <v>-79.70297362113385</v>
      </c>
      <c r="W172" s="262">
        <f>-(W$158*'Fixed Data'!$B$25*'Fixed Data'!W$47*'Fixed Data'!$B$24*'Fixed Data'!$B$23+W$158*'Fixed Data'!$B$26)*'Fixed Data'!AD44/10^6</f>
        <v>-82.075384952706656</v>
      </c>
      <c r="X172" s="262">
        <f>-(X$158*'Fixed Data'!$B$25*'Fixed Data'!X$47*'Fixed Data'!$B$24*'Fixed Data'!$B$23+X$158*'Fixed Data'!$B$26)*'Fixed Data'!AE44/10^6</f>
        <v>-84.52642199780594</v>
      </c>
      <c r="Y172" s="262">
        <f>-(Y$158*'Fixed Data'!$B$25*'Fixed Data'!Y$47*'Fixed Data'!$B$24*'Fixed Data'!$B$23+Y$158*'Fixed Data'!$B$26)*'Fixed Data'!AF44/10^6</f>
        <v>-87.059078369969313</v>
      </c>
      <c r="Z172" s="262">
        <f>-(Z$158*'Fixed Data'!$B$25*'Fixed Data'!Z$47*'Fixed Data'!$B$24*'Fixed Data'!$B$23+Z$158*'Fixed Data'!$B$26)*'Fixed Data'!AG44/10^6</f>
        <v>-89.676479553771259</v>
      </c>
      <c r="AA172" s="262">
        <f>-(AA$158*'Fixed Data'!$B$25*'Fixed Data'!AA$47*'Fixed Data'!$B$24*'Fixed Data'!$B$23+AA$158*'Fixed Data'!$B$26)*'Fixed Data'!AH44/10^6</f>
        <v>-92.381889466681855</v>
      </c>
      <c r="AB172" s="262">
        <f>-(AB$158*'Fixed Data'!$B$25*'Fixed Data'!AB$47*'Fixed Data'!$B$24*'Fixed Data'!$B$23+AB$158*'Fixed Data'!$B$26)*'Fixed Data'!AI44/10^6</f>
        <v>-95.17871752154764</v>
      </c>
      <c r="AC172" s="262">
        <f>-(AC$158*'Fixed Data'!$B$25*'Fixed Data'!AC$47*'Fixed Data'!$B$24*'Fixed Data'!$B$23+AC$158*'Fixed Data'!$B$26)*'Fixed Data'!AJ44/10^6</f>
        <v>-98.00746095268947</v>
      </c>
      <c r="AD172" s="262">
        <f>-(AD$158*'Fixed Data'!$B$25*'Fixed Data'!AD$47*'Fixed Data'!$B$24*'Fixed Data'!$B$23+AD$158*'Fixed Data'!$B$26)*'Fixed Data'!AK44/10^6</f>
        <v>-100.92287453735393</v>
      </c>
      <c r="AE172" s="262">
        <f>-(AE$158*'Fixed Data'!$B$25*'Fixed Data'!AE$47*'Fixed Data'!$B$24*'Fixed Data'!$B$23+AE$158*'Fixed Data'!$B$26)*'Fixed Data'!AL44/10^6</f>
        <v>-103.9212645385643</v>
      </c>
      <c r="AF172" s="262">
        <f>-(AF$158*'Fixed Data'!$B$25*'Fixed Data'!AF$47*'Fixed Data'!$B$24*'Fixed Data'!$B$23+AF$158*'Fixed Data'!$B$26)*'Fixed Data'!AM44/10^6</f>
        <v>-107.00050909858145</v>
      </c>
      <c r="AG172" s="262">
        <f>-(AG$158*'Fixed Data'!$B$25*'Fixed Data'!AG$47*'Fixed Data'!$B$24*'Fixed Data'!$B$23+AG$158*'Fixed Data'!$B$26)*'Fixed Data'!AN44/10^6</f>
        <v>-110.16043617166203</v>
      </c>
      <c r="AH172" s="262">
        <f>-(AH$158*'Fixed Data'!$B$25*'Fixed Data'!AH$47*'Fixed Data'!$B$24*'Fixed Data'!$B$23+AH$158*'Fixed Data'!$B$26)*'Fixed Data'!AO44/10^6</f>
        <v>-113.40385664723989</v>
      </c>
      <c r="AI172" s="262">
        <f>-(AI$158*'Fixed Data'!$B$25*'Fixed Data'!AI$47*'Fixed Data'!$B$24*'Fixed Data'!$B$23+AI$158*'Fixed Data'!$B$26)*'Fixed Data'!AP44/10^6</f>
        <v>-116.73832576553548</v>
      </c>
      <c r="AJ172" s="262">
        <f>-(AJ$158*'Fixed Data'!$B$25*'Fixed Data'!AJ$47*'Fixed Data'!$B$24*'Fixed Data'!$B$23+AJ$158*'Fixed Data'!$B$26)*'Fixed Data'!AQ44/10^6</f>
        <v>-120.16469571624792</v>
      </c>
      <c r="AK172" s="262">
        <f>-(AK$158*'Fixed Data'!$B$25*'Fixed Data'!AK$47*'Fixed Data'!$B$24*'Fixed Data'!$B$23+AK$158*'Fixed Data'!$B$26)*'Fixed Data'!AR44/10^6</f>
        <v>-123.68549316356962</v>
      </c>
      <c r="AL172" s="262">
        <f>-(AL$158*'Fixed Data'!$B$25*'Fixed Data'!AL$47*'Fixed Data'!$B$24*'Fixed Data'!$B$23+AL$158*'Fixed Data'!$B$26)*'Fixed Data'!AS44/10^6</f>
        <v>-127.30422317621985</v>
      </c>
      <c r="AM172" s="262">
        <f>-(AM$158*'Fixed Data'!$B$25*'Fixed Data'!AM$47*'Fixed Data'!$B$24*'Fixed Data'!$B$23+AM$158*'Fixed Data'!$B$26)*'Fixed Data'!AT44/10^6</f>
        <v>-131.02474938353717</v>
      </c>
      <c r="AN172" s="262">
        <f>-(AN$158*'Fixed Data'!$B$25*'Fixed Data'!AN$47*'Fixed Data'!$B$24*'Fixed Data'!$B$23+AN$158*'Fixed Data'!$B$26)*'Fixed Data'!AU44/10^6</f>
        <v>-134.85078463093885</v>
      </c>
      <c r="AO172" s="262">
        <f>-(AO$158*'Fixed Data'!$B$25*'Fixed Data'!AO$47*'Fixed Data'!$B$24*'Fixed Data'!$B$23+AO$158*'Fixed Data'!$B$26)*'Fixed Data'!AV44/10^6</f>
        <v>-138.78575266031206</v>
      </c>
      <c r="AP172" s="262">
        <f>-(AP$158*'Fixed Data'!$B$25*'Fixed Data'!AP$47*'Fixed Data'!$B$24*'Fixed Data'!$B$23+AP$158*'Fixed Data'!$B$26)*'Fixed Data'!AW44/10^6</f>
        <v>-142.83360779895662</v>
      </c>
      <c r="AQ172" s="262">
        <f>-(AQ$158*'Fixed Data'!$B$25*'Fixed Data'!AQ$47*'Fixed Data'!$B$24*'Fixed Data'!$B$23+AQ$158*'Fixed Data'!$B$26)*'Fixed Data'!AX44/10^6</f>
        <v>-146.99852631746694</v>
      </c>
      <c r="AR172" s="262">
        <f>-(AR$158*'Fixed Data'!$B$25*'Fixed Data'!AR$47*'Fixed Data'!$B$24*'Fixed Data'!$B$23+AR$158*'Fixed Data'!$B$26)*'Fixed Data'!AY44/10^6</f>
        <v>-151.28479833916754</v>
      </c>
      <c r="AS172" s="262">
        <f>-(AS$158*'Fixed Data'!$B$25*'Fixed Data'!AS$47*'Fixed Data'!$B$24*'Fixed Data'!$B$23+AS$158*'Fixed Data'!$B$26)*'Fixed Data'!AZ44/10^6</f>
        <v>-155.6968485360006</v>
      </c>
      <c r="AT172" s="262">
        <f>-(AT$158*'Fixed Data'!$B$25*'Fixed Data'!AT$47*'Fixed Data'!$B$24*'Fixed Data'!$B$23+AT$158*'Fixed Data'!$B$26)*'Fixed Data'!BA44/10^6</f>
        <v>-160.23930963903925</v>
      </c>
      <c r="AU172" s="262">
        <f>-(AU$158*'Fixed Data'!$B$25*'Fixed Data'!AU$47*'Fixed Data'!$B$24*'Fixed Data'!$B$23+AU$158*'Fixed Data'!$B$26)*'Fixed Data'!BB44/10^6</f>
        <v>-164.9170615998751</v>
      </c>
      <c r="AV172" s="262">
        <f>-(AV$158*'Fixed Data'!$B$25*'Fixed Data'!AV$47*'Fixed Data'!$B$24*'Fixed Data'!$B$23+AV$158*'Fixed Data'!$B$26)*'Fixed Data'!BC44/10^6</f>
        <v>-169.73518685849947</v>
      </c>
      <c r="AW172" s="262">
        <f>-(AW$158*'Fixed Data'!$B$25*'Fixed Data'!AW$47*'Fixed Data'!$B$24*'Fixed Data'!$B$23+AW$158*'Fixed Data'!$B$26)*'Fixed Data'!BD44/10^6</f>
        <v>-174.69898217526421</v>
      </c>
      <c r="AX172" s="262">
        <f>-(AX$158*'Fixed Data'!$B$25*'Fixed Data'!AX$47*'Fixed Data'!$B$24*'Fixed Data'!$B$23+AX$158*'Fixed Data'!$B$26)*'Fixed Data'!BE44/10^6</f>
        <v>-179.81398256888735</v>
      </c>
      <c r="AY172" s="262">
        <f>-(AY$158*'Fixed Data'!$B$25*'Fixed Data'!AY$47*'Fixed Data'!$B$24*'Fixed Data'!$B$23+AY$158*'Fixed Data'!$B$26)*'Fixed Data'!BF44/10^6</f>
        <v>-185.08597758715973</v>
      </c>
      <c r="AZ172" s="262">
        <f>-(AZ$158*'Fixed Data'!$B$25*'Fixed Data'!AZ$47*'Fixed Data'!$B$24*'Fixed Data'!$B$23+AZ$158*'Fixed Data'!$B$26)*'Fixed Data'!BG44/10^6</f>
        <v>-190.52101880965819</v>
      </c>
      <c r="BA172" s="262">
        <f>-(BA$158*'Fixed Data'!$B$25*'Fixed Data'!BA$47*'Fixed Data'!$B$24*'Fixed Data'!$B$23+BA$158*'Fixed Data'!$B$26)*'Fixed Data'!BH44/10^6</f>
        <v>-196.12542836670659</v>
      </c>
      <c r="BB172" s="262">
        <f>-(BB$158*'Fixed Data'!$B$25*'Fixed Data'!BB$47*'Fixed Data'!$B$24*'Fixed Data'!$B$23+BB$158*'Fixed Data'!$B$26)*'Fixed Data'!BI44/10^6</f>
        <v>-197.17137942253751</v>
      </c>
    </row>
    <row r="173" spans="1:54" outlineLevel="2">
      <c r="A173" s="441"/>
      <c r="B173" s="135" t="s">
        <v>284</v>
      </c>
      <c r="C173" s="135"/>
      <c r="D173" s="135" t="s">
        <v>387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2"/>
      <c r="B174" s="135" t="s">
        <v>284</v>
      </c>
      <c r="C174" s="135"/>
      <c r="D174" s="135" t="s">
        <v>387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0" t="s">
        <v>481</v>
      </c>
      <c r="B176" s="135" t="s">
        <v>284</v>
      </c>
      <c r="C176" s="135" t="s">
        <v>393</v>
      </c>
      <c r="D176" s="135" t="s">
        <v>387</v>
      </c>
      <c r="E176" s="262">
        <f>-(E$158*'Fixed Data'!$B$25*'Fixed Data'!E$47*'Fixed Data'!$B$24*'Fixed Data'!$B$23+E$158*'Fixed Data'!$B$26)*'Fixed Data'!L46/10^6</f>
        <v>-146.68206801275718</v>
      </c>
      <c r="F176" s="262">
        <f>-(F$158*'Fixed Data'!$B$25*'Fixed Data'!F$47*'Fixed Data'!$B$24*'Fixed Data'!$B$23+F$158*'Fixed Data'!$B$26)*'Fixed Data'!M46/10^6</f>
        <v>-150.87364761374411</v>
      </c>
      <c r="G176" s="262">
        <f>-(G$158*'Fixed Data'!$B$25*'Fixed Data'!G$47*'Fixed Data'!$B$24*'Fixed Data'!$B$23+G$158*'Fixed Data'!$B$26)*'Fixed Data'!N46/10^6</f>
        <v>-155.20008676795391</v>
      </c>
      <c r="H176" s="262">
        <f>-(H$158*'Fixed Data'!$B$25*'Fixed Data'!H$47*'Fixed Data'!$B$24*'Fixed Data'!$B$23+H$158*'Fixed Data'!$B$26)*'Fixed Data'!O46/10^6</f>
        <v>-159.65856872392629</v>
      </c>
      <c r="I176" s="262">
        <f>-(I$158*'Fixed Data'!$B$25*'Fixed Data'!I$47*'Fixed Data'!$B$24*'Fixed Data'!$B$23+I$158*'Fixed Data'!$B$26)*'Fixed Data'!P46/10^6</f>
        <v>-164.24974092167341</v>
      </c>
      <c r="J176" s="262">
        <f>-(J$158*'Fixed Data'!$B$25*'Fixed Data'!J$47*'Fixed Data'!$B$24*'Fixed Data'!$B$23+J$158*'Fixed Data'!$B$26)*'Fixed Data'!Q46/10^6</f>
        <v>-168.99239845692458</v>
      </c>
      <c r="K176" s="262">
        <f>-(K$158*'Fixed Data'!$B$25*'Fixed Data'!K$47*'Fixed Data'!$B$24*'Fixed Data'!$B$23+K$158*'Fixed Data'!$B$26)*'Fixed Data'!R46/10^6</f>
        <v>-173.88888625384237</v>
      </c>
      <c r="L176" s="262">
        <f>-(L$158*'Fixed Data'!$B$25*'Fixed Data'!L$47*'Fixed Data'!$B$24*'Fixed Data'!$B$23+L$158*'Fixed Data'!$B$26)*'Fixed Data'!S46/10^6</f>
        <v>-178.94038172114821</v>
      </c>
      <c r="M176" s="262">
        <f>-(M$158*'Fixed Data'!$B$25*'Fixed Data'!M$47*'Fixed Data'!$B$24*'Fixed Data'!$B$23+M$158*'Fixed Data'!$B$26)*'Fixed Data'!T46/10^6</f>
        <v>-184.15243463567467</v>
      </c>
      <c r="N176" s="262">
        <f>-(N$158*'Fixed Data'!$B$25*'Fixed Data'!N$47*'Fixed Data'!$B$24*'Fixed Data'!$B$23+N$158*'Fixed Data'!$B$26)*'Fixed Data'!U46/10^6</f>
        <v>-189.53082390356704</v>
      </c>
      <c r="O176" s="262">
        <f>-(O$158*'Fixed Data'!$B$25*'Fixed Data'!O$47*'Fixed Data'!$B$24*'Fixed Data'!$B$23+O$158*'Fixed Data'!$B$26)*'Fixed Data'!V46/10^6</f>
        <v>-195.08156830975403</v>
      </c>
      <c r="P176" s="262">
        <f>-(P$158*'Fixed Data'!$B$25*'Fixed Data'!P$47*'Fixed Data'!$B$24*'Fixed Data'!$B$23+P$158*'Fixed Data'!$B$26)*'Fixed Data'!W46/10^6</f>
        <v>-200.81093802846718</v>
      </c>
      <c r="Q176" s="262">
        <f>-(Q$158*'Fixed Data'!$B$25*'Fixed Data'!Q$47*'Fixed Data'!$B$24*'Fixed Data'!$B$23+Q$158*'Fixed Data'!$B$26)*'Fixed Data'!X46/10^6</f>
        <v>-206.72546645584234</v>
      </c>
      <c r="R176" s="262">
        <f>-(R$158*'Fixed Data'!$B$25*'Fixed Data'!R$47*'Fixed Data'!$B$24*'Fixed Data'!$B$23+R$158*'Fixed Data'!$B$26)*'Fixed Data'!Y46/10^6</f>
        <v>-212.83196303359591</v>
      </c>
      <c r="S176" s="262">
        <f>-(S$158*'Fixed Data'!$B$25*'Fixed Data'!S$47*'Fixed Data'!$B$24*'Fixed Data'!$B$23+S$158*'Fixed Data'!$B$26)*'Fixed Data'!Z46/10^6</f>
        <v>-219.08822034766865</v>
      </c>
      <c r="T176" s="262">
        <f>-(T$158*'Fixed Data'!$B$25*'Fixed Data'!T$47*'Fixed Data'!$B$24*'Fixed Data'!$B$23+T$158*'Fixed Data'!$B$26)*'Fixed Data'!AA46/10^6</f>
        <v>-225.54802723593184</v>
      </c>
      <c r="U176" s="262">
        <f>-(U$158*'Fixed Data'!$B$25*'Fixed Data'!U$47*'Fixed Data'!$B$24*'Fixed Data'!$B$23+U$158*'Fixed Data'!$B$26)*'Fixed Data'!AB46/10^6</f>
        <v>-232.21895989257584</v>
      </c>
      <c r="V176" s="262">
        <f>-(V$158*'Fixed Data'!$B$25*'Fixed Data'!V$47*'Fixed Data'!$B$24*'Fixed Data'!$B$23+V$158*'Fixed Data'!$B$26)*'Fixed Data'!AC46/10^6</f>
        <v>-239.10892081955672</v>
      </c>
      <c r="W176" s="262">
        <f>-(W$158*'Fixed Data'!$B$25*'Fixed Data'!W$47*'Fixed Data'!$B$24*'Fixed Data'!$B$23+W$158*'Fixed Data'!$B$26)*'Fixed Data'!AD46/10^6</f>
        <v>-246.22615485811997</v>
      </c>
      <c r="X176" s="262">
        <f>-(X$158*'Fixed Data'!$B$25*'Fixed Data'!X$47*'Fixed Data'!$B$24*'Fixed Data'!$B$23+X$158*'Fixed Data'!$B$26)*'Fixed Data'!AE46/10^6</f>
        <v>-253.57926599341778</v>
      </c>
      <c r="Y176" s="262">
        <f>-(Y$158*'Fixed Data'!$B$25*'Fixed Data'!Y$47*'Fixed Data'!$B$24*'Fixed Data'!$B$23+Y$158*'Fixed Data'!$B$26)*'Fixed Data'!AF46/10^6</f>
        <v>-261.17723510990788</v>
      </c>
      <c r="Z176" s="262">
        <f>-(Z$158*'Fixed Data'!$B$25*'Fixed Data'!Z$47*'Fixed Data'!$B$24*'Fixed Data'!$B$23+Z$158*'Fixed Data'!$B$26)*'Fixed Data'!AG46/10^6</f>
        <v>-269.02943861483465</v>
      </c>
      <c r="AA176" s="262">
        <f>-(AA$158*'Fixed Data'!$B$25*'Fixed Data'!AA$47*'Fixed Data'!$B$24*'Fixed Data'!$B$23+AA$158*'Fixed Data'!$B$26)*'Fixed Data'!AH46/10^6</f>
        <v>-277.14566844721929</v>
      </c>
      <c r="AB176" s="262">
        <f>-(AB$158*'Fixed Data'!$B$25*'Fixed Data'!AB$47*'Fixed Data'!$B$24*'Fixed Data'!$B$23+AB$158*'Fixed Data'!$B$26)*'Fixed Data'!AI46/10^6</f>
        <v>-285.53615256464292</v>
      </c>
      <c r="AC176" s="262">
        <f>-(AC$158*'Fixed Data'!$B$25*'Fixed Data'!AC$47*'Fixed Data'!$B$24*'Fixed Data'!$B$23+AC$158*'Fixed Data'!$B$26)*'Fixed Data'!AJ46/10^6</f>
        <v>-294.02238286084611</v>
      </c>
      <c r="AD176" s="262">
        <f>-(AD$158*'Fixed Data'!$B$25*'Fixed Data'!AD$47*'Fixed Data'!$B$24*'Fixed Data'!$B$23+AD$158*'Fixed Data'!$B$26)*'Fixed Data'!AK46/10^6</f>
        <v>-302.76862361810481</v>
      </c>
      <c r="AE176" s="262">
        <f>-(AE$158*'Fixed Data'!$B$25*'Fixed Data'!AE$47*'Fixed Data'!$B$24*'Fixed Data'!$B$23+AE$158*'Fixed Data'!$B$26)*'Fixed Data'!AL46/10^6</f>
        <v>-311.76379362581429</v>
      </c>
      <c r="AF176" s="262">
        <f>-(AF$158*'Fixed Data'!$B$25*'Fixed Data'!AF$47*'Fixed Data'!$B$24*'Fixed Data'!$B$23+AF$158*'Fixed Data'!$B$26)*'Fixed Data'!AM46/10^6</f>
        <v>-321.00152731101571</v>
      </c>
      <c r="AG176" s="262">
        <f>-(AG$158*'Fixed Data'!$B$25*'Fixed Data'!AG$47*'Fixed Data'!$B$24*'Fixed Data'!$B$23+AG$158*'Fixed Data'!$B$26)*'Fixed Data'!AN46/10^6</f>
        <v>-330.48130852631976</v>
      </c>
      <c r="AH176" s="262">
        <f>-(AH$158*'Fixed Data'!$B$25*'Fixed Data'!AH$47*'Fixed Data'!$B$24*'Fixed Data'!$B$23+AH$158*'Fixed Data'!$B$26)*'Fixed Data'!AO46/10^6</f>
        <v>-340.21156995608851</v>
      </c>
      <c r="AI176" s="262">
        <f>-(AI$158*'Fixed Data'!$B$25*'Fixed Data'!AI$47*'Fixed Data'!$B$24*'Fixed Data'!$B$23+AI$158*'Fixed Data'!$B$26)*'Fixed Data'!AP46/10^6</f>
        <v>-350.21497731344493</v>
      </c>
      <c r="AJ176" s="262">
        <f>-(AJ$158*'Fixed Data'!$B$25*'Fixed Data'!AJ$47*'Fixed Data'!$B$24*'Fixed Data'!$B$23+AJ$158*'Fixed Data'!$B$26)*'Fixed Data'!AQ46/10^6</f>
        <v>-360.49408716755539</v>
      </c>
      <c r="AK176" s="262">
        <f>-(AK$158*'Fixed Data'!$B$25*'Fixed Data'!AK$47*'Fixed Data'!$B$24*'Fixed Data'!$B$23+AK$158*'Fixed Data'!$B$26)*'Fixed Data'!AR46/10^6</f>
        <v>-371.05647951112496</v>
      </c>
      <c r="AL176" s="262">
        <f>-(AL$158*'Fixed Data'!$B$25*'Fixed Data'!AL$47*'Fixed Data'!$B$24*'Fixed Data'!$B$23+AL$158*'Fixed Data'!$B$26)*'Fixed Data'!AS46/10^6</f>
        <v>-381.91266955065294</v>
      </c>
      <c r="AM176" s="262">
        <f>-(AM$158*'Fixed Data'!$B$25*'Fixed Data'!AM$47*'Fixed Data'!$B$24*'Fixed Data'!$B$23+AM$158*'Fixed Data'!$B$26)*'Fixed Data'!AT46/10^6</f>
        <v>-393.07424817490107</v>
      </c>
      <c r="AN176" s="262">
        <f>-(AN$158*'Fixed Data'!$B$25*'Fixed Data'!AN$47*'Fixed Data'!$B$24*'Fixed Data'!$B$23+AN$158*'Fixed Data'!$B$26)*'Fixed Data'!AU46/10^6</f>
        <v>-404.55235391919609</v>
      </c>
      <c r="AO176" s="262">
        <f>-(AO$158*'Fixed Data'!$B$25*'Fixed Data'!AO$47*'Fixed Data'!$B$24*'Fixed Data'!$B$23+AO$158*'Fixed Data'!$B$26)*'Fixed Data'!AV46/10^6</f>
        <v>-416.35725800937502</v>
      </c>
      <c r="AP176" s="262">
        <f>-(AP$158*'Fixed Data'!$B$25*'Fixed Data'!AP$47*'Fixed Data'!$B$24*'Fixed Data'!$B$23+AP$158*'Fixed Data'!$B$26)*'Fixed Data'!AW46/10^6</f>
        <v>-428.50082342744918</v>
      </c>
      <c r="AQ176" s="262">
        <f>-(AQ$158*'Fixed Data'!$B$25*'Fixed Data'!AQ$47*'Fixed Data'!$B$24*'Fixed Data'!$B$23+AQ$158*'Fixed Data'!$B$26)*'Fixed Data'!AX46/10^6</f>
        <v>-440.99557898524449</v>
      </c>
      <c r="AR176" s="262">
        <f>-(AR$158*'Fixed Data'!$B$25*'Fixed Data'!AR$47*'Fixed Data'!$B$24*'Fixed Data'!$B$23+AR$158*'Fixed Data'!$B$26)*'Fixed Data'!AY46/10^6</f>
        <v>-453.854395052705</v>
      </c>
      <c r="AS176" s="262">
        <f>-(AS$158*'Fixed Data'!$B$25*'Fixed Data'!AS$47*'Fixed Data'!$B$24*'Fixed Data'!$B$23+AS$158*'Fixed Data'!$B$26)*'Fixed Data'!AZ46/10^6</f>
        <v>-467.09054564559278</v>
      </c>
      <c r="AT176" s="262">
        <f>-(AT$158*'Fixed Data'!$B$25*'Fixed Data'!AT$47*'Fixed Data'!$B$24*'Fixed Data'!$B$23+AT$158*'Fixed Data'!$B$26)*'Fixed Data'!BA46/10^6</f>
        <v>-480.71792895717709</v>
      </c>
      <c r="AU176" s="262">
        <f>-(AU$158*'Fixed Data'!$B$25*'Fixed Data'!AU$47*'Fixed Data'!$B$24*'Fixed Data'!$B$23+AU$158*'Fixed Data'!$B$26)*'Fixed Data'!BB46/10^6</f>
        <v>-494.75118484224504</v>
      </c>
      <c r="AV176" s="262">
        <f>-(AV$158*'Fixed Data'!$B$25*'Fixed Data'!AV$47*'Fixed Data'!$B$24*'Fixed Data'!$B$23+AV$158*'Fixed Data'!$B$26)*'Fixed Data'!BC46/10^6</f>
        <v>-509.20556062076611</v>
      </c>
      <c r="AW176" s="262">
        <f>-(AW$158*'Fixed Data'!$B$25*'Fixed Data'!AW$47*'Fixed Data'!$B$24*'Fixed Data'!$B$23+AW$158*'Fixed Data'!$B$26)*'Fixed Data'!BD46/10^6</f>
        <v>-524.0969465737918</v>
      </c>
      <c r="AX176" s="262">
        <f>-(AX$158*'Fixed Data'!$B$25*'Fixed Data'!AX$47*'Fixed Data'!$B$24*'Fixed Data'!$B$23+AX$158*'Fixed Data'!$B$26)*'Fixed Data'!BE46/10^6</f>
        <v>-539.44194775748008</v>
      </c>
      <c r="AY176" s="262">
        <f>-(AY$158*'Fixed Data'!$B$25*'Fixed Data'!AY$47*'Fixed Data'!$B$24*'Fixed Data'!$B$23+AY$158*'Fixed Data'!$B$26)*'Fixed Data'!BF46/10^6</f>
        <v>-555.25793281521294</v>
      </c>
      <c r="AZ176" s="262">
        <f>-(AZ$158*'Fixed Data'!$B$25*'Fixed Data'!AZ$47*'Fixed Data'!$B$24*'Fixed Data'!$B$23+AZ$158*'Fixed Data'!$B$26)*'Fixed Data'!BG46/10^6</f>
        <v>-571.56305648572334</v>
      </c>
      <c r="BA176" s="262">
        <f>-(BA$158*'Fixed Data'!$B$25*'Fixed Data'!BA$47*'Fixed Data'!$B$24*'Fixed Data'!$B$23+BA$158*'Fixed Data'!$B$26)*'Fixed Data'!BH46/10^6</f>
        <v>-588.37628515998517</v>
      </c>
      <c r="BB176" s="262">
        <f>-(BB$158*'Fixed Data'!$B$25*'Fixed Data'!BB$47*'Fixed Data'!$B$24*'Fixed Data'!$B$23+BB$158*'Fixed Data'!$B$26)*'Fixed Data'!BI46/10^6</f>
        <v>-591.51413832922117</v>
      </c>
    </row>
    <row r="177" spans="1:54" outlineLevel="2">
      <c r="A177" s="441"/>
      <c r="B177" s="135" t="s">
        <v>284</v>
      </c>
      <c r="C177" s="135"/>
      <c r="D177" s="135" t="s">
        <v>387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2"/>
      <c r="B178" s="135" t="s">
        <v>284</v>
      </c>
      <c r="C178" s="135"/>
      <c r="D178" s="135" t="s">
        <v>387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482</v>
      </c>
      <c r="B182" s="19"/>
      <c r="C182" s="19"/>
      <c r="D182" s="19"/>
      <c r="E182" s="15"/>
    </row>
    <row r="183" spans="1:54" ht="15" outlineLevel="1">
      <c r="A183" s="12"/>
      <c r="B183" s="19"/>
      <c r="C183" s="19"/>
      <c r="D183" s="19"/>
      <c r="E183" s="15"/>
    </row>
    <row r="184" spans="1:54" s="4" customFormat="1" outlineLevel="1">
      <c r="A184" s="4" t="s">
        <v>483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3" t="s">
        <v>484</v>
      </c>
      <c r="B186" s="150" t="s">
        <v>485</v>
      </c>
      <c r="C186" s="6" t="s">
        <v>486</v>
      </c>
      <c r="D186" s="10" t="s">
        <v>398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4"/>
      <c r="B187" s="150" t="s">
        <v>487</v>
      </c>
      <c r="C187" s="6" t="s">
        <v>488</v>
      </c>
      <c r="D187" s="10" t="s">
        <v>398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40" t="s">
        <v>489</v>
      </c>
      <c r="B190" s="150" t="s">
        <v>350</v>
      </c>
      <c r="C190" s="19"/>
      <c r="D190" s="135" t="s">
        <v>387</v>
      </c>
      <c r="E190" s="21">
        <f>(E133+E83)*E186</f>
        <v>-3.6654405469938411</v>
      </c>
      <c r="F190" s="21">
        <f t="shared" ref="F190:BB190" si="17">(F133+F83)*F186</f>
        <v>-3.6911762367064616</v>
      </c>
      <c r="G190" s="21">
        <f t="shared" si="17"/>
        <v>-3.7640494343076321</v>
      </c>
      <c r="H190" s="21">
        <f t="shared" si="17"/>
        <v>-3.8225398766329128</v>
      </c>
      <c r="I190" s="21">
        <f>(I133+I83)*I186</f>
        <v>-3.8677139405004537</v>
      </c>
      <c r="J190" s="21">
        <f t="shared" si="17"/>
        <v>-0.87073174118746888</v>
      </c>
      <c r="K190" s="21">
        <f t="shared" si="17"/>
        <v>-0.78578621321292119</v>
      </c>
      <c r="L190" s="21">
        <f t="shared" si="17"/>
        <v>-0.7067948175223393</v>
      </c>
      <c r="M190" s="21">
        <f t="shared" si="17"/>
        <v>-0.63341125835321466</v>
      </c>
      <c r="N190" s="21">
        <f t="shared" si="17"/>
        <v>-0.56530722975339853</v>
      </c>
      <c r="O190" s="21">
        <f t="shared" si="17"/>
        <v>-0.50217154829704602</v>
      </c>
      <c r="P190" s="21">
        <f t="shared" si="17"/>
        <v>-0.44370932546065567</v>
      </c>
      <c r="Q190" s="21">
        <f t="shared" si="17"/>
        <v>-0.38964117791538561</v>
      </c>
      <c r="R190" s="21">
        <f t="shared" si="17"/>
        <v>-0.33970247406621562</v>
      </c>
      <c r="S190" s="21">
        <f t="shared" si="17"/>
        <v>-0.29364261523981344</v>
      </c>
      <c r="T190" s="21">
        <f t="shared" si="17"/>
        <v>-0.25122434999128496</v>
      </c>
      <c r="U190" s="21">
        <f t="shared" si="17"/>
        <v>-0.21222312006545171</v>
      </c>
      <c r="V190" s="21">
        <f t="shared" si="17"/>
        <v>-0.17642643661103993</v>
      </c>
      <c r="W190" s="21">
        <f t="shared" si="17"/>
        <v>-0.14363328530627403</v>
      </c>
      <c r="X190" s="21">
        <f t="shared" si="17"/>
        <v>-0.11365355911197259</v>
      </c>
      <c r="Y190" s="21">
        <f t="shared" si="17"/>
        <v>-8.6307517423426947E-2</v>
      </c>
      <c r="Z190" s="21">
        <f t="shared" si="17"/>
        <v>-6.142527044522559E-2</v>
      </c>
      <c r="AA190" s="21">
        <f t="shared" si="17"/>
        <v>-3.8846287663840691E-2</v>
      </c>
      <c r="AB190" s="21">
        <f t="shared" si="17"/>
        <v>-1.8418929341330374E-2</v>
      </c>
      <c r="AC190" s="21">
        <f t="shared" si="17"/>
        <v>-1.4025548487705546E-18</v>
      </c>
      <c r="AD190" s="21">
        <f t="shared" si="17"/>
        <v>-1.3551254577493282E-18</v>
      </c>
      <c r="AE190" s="21">
        <f t="shared" si="17"/>
        <v>-1.3092999591780949E-18</v>
      </c>
      <c r="AF190" s="21">
        <f t="shared" si="17"/>
        <v>-1.2650241151479177E-18</v>
      </c>
      <c r="AG190" s="21">
        <f t="shared" si="17"/>
        <v>-1.2222455218820461E-18</v>
      </c>
      <c r="AH190" s="21">
        <f t="shared" si="17"/>
        <v>-1.1809135477121221E-18</v>
      </c>
      <c r="AI190" s="21">
        <f t="shared" si="17"/>
        <v>-1.1409792731518088E-18</v>
      </c>
      <c r="AJ190" s="21">
        <f t="shared" si="17"/>
        <v>-1.1077468671376783E-18</v>
      </c>
      <c r="AK190" s="21">
        <f t="shared" si="17"/>
        <v>-1.0754823952792994E-18</v>
      </c>
      <c r="AL190" s="21">
        <f t="shared" si="17"/>
        <v>-1.044157665319708E-18</v>
      </c>
      <c r="AM190" s="21">
        <f t="shared" si="17"/>
        <v>-1.0137453061356389E-18</v>
      </c>
      <c r="AN190" s="21">
        <f t="shared" si="17"/>
        <v>-9.8421874382100875E-19</v>
      </c>
      <c r="AO190" s="21">
        <f t="shared" si="17"/>
        <v>-9.5555217846699864E-19</v>
      </c>
      <c r="AP190" s="21">
        <f t="shared" si="17"/>
        <v>-9.2772056161844539E-19</v>
      </c>
      <c r="AQ190" s="21">
        <f t="shared" si="17"/>
        <v>-9.0069957438684007E-19</v>
      </c>
      <c r="AR190" s="21">
        <f t="shared" si="17"/>
        <v>-8.7446560620081569E-19</v>
      </c>
      <c r="AS190" s="21">
        <f t="shared" si="17"/>
        <v>-8.4899573417554916E-19</v>
      </c>
      <c r="AT190" s="21">
        <f t="shared" si="17"/>
        <v>-8.242677030830575E-19</v>
      </c>
      <c r="AU190" s="21">
        <f t="shared" si="17"/>
        <v>-8.0025990590588106E-19</v>
      </c>
      <c r="AV190" s="21">
        <f t="shared" si="17"/>
        <v>-7.7695136495716612E-19</v>
      </c>
      <c r="AW190" s="21">
        <f t="shared" si="17"/>
        <v>-7.543217135506467E-19</v>
      </c>
      <c r="AX190" s="21">
        <f t="shared" si="17"/>
        <v>-7.3235117820451135E-19</v>
      </c>
      <c r="AY190" s="21">
        <f t="shared" si="17"/>
        <v>-7.1102056136360319E-19</v>
      </c>
      <c r="AZ190" s="21">
        <f t="shared" si="17"/>
        <v>-6.9031122462485743E-19</v>
      </c>
      <c r="BA190" s="21">
        <f t="shared" si="17"/>
        <v>-6.702050724513179E-19</v>
      </c>
      <c r="BB190" s="21">
        <f t="shared" si="17"/>
        <v>-6.506845363605028E-19</v>
      </c>
    </row>
    <row r="191" spans="1:54" outlineLevel="2">
      <c r="A191" s="441"/>
      <c r="B191" s="150" t="s">
        <v>490</v>
      </c>
      <c r="C191" s="19"/>
      <c r="D191" s="135" t="s">
        <v>387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1"/>
      <c r="B192" s="150" t="s">
        <v>565</v>
      </c>
      <c r="C192" s="19"/>
      <c r="D192" s="135" t="s">
        <v>387</v>
      </c>
      <c r="E192" s="21">
        <f>E77*E186</f>
        <v>-16.374328978122275</v>
      </c>
      <c r="F192" s="21">
        <f t="shared" ref="F192:BB192" si="19">F77*F186</f>
        <v>-16.028606171703629</v>
      </c>
      <c r="G192" s="21">
        <f t="shared" si="19"/>
        <v>-15.691707656140448</v>
      </c>
      <c r="H192" s="21">
        <f t="shared" si="19"/>
        <v>-15.362657950131837</v>
      </c>
      <c r="I192" s="21">
        <f t="shared" si="19"/>
        <v>-15.040930460946143</v>
      </c>
      <c r="J192" s="21">
        <f t="shared" si="19"/>
        <v>-14.727636638127635</v>
      </c>
      <c r="K192" s="21">
        <f t="shared" si="19"/>
        <v>-14.422269190633022</v>
      </c>
      <c r="L192" s="21">
        <f t="shared" si="19"/>
        <v>-14.124270024376408</v>
      </c>
      <c r="M192" s="21">
        <f t="shared" si="19"/>
        <v>-13.833465710768296</v>
      </c>
      <c r="N192" s="21">
        <f t="shared" si="19"/>
        <v>-13.549687036272308</v>
      </c>
      <c r="O192" s="21">
        <f t="shared" si="19"/>
        <v>-13.272768901362783</v>
      </c>
      <c r="P192" s="21">
        <f t="shared" si="19"/>
        <v>-13.002550221936477</v>
      </c>
      <c r="Q192" s="21">
        <f t="shared" si="19"/>
        <v>-12.738873833119239</v>
      </c>
      <c r="R192" s="21">
        <f t="shared" si="19"/>
        <v>-12.481586395409604</v>
      </c>
      <c r="S192" s="21">
        <f t="shared" si="19"/>
        <v>-12.230538303102829</v>
      </c>
      <c r="T192" s="21">
        <f t="shared" si="19"/>
        <v>-11.985583594940286</v>
      </c>
      <c r="U192" s="21">
        <f t="shared" si="19"/>
        <v>-11.746579866930423</v>
      </c>
      <c r="V192" s="21">
        <f t="shared" si="19"/>
        <v>-11.513388187288793</v>
      </c>
      <c r="W192" s="21">
        <f t="shared" si="19"/>
        <v>-11.285873013445947</v>
      </c>
      <c r="X192" s="21">
        <f t="shared" si="19"/>
        <v>-11.063902111073416</v>
      </c>
      <c r="Y192" s="21">
        <f t="shared" si="19"/>
        <v>-10.847346475078794</v>
      </c>
      <c r="Z192" s="21">
        <f t="shared" si="19"/>
        <v>-10.636080252522506</v>
      </c>
      <c r="AA192" s="21">
        <f t="shared" si="19"/>
        <v>-10.429980667410012</v>
      </c>
      <c r="AB192" s="21">
        <f t="shared" si="19"/>
        <v>-10.228927947314027</v>
      </c>
      <c r="AC192" s="21">
        <f t="shared" si="19"/>
        <v>-10.032805251782532</v>
      </c>
      <c r="AD192" s="21">
        <f t="shared" si="19"/>
        <v>-9.841498602489871</v>
      </c>
      <c r="AE192" s="21">
        <f t="shared" si="19"/>
        <v>-9.6548968150883852</v>
      </c>
      <c r="AF192" s="21">
        <f t="shared" si="19"/>
        <v>-9.4728914327201554</v>
      </c>
      <c r="AG192" s="21">
        <f t="shared" si="19"/>
        <v>-9.2953766611483513</v>
      </c>
      <c r="AH192" s="21">
        <f t="shared" si="19"/>
        <v>-9.1222493054694667</v>
      </c>
      <c r="AI192" s="21">
        <f t="shared" si="19"/>
        <v>-8.9534087083683627</v>
      </c>
      <c r="AJ192" s="21">
        <f t="shared" si="19"/>
        <v>-8.8314205573052984</v>
      </c>
      <c r="AK192" s="21">
        <f t="shared" si="19"/>
        <v>-8.7121697188607428</v>
      </c>
      <c r="AL192" s="21">
        <f t="shared" si="19"/>
        <v>-8.5956109379754579</v>
      </c>
      <c r="AM192" s="21">
        <f t="shared" si="19"/>
        <v>-8.4816999834303441</v>
      </c>
      <c r="AN192" s="21">
        <f t="shared" si="19"/>
        <v>-8.3703936309470919</v>
      </c>
      <c r="AO192" s="21">
        <f t="shared" si="19"/>
        <v>-8.2616496466786682</v>
      </c>
      <c r="AP192" s="21">
        <f t="shared" si="19"/>
        <v>-8.1554267710830519</v>
      </c>
      <c r="AQ192" s="21">
        <f t="shared" si="19"/>
        <v>-8.0516847031742103</v>
      </c>
      <c r="AR192" s="21">
        <f t="shared" si="19"/>
        <v>-7.9503840851440986</v>
      </c>
      <c r="AS192" s="21">
        <f t="shared" si="19"/>
        <v>-7.8514864873497725</v>
      </c>
      <c r="AT192" s="21">
        <f t="shared" si="19"/>
        <v>-7.7549543936597951</v>
      </c>
      <c r="AU192" s="21">
        <f t="shared" si="19"/>
        <v>-7.6607511871543732</v>
      </c>
      <c r="AV192" s="21">
        <f t="shared" si="19"/>
        <v>-7.5688411361735861</v>
      </c>
      <c r="AW192" s="21">
        <f t="shared" si="19"/>
        <v>-7.4791893807084078</v>
      </c>
      <c r="AX192" s="21">
        <f t="shared" si="19"/>
        <v>-7.3917619191292561</v>
      </c>
      <c r="AY192" s="21">
        <f t="shared" si="19"/>
        <v>-7.3065255952469359</v>
      </c>
      <c r="AZ192" s="21">
        <f t="shared" si="19"/>
        <v>-7.2234480857010652</v>
      </c>
      <c r="BA192" s="21">
        <f t="shared" si="19"/>
        <v>-7.1424978876710234</v>
      </c>
      <c r="BB192" s="21">
        <f t="shared" si="19"/>
        <v>-6.8980107862337974</v>
      </c>
    </row>
    <row r="193" spans="1:54" outlineLevel="2">
      <c r="A193" s="441"/>
      <c r="B193" s="150" t="s">
        <v>491</v>
      </c>
      <c r="C193" s="19"/>
      <c r="D193" s="135" t="s">
        <v>387</v>
      </c>
      <c r="E193" s="21">
        <f t="shared" ref="E193:AJ193" si="20">SUMIF($B$143:$B$154,"Environmental",E$143:E$154)*E186</f>
        <v>-97.633527070556866</v>
      </c>
      <c r="F193" s="21">
        <f t="shared" si="20"/>
        <v>-97.27269280770183</v>
      </c>
      <c r="G193" s="21">
        <f t="shared" si="20"/>
        <v>-96.56002145198913</v>
      </c>
      <c r="H193" s="21">
        <f t="shared" si="20"/>
        <v>-95.839124722905993</v>
      </c>
      <c r="I193" s="21">
        <f t="shared" si="20"/>
        <v>-95.427827965611641</v>
      </c>
      <c r="J193" s="21">
        <f t="shared" si="20"/>
        <v>-95.002665723056865</v>
      </c>
      <c r="K193" s="21">
        <f t="shared" si="20"/>
        <v>-94.256967044231246</v>
      </c>
      <c r="L193" s="21">
        <f t="shared" si="20"/>
        <v>-93.807917847068879</v>
      </c>
      <c r="M193" s="21">
        <f t="shared" si="20"/>
        <v>-93.344184353559555</v>
      </c>
      <c r="N193" s="21">
        <f t="shared" si="20"/>
        <v>-92.579383230805647</v>
      </c>
      <c r="O193" s="21">
        <f t="shared" si="20"/>
        <v>-92.095504788221788</v>
      </c>
      <c r="P193" s="21">
        <f t="shared" si="20"/>
        <v>-91.600062681482541</v>
      </c>
      <c r="Q193" s="21">
        <f t="shared" si="20"/>
        <v>-91.094065401555696</v>
      </c>
      <c r="R193" s="21">
        <f t="shared" si="20"/>
        <v>-90.843331865779689</v>
      </c>
      <c r="S193" s="21">
        <f t="shared" si="20"/>
        <v>-90.313768275297548</v>
      </c>
      <c r="T193" s="21">
        <f t="shared" si="20"/>
        <v>-89.776576033637681</v>
      </c>
      <c r="U193" s="21">
        <f t="shared" si="20"/>
        <v>-89.232612823968779</v>
      </c>
      <c r="V193" s="21">
        <f t="shared" si="20"/>
        <v>-88.92700760634132</v>
      </c>
      <c r="W193" s="21">
        <f t="shared" si="20"/>
        <v>-88.367114256216652</v>
      </c>
      <c r="X193" s="21">
        <f t="shared" si="20"/>
        <v>-88.03771046477938</v>
      </c>
      <c r="Y193" s="21">
        <f t="shared" si="20"/>
        <v>-87.465393843827158</v>
      </c>
      <c r="Z193" s="21">
        <f t="shared" si="20"/>
        <v>-87.116026327677446</v>
      </c>
      <c r="AA193" s="21">
        <f t="shared" si="20"/>
        <v>-86.755839715251724</v>
      </c>
      <c r="AB193" s="21">
        <f t="shared" si="20"/>
        <v>-86.385795874215191</v>
      </c>
      <c r="AC193" s="21">
        <f t="shared" si="20"/>
        <v>-85.958160658126829</v>
      </c>
      <c r="AD193" s="21">
        <f t="shared" si="20"/>
        <v>-85.53542205086373</v>
      </c>
      <c r="AE193" s="21">
        <f t="shared" si="20"/>
        <v>-85.12698531795607</v>
      </c>
      <c r="AF193" s="21">
        <f t="shared" si="20"/>
        <v>-84.706193603925925</v>
      </c>
      <c r="AG193" s="21">
        <f t="shared" si="20"/>
        <v>-84.276517160058575</v>
      </c>
      <c r="AH193" s="21">
        <f t="shared" si="20"/>
        <v>-83.841845677537776</v>
      </c>
      <c r="AI193" s="21">
        <f t="shared" si="20"/>
        <v>-83.407077640542497</v>
      </c>
      <c r="AJ193" s="21">
        <f t="shared" si="20"/>
        <v>-83.372902021381648</v>
      </c>
      <c r="AK193" s="21">
        <f t="shared" ref="AK193:BB193" si="21">SUMIF($B$143:$B$154,"Environmental",AK$143:AK$154)*AK186</f>
        <v>-83.333184378208273</v>
      </c>
      <c r="AL193" s="21">
        <f t="shared" si="21"/>
        <v>-83.289705904688475</v>
      </c>
      <c r="AM193" s="21">
        <f t="shared" si="21"/>
        <v>-83.243473262956556</v>
      </c>
      <c r="AN193" s="21">
        <f t="shared" si="21"/>
        <v>-83.194923575548401</v>
      </c>
      <c r="AO193" s="21">
        <f t="shared" si="21"/>
        <v>-83.144248965266996</v>
      </c>
      <c r="AP193" s="21">
        <f t="shared" si="21"/>
        <v>-83.092048596722336</v>
      </c>
      <c r="AQ193" s="21">
        <f t="shared" si="21"/>
        <v>-83.039002222357908</v>
      </c>
      <c r="AR193" s="21">
        <f t="shared" si="21"/>
        <v>-82.985605063255946</v>
      </c>
      <c r="AS193" s="21">
        <f t="shared" si="21"/>
        <v>-82.932316374894611</v>
      </c>
      <c r="AT193" s="21">
        <f t="shared" si="21"/>
        <v>-82.879625507297447</v>
      </c>
      <c r="AU193" s="21">
        <f t="shared" si="21"/>
        <v>-82.828045300998355</v>
      </c>
      <c r="AV193" s="21">
        <f t="shared" si="21"/>
        <v>-82.77806134379118</v>
      </c>
      <c r="AW193" s="21">
        <f t="shared" si="21"/>
        <v>-82.730136366730861</v>
      </c>
      <c r="AX193" s="21">
        <f t="shared" si="21"/>
        <v>-82.684732193891932</v>
      </c>
      <c r="AY193" s="21">
        <f t="shared" si="21"/>
        <v>-82.64230869661742</v>
      </c>
      <c r="AZ193" s="21">
        <f t="shared" si="21"/>
        <v>-82.603317703965544</v>
      </c>
      <c r="BA193" s="21">
        <f t="shared" si="21"/>
        <v>-82.568201476077377</v>
      </c>
      <c r="BB193" s="21">
        <f t="shared" si="21"/>
        <v>-80.601998737369044</v>
      </c>
    </row>
    <row r="194" spans="1:54" outlineLevel="2">
      <c r="A194" s="441"/>
      <c r="B194" s="150" t="s">
        <v>492</v>
      </c>
      <c r="C194" s="19"/>
      <c r="D194" s="135" t="s">
        <v>387</v>
      </c>
      <c r="E194" s="21">
        <f t="shared" ref="E194:AJ194" si="22">SUM(E172:E174)*E186</f>
        <v>-48.894022682500733</v>
      </c>
      <c r="F194" s="21">
        <f t="shared" si="22"/>
        <v>-48.590546746842506</v>
      </c>
      <c r="G194" s="21">
        <f t="shared" si="22"/>
        <v>-48.29364723189304</v>
      </c>
      <c r="H194" s="21">
        <f t="shared" si="22"/>
        <v>-48.000960485980663</v>
      </c>
      <c r="I194" s="21">
        <f t="shared" si="22"/>
        <v>-47.711386709232144</v>
      </c>
      <c r="J194" s="21">
        <f t="shared" si="22"/>
        <v>-47.429021645015084</v>
      </c>
      <c r="K194" s="21">
        <f t="shared" si="22"/>
        <v>-47.152907001819436</v>
      </c>
      <c r="L194" s="21">
        <f t="shared" si="22"/>
        <v>-46.881840844711533</v>
      </c>
      <c r="M194" s="21">
        <f t="shared" si="22"/>
        <v>-46.615828999014191</v>
      </c>
      <c r="N194" s="21">
        <f t="shared" si="22"/>
        <v>-46.354878570471399</v>
      </c>
      <c r="O194" s="21">
        <f t="shared" si="22"/>
        <v>-46.098997994264238</v>
      </c>
      <c r="P194" s="21">
        <f t="shared" si="22"/>
        <v>-45.848197081652664</v>
      </c>
      <c r="Q194" s="21">
        <f t="shared" si="22"/>
        <v>-45.602487010502017</v>
      </c>
      <c r="R194" s="21">
        <f t="shared" si="22"/>
        <v>-45.361880347092793</v>
      </c>
      <c r="S194" s="21">
        <f t="shared" si="22"/>
        <v>-45.11623767362174</v>
      </c>
      <c r="T194" s="21">
        <f t="shared" si="22"/>
        <v>-44.87583384396406</v>
      </c>
      <c r="U194" s="21">
        <f t="shared" si="22"/>
        <v>-44.640682319127428</v>
      </c>
      <c r="V194" s="21">
        <f t="shared" si="22"/>
        <v>-44.410798133870202</v>
      </c>
      <c r="W194" s="21">
        <f t="shared" si="22"/>
        <v>-44.18619777217004</v>
      </c>
      <c r="X194" s="21">
        <f t="shared" si="22"/>
        <v>-43.966899390192985</v>
      </c>
      <c r="Y194" s="21">
        <f t="shared" si="22"/>
        <v>-43.752922718809749</v>
      </c>
      <c r="Z194" s="21">
        <f t="shared" si="22"/>
        <v>-43.54428913976782</v>
      </c>
      <c r="AA194" s="21">
        <f t="shared" si="22"/>
        <v>-43.341021713731301</v>
      </c>
      <c r="AB194" s="21">
        <f t="shared" si="22"/>
        <v>-43.143145275157345</v>
      </c>
      <c r="AC194" s="21">
        <f t="shared" si="22"/>
        <v>-42.923066699110969</v>
      </c>
      <c r="AD194" s="21">
        <f t="shared" si="22"/>
        <v>-42.705210508954131</v>
      </c>
      <c r="AE194" s="21">
        <f t="shared" si="22"/>
        <v>-42.486927739732891</v>
      </c>
      <c r="AF194" s="21">
        <f t="shared" si="22"/>
        <v>-42.266511027487958</v>
      </c>
      <c r="AG194" s="21">
        <f t="shared" si="22"/>
        <v>-42.0432086049912</v>
      </c>
      <c r="AH194" s="21">
        <f t="shared" si="22"/>
        <v>-41.81746290553572</v>
      </c>
      <c r="AI194" s="21">
        <f t="shared" si="22"/>
        <v>-41.591345160118784</v>
      </c>
      <c r="AJ194" s="21">
        <f t="shared" si="22"/>
        <v>-41.56513281581951</v>
      </c>
      <c r="AK194" s="21">
        <f t="shared" ref="AK194:BB194" si="23">SUM(AK172:AK174)*AK186</f>
        <v>-41.536875218096448</v>
      </c>
      <c r="AL194" s="21">
        <f t="shared" si="23"/>
        <v>-41.5069329266911</v>
      </c>
      <c r="AM194" s="21">
        <f t="shared" si="23"/>
        <v>-41.475721065152406</v>
      </c>
      <c r="AN194" s="21">
        <f t="shared" si="23"/>
        <v>-41.443541507468588</v>
      </c>
      <c r="AO194" s="21">
        <f t="shared" si="23"/>
        <v>-41.41055422429676</v>
      </c>
      <c r="AP194" s="21">
        <f t="shared" si="23"/>
        <v>-41.377032391549371</v>
      </c>
      <c r="AQ194" s="21">
        <f t="shared" si="23"/>
        <v>-41.343257223046557</v>
      </c>
      <c r="AR194" s="21">
        <f t="shared" si="23"/>
        <v>-41.309484413516472</v>
      </c>
      <c r="AS194" s="21">
        <f t="shared" si="23"/>
        <v>-41.275950337970947</v>
      </c>
      <c r="AT194" s="21">
        <f t="shared" si="23"/>
        <v>-41.242890931666672</v>
      </c>
      <c r="AU194" s="21">
        <f t="shared" si="23"/>
        <v>-41.210548788427062</v>
      </c>
      <c r="AV194" s="21">
        <f t="shared" si="23"/>
        <v>-41.179158532968557</v>
      </c>
      <c r="AW194" s="21">
        <f t="shared" si="23"/>
        <v>-41.148947847840958</v>
      </c>
      <c r="AX194" s="21">
        <f t="shared" si="23"/>
        <v>-41.120141044727575</v>
      </c>
      <c r="AY194" s="21">
        <f t="shared" si="23"/>
        <v>-41.092960252942028</v>
      </c>
      <c r="AZ194" s="21">
        <f t="shared" si="23"/>
        <v>-41.067624409239066</v>
      </c>
      <c r="BA194" s="21">
        <f t="shared" si="23"/>
        <v>-41.044348519814861</v>
      </c>
      <c r="BB194" s="21">
        <f t="shared" si="23"/>
        <v>-40.061399020352511</v>
      </c>
    </row>
    <row r="195" spans="1:54" outlineLevel="2">
      <c r="A195" s="441"/>
      <c r="B195" s="150" t="s">
        <v>493</v>
      </c>
      <c r="C195" s="19"/>
      <c r="D195" s="135" t="s">
        <v>387</v>
      </c>
      <c r="E195" s="21">
        <f>SUM(E176:E178)*E186</f>
        <v>-146.68206801275718</v>
      </c>
      <c r="F195" s="21">
        <f t="shared" ref="F195:BB195" si="24">SUM(F176:F178)*F186</f>
        <v>-145.77164020651605</v>
      </c>
      <c r="G195" s="21">
        <f t="shared" si="24"/>
        <v>-144.88094169567918</v>
      </c>
      <c r="H195" s="21">
        <f t="shared" si="24"/>
        <v>-144.00288145794198</v>
      </c>
      <c r="I195" s="21">
        <f t="shared" si="24"/>
        <v>-143.13416012769645</v>
      </c>
      <c r="J195" s="21">
        <f t="shared" si="24"/>
        <v>-142.28706490379437</v>
      </c>
      <c r="K195" s="21">
        <f t="shared" si="24"/>
        <v>-141.4587210054583</v>
      </c>
      <c r="L195" s="21">
        <f t="shared" si="24"/>
        <v>-140.64552253413459</v>
      </c>
      <c r="M195" s="21">
        <f t="shared" si="24"/>
        <v>-139.84748696768906</v>
      </c>
      <c r="N195" s="21">
        <f t="shared" si="24"/>
        <v>-139.06463568266281</v>
      </c>
      <c r="O195" s="21">
        <f t="shared" si="24"/>
        <v>-138.29699398279271</v>
      </c>
      <c r="P195" s="21">
        <f t="shared" si="24"/>
        <v>-137.54459127254833</v>
      </c>
      <c r="Q195" s="21">
        <f t="shared" si="24"/>
        <v>-136.80746103150602</v>
      </c>
      <c r="R195" s="21">
        <f t="shared" si="24"/>
        <v>-136.08564104127836</v>
      </c>
      <c r="S195" s="21">
        <f t="shared" si="24"/>
        <v>-135.34871299491297</v>
      </c>
      <c r="T195" s="21">
        <f t="shared" si="24"/>
        <v>-134.62750150645971</v>
      </c>
      <c r="U195" s="21">
        <f t="shared" si="24"/>
        <v>-133.92204698230762</v>
      </c>
      <c r="V195" s="21">
        <f t="shared" si="24"/>
        <v>-133.2323943771801</v>
      </c>
      <c r="W195" s="21">
        <f t="shared" si="24"/>
        <v>-132.5585933165101</v>
      </c>
      <c r="X195" s="21">
        <f t="shared" si="24"/>
        <v>-131.90069817057892</v>
      </c>
      <c r="Y195" s="21">
        <f t="shared" si="24"/>
        <v>-131.25876815642923</v>
      </c>
      <c r="Z195" s="21">
        <f t="shared" si="24"/>
        <v>-130.63286739673455</v>
      </c>
      <c r="AA195" s="21">
        <f t="shared" si="24"/>
        <v>-130.0230651633255</v>
      </c>
      <c r="AB195" s="21">
        <f t="shared" si="24"/>
        <v>-129.42943582547204</v>
      </c>
      <c r="AC195" s="21">
        <f t="shared" si="24"/>
        <v>-128.76920009854942</v>
      </c>
      <c r="AD195" s="21">
        <f t="shared" si="24"/>
        <v>-128.11563152941949</v>
      </c>
      <c r="AE195" s="21">
        <f t="shared" si="24"/>
        <v>-127.46078322333666</v>
      </c>
      <c r="AF195" s="21">
        <f t="shared" si="24"/>
        <v>-126.79953308849625</v>
      </c>
      <c r="AG195" s="21">
        <f t="shared" si="24"/>
        <v>-126.12962581929916</v>
      </c>
      <c r="AH195" s="21">
        <f t="shared" si="24"/>
        <v>-125.45238872190565</v>
      </c>
      <c r="AI195" s="21">
        <f t="shared" si="24"/>
        <v>-124.77403548635554</v>
      </c>
      <c r="AJ195" s="21">
        <f t="shared" si="24"/>
        <v>-124.69539845396551</v>
      </c>
      <c r="AK195" s="21">
        <f t="shared" si="24"/>
        <v>-124.6106256611456</v>
      </c>
      <c r="AL195" s="21">
        <f t="shared" si="24"/>
        <v>-124.52079878724415</v>
      </c>
      <c r="AM195" s="21">
        <f t="shared" si="24"/>
        <v>-124.42716320314604</v>
      </c>
      <c r="AN195" s="21">
        <f t="shared" si="24"/>
        <v>-124.33062453051295</v>
      </c>
      <c r="AO195" s="21">
        <f t="shared" si="24"/>
        <v>-124.23166268137581</v>
      </c>
      <c r="AP195" s="21">
        <f t="shared" si="24"/>
        <v>-124.13109718350654</v>
      </c>
      <c r="AQ195" s="21">
        <f t="shared" si="24"/>
        <v>-124.02977167837693</v>
      </c>
      <c r="AR195" s="21">
        <f t="shared" si="24"/>
        <v>-123.9284532501617</v>
      </c>
      <c r="AS195" s="21">
        <f t="shared" si="24"/>
        <v>-123.82785102387837</v>
      </c>
      <c r="AT195" s="21">
        <f t="shared" si="24"/>
        <v>-123.72867280531061</v>
      </c>
      <c r="AU195" s="21">
        <f t="shared" si="24"/>
        <v>-123.63164637593128</v>
      </c>
      <c r="AV195" s="21">
        <f t="shared" si="24"/>
        <v>-123.53747560988799</v>
      </c>
      <c r="AW195" s="21">
        <f t="shared" si="24"/>
        <v>-123.4468435548287</v>
      </c>
      <c r="AX195" s="21">
        <f t="shared" si="24"/>
        <v>-123.36042314580386</v>
      </c>
      <c r="AY195" s="21">
        <f t="shared" si="24"/>
        <v>-123.2788807707561</v>
      </c>
      <c r="AZ195" s="21">
        <f t="shared" si="24"/>
        <v>-123.20287323994964</v>
      </c>
      <c r="BA195" s="21">
        <f t="shared" si="24"/>
        <v>-123.13304557197297</v>
      </c>
      <c r="BB195" s="21">
        <f t="shared" si="24"/>
        <v>-120.18419707357521</v>
      </c>
    </row>
    <row r="196" spans="1:54" outlineLevel="2">
      <c r="A196" s="441"/>
      <c r="B196" s="150" t="s">
        <v>287</v>
      </c>
      <c r="C196" s="19"/>
      <c r="D196" s="135" t="s">
        <v>387</v>
      </c>
      <c r="E196" s="21">
        <f t="shared" ref="E196:AJ196" si="25">SUMIF($B$143:$B$154,"Safety",E$143:E$154)*E187</f>
        <v>-9.2260166219501087</v>
      </c>
      <c r="F196" s="21">
        <f t="shared" si="25"/>
        <v>-9.4033727826152838</v>
      </c>
      <c r="G196" s="21">
        <f t="shared" si="25"/>
        <v>-9.5884145112475565</v>
      </c>
      <c r="H196" s="21">
        <f t="shared" si="25"/>
        <v>-9.7787079407364743</v>
      </c>
      <c r="I196" s="21">
        <f t="shared" si="25"/>
        <v>-9.9736021608785013</v>
      </c>
      <c r="J196" s="21">
        <f t="shared" si="25"/>
        <v>-10.177794329762079</v>
      </c>
      <c r="K196" s="21">
        <f t="shared" si="25"/>
        <v>-10.389824470046005</v>
      </c>
      <c r="L196" s="21">
        <f t="shared" si="25"/>
        <v>-10.609632650821121</v>
      </c>
      <c r="M196" s="21">
        <f t="shared" si="25"/>
        <v>-10.837719275008723</v>
      </c>
      <c r="N196" s="21">
        <f t="shared" si="25"/>
        <v>-11.074637581493606</v>
      </c>
      <c r="O196" s="21">
        <f t="shared" si="25"/>
        <v>-11.32100054638015</v>
      </c>
      <c r="P196" s="21">
        <f t="shared" si="25"/>
        <v>-11.561085531512385</v>
      </c>
      <c r="Q196" s="21">
        <f t="shared" si="25"/>
        <v>-11.801466608713584</v>
      </c>
      <c r="R196" s="21">
        <f t="shared" si="25"/>
        <v>-12.048678503666283</v>
      </c>
      <c r="S196" s="21">
        <f t="shared" si="25"/>
        <v>-12.302934626442005</v>
      </c>
      <c r="T196" s="21">
        <f t="shared" si="25"/>
        <v>-12.564455396974461</v>
      </c>
      <c r="U196" s="21">
        <f t="shared" si="25"/>
        <v>-12.833468482129748</v>
      </c>
      <c r="V196" s="21">
        <f t="shared" si="25"/>
        <v>-13.110209040899882</v>
      </c>
      <c r="W196" s="21">
        <f t="shared" si="25"/>
        <v>-13.394919978000626</v>
      </c>
      <c r="X196" s="21">
        <f t="shared" si="25"/>
        <v>-13.687852206163925</v>
      </c>
      <c r="Y196" s="21">
        <f t="shared" si="25"/>
        <v>-13.989264917425469</v>
      </c>
      <c r="Z196" s="21">
        <f t="shared" si="25"/>
        <v>-14.299425863718639</v>
      </c>
      <c r="AA196" s="21">
        <f t="shared" si="25"/>
        <v>-14.618611647096325</v>
      </c>
      <c r="AB196" s="21">
        <f t="shared" si="25"/>
        <v>-14.947108019913834</v>
      </c>
      <c r="AC196" s="21">
        <f t="shared" si="25"/>
        <v>-17.312190830225386</v>
      </c>
      <c r="AD196" s="21">
        <f t="shared" si="25"/>
        <v>-17.729972819449856</v>
      </c>
      <c r="AE196" s="21">
        <f t="shared" si="25"/>
        <v>-18.160148488413682</v>
      </c>
      <c r="AF196" s="21">
        <f t="shared" si="25"/>
        <v>-18.603113976692597</v>
      </c>
      <c r="AG196" s="21">
        <f t="shared" si="25"/>
        <v>-19.059278485397382</v>
      </c>
      <c r="AH196" s="21">
        <f t="shared" si="25"/>
        <v>-19.529064717140987</v>
      </c>
      <c r="AI196" s="21">
        <f t="shared" si="25"/>
        <v>-20.01290933096227</v>
      </c>
      <c r="AJ196" s="21">
        <f t="shared" si="25"/>
        <v>-20.554600205269502</v>
      </c>
      <c r="AK196" s="21">
        <f t="shared" ref="AK196:BB196" si="26">SUMIF($B$143:$B$154,"Safety",AK$143:AK$154)*AK187</f>
        <v>-21.113529556471939</v>
      </c>
      <c r="AL196" s="21">
        <f t="shared" si="26"/>
        <v>-21.690284057898673</v>
      </c>
      <c r="AM196" s="21">
        <f t="shared" si="26"/>
        <v>-22.285470970663908</v>
      </c>
      <c r="AN196" s="21">
        <f t="shared" si="26"/>
        <v>-22.899718879996431</v>
      </c>
      <c r="AO196" s="21">
        <f t="shared" si="26"/>
        <v>-23.533678458169636</v>
      </c>
      <c r="AP196" s="21">
        <f t="shared" si="26"/>
        <v>-24.18802325499864</v>
      </c>
      <c r="AQ196" s="21">
        <f t="shared" si="26"/>
        <v>-24.863450516907552</v>
      </c>
      <c r="AR196" s="21">
        <f t="shared" si="26"/>
        <v>-25.560682035606021</v>
      </c>
      <c r="AS196" s="21">
        <f t="shared" si="26"/>
        <v>-26.280465027452028</v>
      </c>
      <c r="AT196" s="21">
        <f t="shared" si="26"/>
        <v>-27.023573044617979</v>
      </c>
      <c r="AU196" s="21">
        <f t="shared" si="26"/>
        <v>-27.790806919216784</v>
      </c>
      <c r="AV196" s="21">
        <f t="shared" si="26"/>
        <v>-28.582995741588118</v>
      </c>
      <c r="AW196" s="21">
        <f t="shared" si="26"/>
        <v>-29.400997873988</v>
      </c>
      <c r="AX196" s="21">
        <f t="shared" si="26"/>
        <v>-30.245702000970883</v>
      </c>
      <c r="AY196" s="21">
        <f t="shared" si="26"/>
        <v>-31.118028217799846</v>
      </c>
      <c r="AZ196" s="21">
        <f t="shared" si="26"/>
        <v>-32.01892915827046</v>
      </c>
      <c r="BA196" s="21">
        <f t="shared" si="26"/>
        <v>-32.949391163383368</v>
      </c>
      <c r="BB196" s="21">
        <f t="shared" si="26"/>
        <v>-32.157686809481589</v>
      </c>
    </row>
    <row r="197" spans="1:54" outlineLevel="2">
      <c r="A197" s="441"/>
      <c r="B197" s="150" t="s">
        <v>290</v>
      </c>
      <c r="C197" s="19"/>
      <c r="D197" s="135" t="s">
        <v>387</v>
      </c>
      <c r="E197" s="21">
        <f>SUMIF($B$143:$B$154,"Financial",E$143:E$154)*E186</f>
        <v>-90.62013415657826</v>
      </c>
      <c r="F197" s="21">
        <f t="shared" ref="F197:BB197" si="27">SUMIF($B$143:$B$154,"Financial",F$143:F$154)*F186</f>
        <v>-90.176110266307148</v>
      </c>
      <c r="G197" s="21">
        <f t="shared" si="27"/>
        <v>-89.782520076771775</v>
      </c>
      <c r="H197" s="21">
        <f t="shared" si="27"/>
        <v>-89.390020021010983</v>
      </c>
      <c r="I197" s="21">
        <f t="shared" si="27"/>
        <v>-88.929792373054468</v>
      </c>
      <c r="J197" s="21">
        <f t="shared" si="27"/>
        <v>-88.570318550342066</v>
      </c>
      <c r="K197" s="21">
        <f t="shared" si="27"/>
        <v>-88.285598392764271</v>
      </c>
      <c r="L197" s="21">
        <f t="shared" si="27"/>
        <v>-88.011478602262727</v>
      </c>
      <c r="M197" s="21">
        <f t="shared" si="27"/>
        <v>-87.748024769864259</v>
      </c>
      <c r="N197" s="21">
        <f t="shared" si="27"/>
        <v>-87.495319340373314</v>
      </c>
      <c r="O197" s="21">
        <f t="shared" si="27"/>
        <v>-87.253463139657313</v>
      </c>
      <c r="P197" s="21">
        <f t="shared" si="27"/>
        <v>-87.015895379267846</v>
      </c>
      <c r="Q197" s="21">
        <f t="shared" si="27"/>
        <v>-86.785469984511451</v>
      </c>
      <c r="R197" s="21">
        <f t="shared" si="27"/>
        <v>-86.564820994141002</v>
      </c>
      <c r="S197" s="21">
        <f t="shared" si="27"/>
        <v>-86.353960971705021</v>
      </c>
      <c r="T197" s="21">
        <f t="shared" si="27"/>
        <v>-86.152909790975031</v>
      </c>
      <c r="U197" s="21">
        <f t="shared" si="27"/>
        <v>-85.961694960130487</v>
      </c>
      <c r="V197" s="21">
        <f t="shared" si="27"/>
        <v>-85.780351969872996</v>
      </c>
      <c r="W197" s="21">
        <f t="shared" si="27"/>
        <v>-85.608924667064827</v>
      </c>
      <c r="X197" s="21">
        <f t="shared" si="27"/>
        <v>-85.447465655584537</v>
      </c>
      <c r="Y197" s="21">
        <f t="shared" si="27"/>
        <v>-85.296036726213714</v>
      </c>
      <c r="Z197" s="21">
        <f t="shared" si="27"/>
        <v>-85.154709317490941</v>
      </c>
      <c r="AA197" s="21">
        <f t="shared" si="27"/>
        <v>-85.023565009596339</v>
      </c>
      <c r="AB197" s="21">
        <f t="shared" si="27"/>
        <v>-84.902696053474244</v>
      </c>
      <c r="AC197" s="21">
        <f t="shared" si="27"/>
        <v>-101.40466339614011</v>
      </c>
      <c r="AD197" s="21">
        <f t="shared" si="27"/>
        <v>-101.42853175947934</v>
      </c>
      <c r="AE197" s="21">
        <f t="shared" si="27"/>
        <v>-101.46317389394224</v>
      </c>
      <c r="AF197" s="21">
        <f t="shared" si="27"/>
        <v>-101.50875527092343</v>
      </c>
      <c r="AG197" s="21">
        <f t="shared" si="27"/>
        <v>-101.56545469315539</v>
      </c>
      <c r="AH197" s="21">
        <f t="shared" si="27"/>
        <v>-101.63346511299591</v>
      </c>
      <c r="AI197" s="21">
        <f t="shared" si="27"/>
        <v>-101.71299450545473</v>
      </c>
      <c r="AJ197" s="21">
        <f t="shared" si="27"/>
        <v>-102.29846226961753</v>
      </c>
      <c r="AK197" s="21">
        <f t="shared" si="27"/>
        <v>-102.8993177394624</v>
      </c>
      <c r="AL197" s="21">
        <f t="shared" si="27"/>
        <v>-103.51601792842776</v>
      </c>
      <c r="AM197" s="21">
        <f t="shared" si="27"/>
        <v>-104.14904627523336</v>
      </c>
      <c r="AN197" s="21">
        <f t="shared" si="27"/>
        <v>-104.79891443175126</v>
      </c>
      <c r="AO197" s="21">
        <f t="shared" si="27"/>
        <v>-105.46616417832371</v>
      </c>
      <c r="AP197" s="21">
        <f t="shared" si="27"/>
        <v>-106.15136947580579</v>
      </c>
      <c r="AQ197" s="21">
        <f t="shared" si="27"/>
        <v>-106.85513866428819</v>
      </c>
      <c r="AR197" s="21">
        <f t="shared" si="27"/>
        <v>-107.57811681917907</v>
      </c>
      <c r="AS197" s="21">
        <f t="shared" si="27"/>
        <v>-108.32098827610017</v>
      </c>
      <c r="AT197" s="21">
        <f t="shared" si="27"/>
        <v>-109.08447933688871</v>
      </c>
      <c r="AU197" s="21">
        <f t="shared" si="27"/>
        <v>-109.86936116989139</v>
      </c>
      <c r="AV197" s="21">
        <f t="shared" si="27"/>
        <v>-110.67645291869471</v>
      </c>
      <c r="AW197" s="21">
        <f t="shared" si="27"/>
        <v>-111.50662503447153</v>
      </c>
      <c r="AX197" s="21">
        <f t="shared" si="27"/>
        <v>-112.36080284822397</v>
      </c>
      <c r="AY197" s="21">
        <f t="shared" si="27"/>
        <v>-113.23997040039498</v>
      </c>
      <c r="AZ197" s="21">
        <f t="shared" si="27"/>
        <v>-114.14517454658608</v>
      </c>
      <c r="BA197" s="21">
        <f t="shared" si="27"/>
        <v>-115.0775293594983</v>
      </c>
      <c r="BB197" s="21">
        <f t="shared" si="27"/>
        <v>-192.62326065098233</v>
      </c>
    </row>
    <row r="198" spans="1:54" outlineLevel="2">
      <c r="A198" s="442"/>
      <c r="B198" s="150" t="s">
        <v>474</v>
      </c>
      <c r="C198" s="19"/>
      <c r="D198" s="135" t="s">
        <v>387</v>
      </c>
      <c r="E198" s="21">
        <f>SUMIF($B$143:$B$154,"Other",E$143:E$154)*E186</f>
        <v>0.94799999999999995</v>
      </c>
      <c r="F198" s="21">
        <f t="shared" ref="F198:BB198" si="28">SUMIF($B$143:$B$154,"Other",F$143:F$154)*F186</f>
        <v>0.91594202898550725</v>
      </c>
      <c r="G198" s="21">
        <f t="shared" si="28"/>
        <v>0.88496814394735002</v>
      </c>
      <c r="H198" s="21">
        <f t="shared" si="28"/>
        <v>0.85504168497328514</v>
      </c>
      <c r="I198" s="21">
        <f t="shared" si="28"/>
        <v>0.82612723185824655</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0" t="s">
        <v>494</v>
      </c>
      <c r="B200" s="150" t="s">
        <v>495</v>
      </c>
      <c r="C200" s="19"/>
      <c r="D200" s="135" t="s">
        <v>387</v>
      </c>
      <c r="E200" s="21">
        <f>SUM(E190:E193,E196:E198)</f>
        <v>-216.57144737420134</v>
      </c>
      <c r="F200" s="21">
        <f t="shared" ref="F200:BB200" si="29">SUM(F190:F193,F196:F198)</f>
        <v>-215.65601623604886</v>
      </c>
      <c r="G200" s="21">
        <f t="shared" si="29"/>
        <v>-214.50174498650918</v>
      </c>
      <c r="H200" s="21">
        <f t="shared" si="29"/>
        <v>-213.33800882644493</v>
      </c>
      <c r="I200" s="21">
        <f t="shared" si="29"/>
        <v>-212.41373966913298</v>
      </c>
      <c r="J200" s="21">
        <f t="shared" si="29"/>
        <v>-209.3491469824761</v>
      </c>
      <c r="K200" s="21">
        <f t="shared" si="29"/>
        <v>-208.14044531088746</v>
      </c>
      <c r="L200" s="21">
        <f t="shared" si="29"/>
        <v>-207.26009394205147</v>
      </c>
      <c r="M200" s="21">
        <f t="shared" si="29"/>
        <v>-206.39680536755407</v>
      </c>
      <c r="N200" s="21">
        <f t="shared" si="29"/>
        <v>-205.26433441869827</v>
      </c>
      <c r="O200" s="21">
        <f t="shared" si="29"/>
        <v>-204.44490892391906</v>
      </c>
      <c r="P200" s="21">
        <f t="shared" si="29"/>
        <v>-203.62330313965992</v>
      </c>
      <c r="Q200" s="21">
        <f t="shared" si="29"/>
        <v>-202.80951700581534</v>
      </c>
      <c r="R200" s="21">
        <f t="shared" si="29"/>
        <v>-202.27812023306279</v>
      </c>
      <c r="S200" s="21">
        <f t="shared" si="29"/>
        <v>-201.49484479178722</v>
      </c>
      <c r="T200" s="21">
        <f t="shared" si="29"/>
        <v>-200.73074916651876</v>
      </c>
      <c r="U200" s="21">
        <f t="shared" si="29"/>
        <v>-199.98657925322487</v>
      </c>
      <c r="V200" s="21">
        <f t="shared" si="29"/>
        <v>-199.50738324101405</v>
      </c>
      <c r="W200" s="21">
        <f t="shared" si="29"/>
        <v>-198.80046520003432</v>
      </c>
      <c r="X200" s="21">
        <f t="shared" si="29"/>
        <v>-198.35058399671323</v>
      </c>
      <c r="Y200" s="21">
        <f t="shared" si="29"/>
        <v>-197.68434947996855</v>
      </c>
      <c r="Z200" s="21">
        <f t="shared" si="29"/>
        <v>-197.26766703185476</v>
      </c>
      <c r="AA200" s="21">
        <f t="shared" si="29"/>
        <v>-196.86684332701824</v>
      </c>
      <c r="AB200" s="21">
        <f t="shared" si="29"/>
        <v>-196.48294682425862</v>
      </c>
      <c r="AC200" s="21">
        <f t="shared" si="29"/>
        <v>-214.70782013627485</v>
      </c>
      <c r="AD200" s="21">
        <f t="shared" si="29"/>
        <v>-214.53542523228282</v>
      </c>
      <c r="AE200" s="21">
        <f t="shared" si="29"/>
        <v>-214.40520451540038</v>
      </c>
      <c r="AF200" s="21">
        <f t="shared" si="29"/>
        <v>-214.29095428426211</v>
      </c>
      <c r="AG200" s="21">
        <f t="shared" si="29"/>
        <v>-214.1966269997597</v>
      </c>
      <c r="AH200" s="21">
        <f t="shared" si="29"/>
        <v>-214.12662481314413</v>
      </c>
      <c r="AI200" s="21">
        <f t="shared" si="29"/>
        <v>-214.08639018532784</v>
      </c>
      <c r="AJ200" s="21">
        <f t="shared" si="29"/>
        <v>-215.05738505357397</v>
      </c>
      <c r="AK200" s="21">
        <f t="shared" si="29"/>
        <v>-216.05820139300334</v>
      </c>
      <c r="AL200" s="21">
        <f t="shared" si="29"/>
        <v>-217.09161882899036</v>
      </c>
      <c r="AM200" s="21">
        <f t="shared" si="29"/>
        <v>-218.15969049228417</v>
      </c>
      <c r="AN200" s="21">
        <f t="shared" si="29"/>
        <v>-219.26395051824318</v>
      </c>
      <c r="AO200" s="21">
        <f t="shared" si="29"/>
        <v>-220.405741248439</v>
      </c>
      <c r="AP200" s="21">
        <f t="shared" si="29"/>
        <v>-221.58686809860984</v>
      </c>
      <c r="AQ200" s="21">
        <f t="shared" si="29"/>
        <v>-222.80927610672785</v>
      </c>
      <c r="AR200" s="21">
        <f t="shared" si="29"/>
        <v>-224.07478800318512</v>
      </c>
      <c r="AS200" s="21">
        <f t="shared" si="29"/>
        <v>-225.38525616579659</v>
      </c>
      <c r="AT200" s="21">
        <f t="shared" si="29"/>
        <v>-226.74263228246394</v>
      </c>
      <c r="AU200" s="21">
        <f t="shared" si="29"/>
        <v>-228.1489645772609</v>
      </c>
      <c r="AV200" s="21">
        <f t="shared" si="29"/>
        <v>-229.6063511402476</v>
      </c>
      <c r="AW200" s="21">
        <f t="shared" si="29"/>
        <v>-231.1169486558988</v>
      </c>
      <c r="AX200" s="21">
        <f t="shared" si="29"/>
        <v>-232.68299896221603</v>
      </c>
      <c r="AY200" s="21">
        <f t="shared" si="29"/>
        <v>-234.3068329100592</v>
      </c>
      <c r="AZ200" s="21">
        <f t="shared" si="29"/>
        <v>-235.99086949452314</v>
      </c>
      <c r="BA200" s="21">
        <f t="shared" si="29"/>
        <v>-237.73761988663006</v>
      </c>
      <c r="BB200" s="21">
        <f t="shared" si="29"/>
        <v>-312.28095698406673</v>
      </c>
    </row>
    <row r="201" spans="1:54" outlineLevel="2">
      <c r="A201" s="441"/>
      <c r="B201" s="150" t="s">
        <v>496</v>
      </c>
      <c r="C201" s="19"/>
      <c r="D201" s="135" t="s">
        <v>387</v>
      </c>
      <c r="E201" s="21">
        <f>SUM(E190:E192,E194,E196:E198)</f>
        <v>-167.83194298614521</v>
      </c>
      <c r="F201" s="21">
        <f t="shared" ref="F201:BB201" si="30">SUM(F190:F192,F194,F196:F198)</f>
        <v>-166.97387017518952</v>
      </c>
      <c r="G201" s="21">
        <f t="shared" si="30"/>
        <v>-166.23537076641307</v>
      </c>
      <c r="H201" s="21">
        <f t="shared" si="30"/>
        <v>-165.49984458951957</v>
      </c>
      <c r="I201" s="21">
        <f t="shared" si="30"/>
        <v>-164.69729841275347</v>
      </c>
      <c r="J201" s="21">
        <f t="shared" si="30"/>
        <v>-161.77550290443435</v>
      </c>
      <c r="K201" s="21">
        <f t="shared" si="30"/>
        <v>-161.03638526847567</v>
      </c>
      <c r="L201" s="21">
        <f t="shared" si="30"/>
        <v>-160.33401693969415</v>
      </c>
      <c r="M201" s="21">
        <f t="shared" si="30"/>
        <v>-159.66845001300868</v>
      </c>
      <c r="N201" s="21">
        <f t="shared" si="30"/>
        <v>-159.03982975836402</v>
      </c>
      <c r="O201" s="21">
        <f t="shared" si="30"/>
        <v>-158.44840212996155</v>
      </c>
      <c r="P201" s="21">
        <f t="shared" si="30"/>
        <v>-157.87143753983003</v>
      </c>
      <c r="Q201" s="21">
        <f t="shared" si="30"/>
        <v>-157.31793861476166</v>
      </c>
      <c r="R201" s="21">
        <f t="shared" si="30"/>
        <v>-156.7966687143759</v>
      </c>
      <c r="S201" s="21">
        <f t="shared" si="30"/>
        <v>-156.29731419011142</v>
      </c>
      <c r="T201" s="21">
        <f t="shared" si="30"/>
        <v>-155.83000697684514</v>
      </c>
      <c r="U201" s="21">
        <f t="shared" si="30"/>
        <v>-155.39464874838353</v>
      </c>
      <c r="V201" s="21">
        <f t="shared" si="30"/>
        <v>-154.99117376854292</v>
      </c>
      <c r="W201" s="21">
        <f t="shared" si="30"/>
        <v>-154.61954871598772</v>
      </c>
      <c r="X201" s="21">
        <f t="shared" si="30"/>
        <v>-154.27977292212682</v>
      </c>
      <c r="Y201" s="21">
        <f t="shared" si="30"/>
        <v>-153.97187835495117</v>
      </c>
      <c r="Z201" s="21">
        <f t="shared" si="30"/>
        <v>-153.69592984394512</v>
      </c>
      <c r="AA201" s="21">
        <f t="shared" si="30"/>
        <v>-153.4520253254978</v>
      </c>
      <c r="AB201" s="21">
        <f t="shared" si="30"/>
        <v>-153.24029622520078</v>
      </c>
      <c r="AC201" s="21">
        <f t="shared" si="30"/>
        <v>-171.67272617725899</v>
      </c>
      <c r="AD201" s="21">
        <f t="shared" si="30"/>
        <v>-171.7052136903732</v>
      </c>
      <c r="AE201" s="21">
        <f t="shared" si="30"/>
        <v>-171.76514693717721</v>
      </c>
      <c r="AF201" s="21">
        <f t="shared" si="30"/>
        <v>-171.85127170782414</v>
      </c>
      <c r="AG201" s="21">
        <f t="shared" si="30"/>
        <v>-171.96331844469233</v>
      </c>
      <c r="AH201" s="21">
        <f t="shared" si="30"/>
        <v>-172.10224204114206</v>
      </c>
      <c r="AI201" s="21">
        <f t="shared" si="30"/>
        <v>-172.27065770490415</v>
      </c>
      <c r="AJ201" s="21">
        <f t="shared" si="30"/>
        <v>-173.24961584801184</v>
      </c>
      <c r="AK201" s="21">
        <f t="shared" si="30"/>
        <v>-174.26189223289151</v>
      </c>
      <c r="AL201" s="21">
        <f t="shared" si="30"/>
        <v>-175.30884585099301</v>
      </c>
      <c r="AM201" s="21">
        <f t="shared" si="30"/>
        <v>-176.39193829448001</v>
      </c>
      <c r="AN201" s="21">
        <f t="shared" si="30"/>
        <v>-177.51256845016337</v>
      </c>
      <c r="AO201" s="21">
        <f t="shared" si="30"/>
        <v>-178.67204650746879</v>
      </c>
      <c r="AP201" s="21">
        <f t="shared" si="30"/>
        <v>-179.87185189343685</v>
      </c>
      <c r="AQ201" s="21">
        <f t="shared" si="30"/>
        <v>-181.11353110741652</v>
      </c>
      <c r="AR201" s="21">
        <f t="shared" si="30"/>
        <v>-182.39866735344566</v>
      </c>
      <c r="AS201" s="21">
        <f t="shared" si="30"/>
        <v>-183.72889012887293</v>
      </c>
      <c r="AT201" s="21">
        <f t="shared" si="30"/>
        <v>-185.10589770683316</v>
      </c>
      <c r="AU201" s="21">
        <f t="shared" si="30"/>
        <v>-186.53146806468962</v>
      </c>
      <c r="AV201" s="21">
        <f t="shared" si="30"/>
        <v>-188.00744832942496</v>
      </c>
      <c r="AW201" s="21">
        <f t="shared" si="30"/>
        <v>-189.53576013700888</v>
      </c>
      <c r="AX201" s="21">
        <f t="shared" si="30"/>
        <v>-191.1184078130517</v>
      </c>
      <c r="AY201" s="21">
        <f t="shared" si="30"/>
        <v>-192.7574844663838</v>
      </c>
      <c r="AZ201" s="21">
        <f t="shared" si="30"/>
        <v>-194.45517619979665</v>
      </c>
      <c r="BA201" s="21">
        <f t="shared" si="30"/>
        <v>-196.21376693036757</v>
      </c>
      <c r="BB201" s="21">
        <f t="shared" si="30"/>
        <v>-271.74035726705023</v>
      </c>
    </row>
    <row r="202" spans="1:54" outlineLevel="2">
      <c r="A202" s="442"/>
      <c r="B202" s="150" t="s">
        <v>497</v>
      </c>
      <c r="C202" s="19"/>
      <c r="D202" s="135" t="s">
        <v>387</v>
      </c>
      <c r="E202" s="21">
        <f>SUM(E190:E192,E195:E198)</f>
        <v>-265.6199883164017</v>
      </c>
      <c r="F202" s="21">
        <f t="shared" ref="F202:BB202" si="31">SUM(F190:F192,F195:F198)</f>
        <v>-264.15496363486307</v>
      </c>
      <c r="G202" s="21">
        <f t="shared" si="31"/>
        <v>-262.82266523019928</v>
      </c>
      <c r="H202" s="21">
        <f t="shared" si="31"/>
        <v>-261.50176556148091</v>
      </c>
      <c r="I202" s="21">
        <f t="shared" si="31"/>
        <v>-260.12007183121773</v>
      </c>
      <c r="J202" s="21">
        <f t="shared" si="31"/>
        <v>-256.63354616321362</v>
      </c>
      <c r="K202" s="21">
        <f t="shared" si="31"/>
        <v>-255.3421992721145</v>
      </c>
      <c r="L202" s="21">
        <f t="shared" si="31"/>
        <v>-254.09769862911719</v>
      </c>
      <c r="M202" s="21">
        <f t="shared" si="31"/>
        <v>-252.90010798168353</v>
      </c>
      <c r="N202" s="21">
        <f t="shared" si="31"/>
        <v>-251.74958687055545</v>
      </c>
      <c r="O202" s="21">
        <f t="shared" si="31"/>
        <v>-250.64639811849003</v>
      </c>
      <c r="P202" s="21">
        <f t="shared" si="31"/>
        <v>-249.56783173072571</v>
      </c>
      <c r="Q202" s="21">
        <f t="shared" si="31"/>
        <v>-248.52291263576569</v>
      </c>
      <c r="R202" s="21">
        <f t="shared" si="31"/>
        <v>-247.52042940856145</v>
      </c>
      <c r="S202" s="21">
        <f t="shared" si="31"/>
        <v>-246.52978951140264</v>
      </c>
      <c r="T202" s="21">
        <f t="shared" si="31"/>
        <v>-245.58167463934078</v>
      </c>
      <c r="U202" s="21">
        <f t="shared" si="31"/>
        <v>-244.6760134115637</v>
      </c>
      <c r="V202" s="21">
        <f t="shared" si="31"/>
        <v>-243.81277001185282</v>
      </c>
      <c r="W202" s="21">
        <f t="shared" si="31"/>
        <v>-242.99194426032776</v>
      </c>
      <c r="X202" s="21">
        <f t="shared" si="31"/>
        <v>-242.21357170251281</v>
      </c>
      <c r="Y202" s="21">
        <f t="shared" si="31"/>
        <v>-241.47772379257063</v>
      </c>
      <c r="Z202" s="21">
        <f t="shared" si="31"/>
        <v>-240.78450810091186</v>
      </c>
      <c r="AA202" s="21">
        <f t="shared" si="31"/>
        <v>-240.13406877509203</v>
      </c>
      <c r="AB202" s="21">
        <f t="shared" si="31"/>
        <v>-239.52658677551548</v>
      </c>
      <c r="AC202" s="21">
        <f t="shared" si="31"/>
        <v>-257.51885957669742</v>
      </c>
      <c r="AD202" s="21">
        <f t="shared" si="31"/>
        <v>-257.11563471083855</v>
      </c>
      <c r="AE202" s="21">
        <f t="shared" si="31"/>
        <v>-256.73900242078093</v>
      </c>
      <c r="AF202" s="21">
        <f t="shared" si="31"/>
        <v>-256.38429376883244</v>
      </c>
      <c r="AG202" s="21">
        <f t="shared" si="31"/>
        <v>-256.04973565900031</v>
      </c>
      <c r="AH202" s="21">
        <f t="shared" si="31"/>
        <v>-255.73716785751199</v>
      </c>
      <c r="AI202" s="21">
        <f t="shared" si="31"/>
        <v>-255.45334803114091</v>
      </c>
      <c r="AJ202" s="21">
        <f t="shared" si="31"/>
        <v>-256.37988148615784</v>
      </c>
      <c r="AK202" s="21">
        <f t="shared" si="31"/>
        <v>-257.33564267594068</v>
      </c>
      <c r="AL202" s="21">
        <f t="shared" si="31"/>
        <v>-258.32271171154605</v>
      </c>
      <c r="AM202" s="21">
        <f t="shared" si="31"/>
        <v>-259.34338043247362</v>
      </c>
      <c r="AN202" s="21">
        <f t="shared" si="31"/>
        <v>-260.39965147320777</v>
      </c>
      <c r="AO202" s="21">
        <f t="shared" si="31"/>
        <v>-261.49315496454784</v>
      </c>
      <c r="AP202" s="21">
        <f t="shared" si="31"/>
        <v>-262.62591668539403</v>
      </c>
      <c r="AQ202" s="21">
        <f t="shared" si="31"/>
        <v>-263.8000455627469</v>
      </c>
      <c r="AR202" s="21">
        <f t="shared" si="31"/>
        <v>-265.01763619009091</v>
      </c>
      <c r="AS202" s="21">
        <f t="shared" si="31"/>
        <v>-266.28079081478035</v>
      </c>
      <c r="AT202" s="21">
        <f t="shared" si="31"/>
        <v>-267.59167958047709</v>
      </c>
      <c r="AU202" s="21">
        <f t="shared" si="31"/>
        <v>-268.95256565219381</v>
      </c>
      <c r="AV202" s="21">
        <f t="shared" si="31"/>
        <v>-270.36576540634439</v>
      </c>
      <c r="AW202" s="21">
        <f t="shared" si="31"/>
        <v>-271.83365584399661</v>
      </c>
      <c r="AX202" s="21">
        <f t="shared" si="31"/>
        <v>-273.35868991412798</v>
      </c>
      <c r="AY202" s="21">
        <f t="shared" si="31"/>
        <v>-274.94340498419785</v>
      </c>
      <c r="AZ202" s="21">
        <f t="shared" si="31"/>
        <v>-276.59042503050722</v>
      </c>
      <c r="BA202" s="21">
        <f t="shared" si="31"/>
        <v>-278.30246398252564</v>
      </c>
      <c r="BB202" s="21">
        <f t="shared" si="31"/>
        <v>-351.86315532027294</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0" t="s">
        <v>498</v>
      </c>
      <c r="B204" s="150" t="s">
        <v>499</v>
      </c>
      <c r="C204" s="19"/>
      <c r="D204" s="135" t="s">
        <v>387</v>
      </c>
      <c r="E204" s="21">
        <f>E200</f>
        <v>-216.57144737420134</v>
      </c>
      <c r="F204" s="21">
        <f>F200+E204</f>
        <v>-432.2274636102502</v>
      </c>
      <c r="G204" s="21">
        <f t="shared" ref="G204:BB206" si="32">G200+F204</f>
        <v>-646.72920859675935</v>
      </c>
      <c r="H204" s="21">
        <f t="shared" si="32"/>
        <v>-860.06721742320428</v>
      </c>
      <c r="I204" s="21">
        <f t="shared" si="32"/>
        <v>-1072.4809570923373</v>
      </c>
      <c r="J204" s="21">
        <f t="shared" si="32"/>
        <v>-1281.8301040748133</v>
      </c>
      <c r="K204" s="21">
        <f t="shared" si="32"/>
        <v>-1489.9705493857009</v>
      </c>
      <c r="L204" s="21">
        <f t="shared" si="32"/>
        <v>-1697.2306433277524</v>
      </c>
      <c r="M204" s="21">
        <f t="shared" si="32"/>
        <v>-1903.6274486953066</v>
      </c>
      <c r="N204" s="21">
        <f t="shared" si="32"/>
        <v>-2108.8917831140047</v>
      </c>
      <c r="O204" s="21">
        <f t="shared" si="32"/>
        <v>-2313.336692037924</v>
      </c>
      <c r="P204" s="21">
        <f t="shared" si="32"/>
        <v>-2516.959995177584</v>
      </c>
      <c r="Q204" s="21">
        <f t="shared" si="32"/>
        <v>-2719.7695121833995</v>
      </c>
      <c r="R204" s="21">
        <f t="shared" si="32"/>
        <v>-2922.0476324164624</v>
      </c>
      <c r="S204" s="21">
        <f t="shared" si="32"/>
        <v>-3123.5424772082497</v>
      </c>
      <c r="T204" s="21">
        <f t="shared" si="32"/>
        <v>-3324.2732263747685</v>
      </c>
      <c r="U204" s="21">
        <f t="shared" si="32"/>
        <v>-3524.2598056279935</v>
      </c>
      <c r="V204" s="21">
        <f t="shared" si="32"/>
        <v>-3723.7671888690074</v>
      </c>
      <c r="W204" s="21">
        <f t="shared" si="32"/>
        <v>-3922.567654069042</v>
      </c>
      <c r="X204" s="21">
        <f t="shared" si="32"/>
        <v>-4120.9182380657548</v>
      </c>
      <c r="Y204" s="21">
        <f t="shared" si="32"/>
        <v>-4318.6025875457235</v>
      </c>
      <c r="Z204" s="21">
        <f t="shared" si="32"/>
        <v>-4515.8702545775786</v>
      </c>
      <c r="AA204" s="21">
        <f t="shared" si="32"/>
        <v>-4712.7370979045972</v>
      </c>
      <c r="AB204" s="21">
        <f t="shared" si="32"/>
        <v>-4909.220044728856</v>
      </c>
      <c r="AC204" s="21">
        <f t="shared" si="32"/>
        <v>-5123.9278648651307</v>
      </c>
      <c r="AD204" s="21">
        <f t="shared" si="32"/>
        <v>-5338.4632900974138</v>
      </c>
      <c r="AE204" s="21">
        <f t="shared" si="32"/>
        <v>-5552.8684946128142</v>
      </c>
      <c r="AF204" s="21">
        <f t="shared" si="32"/>
        <v>-5767.1594488970759</v>
      </c>
      <c r="AG204" s="21">
        <f t="shared" si="32"/>
        <v>-5981.356075896836</v>
      </c>
      <c r="AH204" s="21">
        <f t="shared" si="32"/>
        <v>-6195.4827007099802</v>
      </c>
      <c r="AI204" s="21">
        <f t="shared" si="32"/>
        <v>-6409.5690908953084</v>
      </c>
      <c r="AJ204" s="21">
        <f t="shared" si="32"/>
        <v>-6624.6264759488822</v>
      </c>
      <c r="AK204" s="21">
        <f t="shared" si="32"/>
        <v>-6840.6846773418856</v>
      </c>
      <c r="AL204" s="21">
        <f t="shared" si="32"/>
        <v>-7057.7762961708759</v>
      </c>
      <c r="AM204" s="21">
        <f t="shared" si="32"/>
        <v>-7275.9359866631603</v>
      </c>
      <c r="AN204" s="21">
        <f t="shared" si="32"/>
        <v>-7495.1999371814036</v>
      </c>
      <c r="AO204" s="21">
        <f t="shared" si="32"/>
        <v>-7715.6056784298426</v>
      </c>
      <c r="AP204" s="21">
        <f t="shared" si="32"/>
        <v>-7937.1925465284521</v>
      </c>
      <c r="AQ204" s="21">
        <f t="shared" si="32"/>
        <v>-8160.0018226351804</v>
      </c>
      <c r="AR204" s="21">
        <f t="shared" si="32"/>
        <v>-8384.0766106383653</v>
      </c>
      <c r="AS204" s="21">
        <f t="shared" si="32"/>
        <v>-8609.4618668041621</v>
      </c>
      <c r="AT204" s="21">
        <f t="shared" si="32"/>
        <v>-8836.2044990866252</v>
      </c>
      <c r="AU204" s="21">
        <f t="shared" si="32"/>
        <v>-9064.3534636638869</v>
      </c>
      <c r="AV204" s="21">
        <f t="shared" si="32"/>
        <v>-9293.959814804135</v>
      </c>
      <c r="AW204" s="21">
        <f t="shared" si="32"/>
        <v>-9525.0767634600343</v>
      </c>
      <c r="AX204" s="21">
        <f t="shared" si="32"/>
        <v>-9757.7597624222508</v>
      </c>
      <c r="AY204" s="21">
        <f t="shared" si="32"/>
        <v>-9992.0665953323096</v>
      </c>
      <c r="AZ204" s="21">
        <f t="shared" si="32"/>
        <v>-10228.057464826832</v>
      </c>
      <c r="BA204" s="21">
        <f t="shared" si="32"/>
        <v>-10465.795084713462</v>
      </c>
      <c r="BB204" s="21">
        <f t="shared" si="32"/>
        <v>-10778.076041697528</v>
      </c>
    </row>
    <row r="205" spans="1:54" outlineLevel="2">
      <c r="A205" s="441"/>
      <c r="B205" s="150" t="s">
        <v>500</v>
      </c>
      <c r="C205" s="19"/>
      <c r="D205" s="135" t="s">
        <v>387</v>
      </c>
      <c r="E205" s="21">
        <f>E201</f>
        <v>-167.83194298614521</v>
      </c>
      <c r="F205" s="21">
        <f t="shared" ref="F205:U206" si="33">F201+E205</f>
        <v>-334.80581316133475</v>
      </c>
      <c r="G205" s="21">
        <f t="shared" si="33"/>
        <v>-501.04118392774785</v>
      </c>
      <c r="H205" s="21">
        <f t="shared" si="33"/>
        <v>-666.54102851726748</v>
      </c>
      <c r="I205" s="21">
        <f t="shared" si="33"/>
        <v>-831.238326930021</v>
      </c>
      <c r="J205" s="21">
        <f t="shared" si="33"/>
        <v>-993.01382983445535</v>
      </c>
      <c r="K205" s="21">
        <f t="shared" si="33"/>
        <v>-1154.0502151029309</v>
      </c>
      <c r="L205" s="21">
        <f t="shared" si="33"/>
        <v>-1314.3842320426252</v>
      </c>
      <c r="M205" s="21">
        <f t="shared" si="33"/>
        <v>-1474.0526820556338</v>
      </c>
      <c r="N205" s="21">
        <f t="shared" si="33"/>
        <v>-1633.0925118139978</v>
      </c>
      <c r="O205" s="21">
        <f t="shared" si="33"/>
        <v>-1791.5409139439594</v>
      </c>
      <c r="P205" s="21">
        <f t="shared" si="33"/>
        <v>-1949.4123514837893</v>
      </c>
      <c r="Q205" s="21">
        <f t="shared" si="33"/>
        <v>-2106.730290098551</v>
      </c>
      <c r="R205" s="21">
        <f t="shared" si="33"/>
        <v>-2263.5269588129268</v>
      </c>
      <c r="S205" s="21">
        <f t="shared" si="33"/>
        <v>-2419.8242730030383</v>
      </c>
      <c r="T205" s="21">
        <f t="shared" si="33"/>
        <v>-2575.6542799798835</v>
      </c>
      <c r="U205" s="21">
        <f t="shared" si="33"/>
        <v>-2731.0489287282671</v>
      </c>
      <c r="V205" s="21">
        <f t="shared" si="32"/>
        <v>-2886.0401024968101</v>
      </c>
      <c r="W205" s="21">
        <f t="shared" si="32"/>
        <v>-3040.6596512127976</v>
      </c>
      <c r="X205" s="21">
        <f t="shared" si="32"/>
        <v>-3194.9394241349246</v>
      </c>
      <c r="Y205" s="21">
        <f t="shared" si="32"/>
        <v>-3348.9113024898757</v>
      </c>
      <c r="Z205" s="21">
        <f t="shared" si="32"/>
        <v>-3502.6072323338208</v>
      </c>
      <c r="AA205" s="21">
        <f t="shared" si="32"/>
        <v>-3656.0592576593185</v>
      </c>
      <c r="AB205" s="21">
        <f t="shared" si="32"/>
        <v>-3809.2995538845194</v>
      </c>
      <c r="AC205" s="21">
        <f t="shared" si="32"/>
        <v>-3980.9722800617783</v>
      </c>
      <c r="AD205" s="21">
        <f t="shared" si="32"/>
        <v>-4152.6774937521513</v>
      </c>
      <c r="AE205" s="21">
        <f t="shared" si="32"/>
        <v>-4324.442640689329</v>
      </c>
      <c r="AF205" s="21">
        <f t="shared" si="32"/>
        <v>-4496.2939123971528</v>
      </c>
      <c r="AG205" s="21">
        <f t="shared" si="32"/>
        <v>-4668.2572308418448</v>
      </c>
      <c r="AH205" s="21">
        <f t="shared" si="32"/>
        <v>-4840.3594728829867</v>
      </c>
      <c r="AI205" s="21">
        <f t="shared" si="32"/>
        <v>-5012.6301305878906</v>
      </c>
      <c r="AJ205" s="21">
        <f t="shared" si="32"/>
        <v>-5185.8797464359022</v>
      </c>
      <c r="AK205" s="21">
        <f t="shared" si="32"/>
        <v>-5360.1416386687933</v>
      </c>
      <c r="AL205" s="21">
        <f t="shared" si="32"/>
        <v>-5535.4504845197862</v>
      </c>
      <c r="AM205" s="21">
        <f t="shared" si="32"/>
        <v>-5711.8424228142658</v>
      </c>
      <c r="AN205" s="21">
        <f t="shared" si="32"/>
        <v>-5889.3549912644294</v>
      </c>
      <c r="AO205" s="21">
        <f t="shared" si="32"/>
        <v>-6068.027037771898</v>
      </c>
      <c r="AP205" s="21">
        <f t="shared" si="32"/>
        <v>-6247.8988896653345</v>
      </c>
      <c r="AQ205" s="21">
        <f t="shared" si="32"/>
        <v>-6429.0124207727513</v>
      </c>
      <c r="AR205" s="21">
        <f t="shared" si="32"/>
        <v>-6611.4110881261968</v>
      </c>
      <c r="AS205" s="21">
        <f t="shared" si="32"/>
        <v>-6795.1399782550698</v>
      </c>
      <c r="AT205" s="21">
        <f t="shared" si="32"/>
        <v>-6980.245875961903</v>
      </c>
      <c r="AU205" s="21">
        <f t="shared" si="32"/>
        <v>-7166.7773440265928</v>
      </c>
      <c r="AV205" s="21">
        <f t="shared" si="32"/>
        <v>-7354.7847923560175</v>
      </c>
      <c r="AW205" s="21">
        <f t="shared" si="32"/>
        <v>-7544.3205524930263</v>
      </c>
      <c r="AX205" s="21">
        <f t="shared" si="32"/>
        <v>-7735.4389603060781</v>
      </c>
      <c r="AY205" s="21">
        <f t="shared" si="32"/>
        <v>-7928.1964447724622</v>
      </c>
      <c r="AZ205" s="21">
        <f t="shared" si="32"/>
        <v>-8122.6516209722586</v>
      </c>
      <c r="BA205" s="21">
        <f t="shared" si="32"/>
        <v>-8318.865387902626</v>
      </c>
      <c r="BB205" s="21">
        <f t="shared" si="32"/>
        <v>-8590.6057451696761</v>
      </c>
    </row>
    <row r="206" spans="1:54" outlineLevel="2">
      <c r="A206" s="442"/>
      <c r="B206" s="150" t="s">
        <v>501</v>
      </c>
      <c r="C206" s="19"/>
      <c r="D206" s="135" t="s">
        <v>387</v>
      </c>
      <c r="E206" s="21">
        <f>E202</f>
        <v>-265.6199883164017</v>
      </c>
      <c r="F206" s="21">
        <f t="shared" si="33"/>
        <v>-529.77495195126471</v>
      </c>
      <c r="G206" s="21">
        <f t="shared" si="32"/>
        <v>-792.59761718146399</v>
      </c>
      <c r="H206" s="21">
        <f t="shared" si="32"/>
        <v>-1054.099382742945</v>
      </c>
      <c r="I206" s="21">
        <f t="shared" si="32"/>
        <v>-1314.2194545741627</v>
      </c>
      <c r="J206" s="21">
        <f t="shared" si="32"/>
        <v>-1570.8530007373763</v>
      </c>
      <c r="K206" s="21">
        <f t="shared" si="32"/>
        <v>-1826.1952000094907</v>
      </c>
      <c r="L206" s="21">
        <f t="shared" si="32"/>
        <v>-2080.2928986386078</v>
      </c>
      <c r="M206" s="21">
        <f t="shared" si="32"/>
        <v>-2333.1930066202913</v>
      </c>
      <c r="N206" s="21">
        <f t="shared" si="32"/>
        <v>-2584.9425934908468</v>
      </c>
      <c r="O206" s="21">
        <f t="shared" si="32"/>
        <v>-2835.588991609337</v>
      </c>
      <c r="P206" s="21">
        <f t="shared" si="32"/>
        <v>-3085.1568233400626</v>
      </c>
      <c r="Q206" s="21">
        <f t="shared" si="32"/>
        <v>-3333.6797359758284</v>
      </c>
      <c r="R206" s="21">
        <f t="shared" si="32"/>
        <v>-3581.2001653843899</v>
      </c>
      <c r="S206" s="21">
        <f t="shared" si="32"/>
        <v>-3827.7299548957926</v>
      </c>
      <c r="T206" s="21">
        <f t="shared" si="32"/>
        <v>-4073.3116295351333</v>
      </c>
      <c r="U206" s="21">
        <f t="shared" si="32"/>
        <v>-4317.9876429466967</v>
      </c>
      <c r="V206" s="21">
        <f t="shared" si="32"/>
        <v>-4561.8004129585497</v>
      </c>
      <c r="W206" s="21">
        <f t="shared" si="32"/>
        <v>-4804.7923572188774</v>
      </c>
      <c r="X206" s="21">
        <f t="shared" si="32"/>
        <v>-5047.0059289213905</v>
      </c>
      <c r="Y206" s="21">
        <f t="shared" si="32"/>
        <v>-5288.4836527139614</v>
      </c>
      <c r="Z206" s="21">
        <f t="shared" si="32"/>
        <v>-5529.2681608148732</v>
      </c>
      <c r="AA206" s="21">
        <f t="shared" si="32"/>
        <v>-5769.4022295899649</v>
      </c>
      <c r="AB206" s="21">
        <f t="shared" si="32"/>
        <v>-6008.9288163654801</v>
      </c>
      <c r="AC206" s="21">
        <f t="shared" si="32"/>
        <v>-6266.4476759421777</v>
      </c>
      <c r="AD206" s="21">
        <f t="shared" si="32"/>
        <v>-6523.5633106530167</v>
      </c>
      <c r="AE206" s="21">
        <f t="shared" si="32"/>
        <v>-6780.3023130737974</v>
      </c>
      <c r="AF206" s="21">
        <f t="shared" si="32"/>
        <v>-7036.6866068426298</v>
      </c>
      <c r="AG206" s="21">
        <f t="shared" si="32"/>
        <v>-7292.7363425016301</v>
      </c>
      <c r="AH206" s="21">
        <f t="shared" si="32"/>
        <v>-7548.473510359142</v>
      </c>
      <c r="AI206" s="21">
        <f t="shared" si="32"/>
        <v>-7803.9268583902831</v>
      </c>
      <c r="AJ206" s="21">
        <f t="shared" si="32"/>
        <v>-8060.3067398764406</v>
      </c>
      <c r="AK206" s="21">
        <f t="shared" si="32"/>
        <v>-8317.6423825523816</v>
      </c>
      <c r="AL206" s="21">
        <f t="shared" si="32"/>
        <v>-8575.9650942639273</v>
      </c>
      <c r="AM206" s="21">
        <f t="shared" si="32"/>
        <v>-8835.3084746964014</v>
      </c>
      <c r="AN206" s="21">
        <f t="shared" si="32"/>
        <v>-9095.7081261696094</v>
      </c>
      <c r="AO206" s="21">
        <f t="shared" si="32"/>
        <v>-9357.2012811341574</v>
      </c>
      <c r="AP206" s="21">
        <f t="shared" si="32"/>
        <v>-9619.8271978195517</v>
      </c>
      <c r="AQ206" s="21">
        <f t="shared" si="32"/>
        <v>-9883.6272433822978</v>
      </c>
      <c r="AR206" s="21">
        <f t="shared" si="32"/>
        <v>-10148.644879572388</v>
      </c>
      <c r="AS206" s="21">
        <f t="shared" si="32"/>
        <v>-10414.925670387169</v>
      </c>
      <c r="AT206" s="21">
        <f t="shared" si="32"/>
        <v>-10682.517349967646</v>
      </c>
      <c r="AU206" s="21">
        <f t="shared" si="32"/>
        <v>-10951.46991561984</v>
      </c>
      <c r="AV206" s="21">
        <f t="shared" si="32"/>
        <v>-11221.835681026185</v>
      </c>
      <c r="AW206" s="21">
        <f t="shared" si="32"/>
        <v>-11493.669336870182</v>
      </c>
      <c r="AX206" s="21">
        <f t="shared" si="32"/>
        <v>-11767.02802678431</v>
      </c>
      <c r="AY206" s="21">
        <f t="shared" si="32"/>
        <v>-12041.971431768508</v>
      </c>
      <c r="AZ206" s="21">
        <f t="shared" si="32"/>
        <v>-12318.561856799015</v>
      </c>
      <c r="BA206" s="21">
        <f t="shared" si="32"/>
        <v>-12596.86432078154</v>
      </c>
      <c r="BB206" s="21">
        <f t="shared" si="32"/>
        <v>-12948.727476101812</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3" t="s">
        <v>489</v>
      </c>
      <c r="B210" s="150" t="s">
        <v>567</v>
      </c>
      <c r="C210" s="19"/>
      <c r="D210" s="135" t="s">
        <v>387</v>
      </c>
      <c r="E210" s="21">
        <f>E190-Baseline!E190</f>
        <v>-3.6654405469938411</v>
      </c>
      <c r="F210" s="21">
        <f>F190-Baseline!F190</f>
        <v>-3.6911762367064616</v>
      </c>
      <c r="G210" s="21">
        <f>G190-Baseline!G190</f>
        <v>-3.7640494343076321</v>
      </c>
      <c r="H210" s="21">
        <f>H190-Baseline!H190</f>
        <v>-3.8225398766329128</v>
      </c>
      <c r="I210" s="21">
        <f>I190-Baseline!I190</f>
        <v>-3.8677139405004537</v>
      </c>
      <c r="J210" s="21">
        <f>J190-Baseline!J190</f>
        <v>-0.87073174118746888</v>
      </c>
      <c r="K210" s="21">
        <f>K190-Baseline!K190</f>
        <v>-0.78578621321292119</v>
      </c>
      <c r="L210" s="21">
        <f>L190-Baseline!L190</f>
        <v>-0.7067948175223393</v>
      </c>
      <c r="M210" s="21">
        <f>M190-Baseline!M190</f>
        <v>-0.63341125835321466</v>
      </c>
      <c r="N210" s="21">
        <f>N190-Baseline!N190</f>
        <v>-0.56530722975339853</v>
      </c>
      <c r="O210" s="21">
        <f>O190-Baseline!O190</f>
        <v>-0.50217154829704602</v>
      </c>
      <c r="P210" s="21">
        <f>P190-Baseline!P190</f>
        <v>-0.44370932546065567</v>
      </c>
      <c r="Q210" s="21">
        <f>Q190-Baseline!Q190</f>
        <v>-0.38964117791538561</v>
      </c>
      <c r="R210" s="21">
        <f>R190-Baseline!R190</f>
        <v>-0.33970247406621562</v>
      </c>
      <c r="S210" s="21">
        <f>S190-Baseline!S190</f>
        <v>-0.29364261523981344</v>
      </c>
      <c r="T210" s="21">
        <f>T190-Baseline!T190</f>
        <v>-0.25122434999128496</v>
      </c>
      <c r="U210" s="21">
        <f>U190-Baseline!U190</f>
        <v>-0.21222312006545171</v>
      </c>
      <c r="V210" s="21">
        <f>V190-Baseline!V190</f>
        <v>-0.17642643661103993</v>
      </c>
      <c r="W210" s="21">
        <f>W190-Baseline!W190</f>
        <v>-0.14363328530627403</v>
      </c>
      <c r="X210" s="21">
        <f>X190-Baseline!X190</f>
        <v>-0.11365355911197259</v>
      </c>
      <c r="Y210" s="21">
        <f>Y190-Baseline!Y190</f>
        <v>-8.6307517423426947E-2</v>
      </c>
      <c r="Z210" s="21">
        <f>Z190-Baseline!Z190</f>
        <v>-6.142527044522559E-2</v>
      </c>
      <c r="AA210" s="21">
        <f>AA190-Baseline!AA190</f>
        <v>-3.8846287663840691E-2</v>
      </c>
      <c r="AB210" s="21">
        <f>AB190-Baseline!AB190</f>
        <v>-1.8418929341330374E-2</v>
      </c>
      <c r="AC210" s="21">
        <f>AC190-Baseline!AC190</f>
        <v>-1.4025548487705546E-18</v>
      </c>
      <c r="AD210" s="21">
        <f>AD190-Baseline!AD190</f>
        <v>-1.3551254577493282E-18</v>
      </c>
      <c r="AE210" s="21">
        <f>AE190-Baseline!AE190</f>
        <v>-1.3092999591780949E-18</v>
      </c>
      <c r="AF210" s="21">
        <f>AF190-Baseline!AF190</f>
        <v>-1.2650241151479177E-18</v>
      </c>
      <c r="AG210" s="21">
        <f>AG190-Baseline!AG190</f>
        <v>-1.2222455218820461E-18</v>
      </c>
      <c r="AH210" s="21">
        <f>AH190-Baseline!AH190</f>
        <v>-1.1809135477121221E-18</v>
      </c>
      <c r="AI210" s="21">
        <f>AI190-Baseline!AI190</f>
        <v>-1.1409792731518088E-18</v>
      </c>
      <c r="AJ210" s="21">
        <f>AJ190-Baseline!AJ190</f>
        <v>-1.1077468671376783E-18</v>
      </c>
      <c r="AK210" s="21">
        <f>AK190-Baseline!AK190</f>
        <v>-1.0754823952792994E-18</v>
      </c>
      <c r="AL210" s="21">
        <f>AL190-Baseline!AL190</f>
        <v>-1.044157665319708E-18</v>
      </c>
      <c r="AM210" s="21">
        <f>AM190-Baseline!AM190</f>
        <v>-1.0137453061356389E-18</v>
      </c>
      <c r="AN210" s="21">
        <f>AN190-Baseline!AN190</f>
        <v>-9.8421874382100875E-19</v>
      </c>
      <c r="AO210" s="21">
        <f>AO190-Baseline!AO190</f>
        <v>-9.5555217846699864E-19</v>
      </c>
      <c r="AP210" s="21">
        <f>AP190-Baseline!AP190</f>
        <v>-9.2772056161844539E-19</v>
      </c>
      <c r="AQ210" s="21">
        <f>AQ190-Baseline!AQ190</f>
        <v>-9.0069957438684007E-19</v>
      </c>
      <c r="AR210" s="21">
        <f>AR190-Baseline!AR190</f>
        <v>-8.7446560620081569E-19</v>
      </c>
      <c r="AS210" s="21">
        <f>AS190-Baseline!AS190</f>
        <v>-8.4899573417554916E-19</v>
      </c>
      <c r="AT210" s="21">
        <f>AT190-Baseline!AT190</f>
        <v>-8.242677030830575E-19</v>
      </c>
      <c r="AU210" s="21">
        <f>AU190-Baseline!AU190</f>
        <v>-8.0025990590588106E-19</v>
      </c>
      <c r="AV210" s="21">
        <f>AV190-Baseline!AV190</f>
        <v>-7.7695136495716612E-19</v>
      </c>
      <c r="AW210" s="21">
        <f>AW190-Baseline!AW190</f>
        <v>-7.543217135506467E-19</v>
      </c>
      <c r="AX210" s="21">
        <f>AX190-Baseline!AX190</f>
        <v>-7.3235117820451135E-19</v>
      </c>
      <c r="AY210" s="21">
        <f>AY190-Baseline!AY190</f>
        <v>-7.1102056136360319E-19</v>
      </c>
      <c r="AZ210" s="21">
        <f>AZ190-Baseline!AZ190</f>
        <v>-6.9031122462485743E-19</v>
      </c>
      <c r="BA210" s="21">
        <f>BA190-Baseline!BA190</f>
        <v>-6.702050724513179E-19</v>
      </c>
      <c r="BB210" s="21">
        <f>BB190-Baseline!BB190</f>
        <v>-6.506845363605028E-19</v>
      </c>
    </row>
    <row r="211" spans="1:54" outlineLevel="2">
      <c r="A211" s="464"/>
      <c r="B211" s="150" t="s">
        <v>490</v>
      </c>
      <c r="C211" s="19"/>
      <c r="D211" s="135" t="s">
        <v>387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4"/>
      <c r="B212" s="150" t="s">
        <v>565</v>
      </c>
      <c r="C212" s="19"/>
      <c r="D212" s="135" t="s">
        <v>387</v>
      </c>
      <c r="E212" s="21">
        <f>E192-Baseline!E192</f>
        <v>0</v>
      </c>
      <c r="F212" s="21">
        <f>F77*F186-Baseline!F77*Baseline!F186</f>
        <v>6.8649827159816823E-4</v>
      </c>
      <c r="G212" s="21">
        <f>G77*G186-Baseline!G77*Baseline!G186</f>
        <v>8.5278258474197344E-4</v>
      </c>
      <c r="H212" s="21">
        <f>H77*H186-Baseline!H77*Baseline!H186</f>
        <v>1.2781854848427088E-3</v>
      </c>
      <c r="I212" s="21">
        <f>I77*I186-Baseline!I77*Baseline!I186</f>
        <v>2.2979089437491496E-3</v>
      </c>
      <c r="J212" s="21">
        <f>J77*J186-Baseline!J77*Baseline!J186</f>
        <v>2.6137586334478158E-3</v>
      </c>
      <c r="K212" s="21">
        <f>K77*K186-Baseline!K77*Baseline!K186</f>
        <v>2.550815282861052E-3</v>
      </c>
      <c r="L212" s="21">
        <f>L77*L186-Baseline!L77*Baseline!L186</f>
        <v>2.4893883338474865E-3</v>
      </c>
      <c r="M212" s="21">
        <f>M77*M186-Baseline!M77*Baseline!M186</f>
        <v>2.4294412449812341E-3</v>
      </c>
      <c r="N212" s="21">
        <f>N77*N186-Baseline!N77*Baseline!N186</f>
        <v>2.3709383555239327E-3</v>
      </c>
      <c r="O212" s="21">
        <f>O77*O186-Baseline!O77*Baseline!O186</f>
        <v>2.3138448641848441E-3</v>
      </c>
      <c r="P212" s="21">
        <f>P77*P186-Baseline!P77*Baseline!P186</f>
        <v>2.2581268084280737E-3</v>
      </c>
      <c r="Q212" s="21">
        <f>Q77*Q186-Baseline!Q77*Baseline!Q186</f>
        <v>2.2037510442292074E-3</v>
      </c>
      <c r="R212" s="21">
        <f>R77*R186-Baseline!R77*Baseline!R186</f>
        <v>2.1506852263684095E-3</v>
      </c>
      <c r="S212" s="21">
        <f>S77*S186-Baseline!S77*Baseline!S186</f>
        <v>2.0988977891658323E-3</v>
      </c>
      <c r="T212" s="21">
        <f>T77*T186-Baseline!T77*Baseline!T186</f>
        <v>2.0483579277019714E-3</v>
      </c>
      <c r="U212" s="21">
        <f>U77*U186-Baseline!U77*Baseline!U186</f>
        <v>1.999035579460795E-3</v>
      </c>
      <c r="V212" s="21">
        <f>V77*V186-Baseline!V77*Baseline!V186</f>
        <v>1.9509014064595931E-3</v>
      </c>
      <c r="W212" s="21">
        <f>W77*W186-Baseline!W77*Baseline!W186</f>
        <v>1.9039267777820612E-3</v>
      </c>
      <c r="X212" s="21">
        <f>X77*X186-Baseline!X77*Baseline!X186</f>
        <v>1.8580837525181693E-3</v>
      </c>
      <c r="Y212" s="21">
        <f>Y77*Y186-Baseline!Y77*Baseline!Y186</f>
        <v>1.8133450631356851E-3</v>
      </c>
      <c r="Z212" s="21">
        <f>Z77*Z186-Baseline!Z77*Baseline!Z186</f>
        <v>1.769684099288682E-3</v>
      </c>
      <c r="AA212" s="21">
        <f>AA77*AA186-Baseline!AA77*Baseline!AA186</f>
        <v>1.7270748919244738E-3</v>
      </c>
      <c r="AB212" s="21">
        <f>AB77*AB186-Baseline!AB77*Baseline!AB186</f>
        <v>1.6854920978506271E-3</v>
      </c>
      <c r="AC212" s="21">
        <f>AC77*AC186-Baseline!AC77*Baseline!AC186</f>
        <v>1.6449109846572441E-3</v>
      </c>
      <c r="AD212" s="21">
        <f>AD77*AD186-Baseline!AD77*Baseline!AD186</f>
        <v>1.6053074159856351E-3</v>
      </c>
      <c r="AE212" s="21">
        <f>AE77*AE186-Baseline!AE77*Baseline!AE186</f>
        <v>1.5666578371664741E-3</v>
      </c>
      <c r="AF212" s="21">
        <f>AF77*AF186-Baseline!AF77*Baseline!AF186</f>
        <v>1.5289392611883557E-3</v>
      </c>
      <c r="AG212" s="21">
        <f>AG77*AG186-Baseline!AG77*Baseline!AG186</f>
        <v>1.4921292550287291E-3</v>
      </c>
      <c r="AH212" s="21">
        <f>AH77*AH186-Baseline!AH77*Baseline!AH186</f>
        <v>1.4562059263081295E-3</v>
      </c>
      <c r="AI212" s="21">
        <f>AI77*AI186-Baseline!AI77*Baseline!AI186</f>
        <v>1.4211479102321789E-3</v>
      </c>
      <c r="AJ212" s="21">
        <f>AJ77*AJ186-Baseline!AJ77*Baseline!AJ186</f>
        <v>1.3936670479548496E-3</v>
      </c>
      <c r="AK212" s="21">
        <f>AK77*AK186-Baseline!AK77*Baseline!AK186</f>
        <v>1.3667180278496005E-3</v>
      </c>
      <c r="AL212" s="21">
        <f>AL77*AL186-Baseline!AL77*Baseline!AL186</f>
        <v>1.3402905528501208E-3</v>
      </c>
      <c r="AM212" s="21">
        <f>AM77*AM186-Baseline!AM77*Baseline!AM186</f>
        <v>1.3143745253128003E-3</v>
      </c>
      <c r="AN212" s="21">
        <f>AN77*AN186-Baseline!AN77*Baseline!AN186</f>
        <v>1.2889600431300607E-3</v>
      </c>
      <c r="AO212" s="21">
        <f>AO77*AO186-Baseline!AO77*Baseline!AO186</f>
        <v>1.2640373959378337E-3</v>
      </c>
      <c r="AP212" s="21">
        <f>AP77*AP186-Baseline!AP77*Baseline!AP186</f>
        <v>1.2395970614207386E-3</v>
      </c>
      <c r="AQ212" s="21">
        <f>AQ77*AQ186-Baseline!AQ77*Baseline!AQ186</f>
        <v>1.2156297016705508E-3</v>
      </c>
      <c r="AR212" s="21">
        <f>AR77*AR186-Baseline!AR77*Baseline!AR186</f>
        <v>1.1921261595784216E-3</v>
      </c>
      <c r="AS212" s="21">
        <f>AS77*AS186-Baseline!AS77*Baseline!AS186</f>
        <v>1.169077455393186E-3</v>
      </c>
      <c r="AT212" s="21">
        <f>AT77*AT186-Baseline!AT77*Baseline!AT186</f>
        <v>1.1464747832281574E-3</v>
      </c>
      <c r="AU212" s="21">
        <f>AU77*AU186-Baseline!AU77*Baseline!AU186</f>
        <v>1.124309507736676E-3</v>
      </c>
      <c r="AV212" s="21">
        <f>AV77*AV186-Baseline!AV77*Baseline!AV186</f>
        <v>1.1025731607867684E-3</v>
      </c>
      <c r="AW212" s="21">
        <f>AW77*AW186-Baseline!AW77*Baseline!AW186</f>
        <v>1.0812574382272899E-3</v>
      </c>
      <c r="AX212" s="21">
        <f>AX77*AX186-Baseline!AX77*Baseline!AX186</f>
        <v>1.0603541967109109E-3</v>
      </c>
      <c r="AY212" s="21">
        <f>AY77*AY186-Baseline!AY77*Baseline!AY186</f>
        <v>1.0398554505890445E-3</v>
      </c>
      <c r="AZ212" s="21">
        <f>AZ77*AZ186-Baseline!AZ77*Baseline!AZ186</f>
        <v>1.0197533688485194E-3</v>
      </c>
      <c r="BA212" s="21">
        <f>BA77*BA186-Baseline!BA77*Baseline!BA186</f>
        <v>1.0000402721201951E-3</v>
      </c>
      <c r="BB212" s="21">
        <f>BB77*BB186-Baseline!BB77*Baseline!BB186</f>
        <v>0.16542471977816753</v>
      </c>
    </row>
    <row r="213" spans="1:54" outlineLevel="2">
      <c r="A213" s="464"/>
      <c r="B213" s="150" t="s">
        <v>491</v>
      </c>
      <c r="C213" s="19"/>
      <c r="D213" s="135" t="s">
        <v>387</v>
      </c>
      <c r="E213" s="21">
        <f>E193-Baseline!E193</f>
        <v>0</v>
      </c>
      <c r="F213" s="21">
        <f>F193-Baseline!F193</f>
        <v>4.1661473724303733E-3</v>
      </c>
      <c r="G213" s="21">
        <f>G193-Baseline!G193</f>
        <v>5.2476573283684047E-3</v>
      </c>
      <c r="H213" s="21">
        <f>H193-Baseline!H193</f>
        <v>7.973892180515918E-3</v>
      </c>
      <c r="I213" s="21">
        <f>I193-Baseline!I193</f>
        <v>1.4579181782281125E-2</v>
      </c>
      <c r="J213" s="21">
        <f>J193-Baseline!J193</f>
        <v>1.6860413101923655E-2</v>
      </c>
      <c r="K213" s="21">
        <f>K193-Baseline!K193</f>
        <v>1.6670893385381191E-2</v>
      </c>
      <c r="L213" s="21">
        <f>L193-Baseline!L193</f>
        <v>1.6533550824789245E-2</v>
      </c>
      <c r="M213" s="21">
        <f>M193-Baseline!M193</f>
        <v>1.6393159616626463E-2</v>
      </c>
      <c r="N213" s="21">
        <f>N193-Baseline!N193</f>
        <v>1.6199636939603579E-2</v>
      </c>
      <c r="O213" s="21">
        <f>O193-Baseline!O193</f>
        <v>1.605503059329294E-2</v>
      </c>
      <c r="P213" s="21">
        <f>P193-Baseline!P193</f>
        <v>1.5907999097422021E-2</v>
      </c>
      <c r="Q213" s="21">
        <f>Q193-Baseline!Q193</f>
        <v>1.5758743228118988E-2</v>
      </c>
      <c r="R213" s="21">
        <f>R193-Baseline!R193</f>
        <v>1.5653091327365587E-2</v>
      </c>
      <c r="S213" s="21">
        <f>S193-Baseline!S193</f>
        <v>1.5498857357400198E-2</v>
      </c>
      <c r="T213" s="21">
        <f>T193-Baseline!T193</f>
        <v>1.5342979320422501E-2</v>
      </c>
      <c r="U213" s="21">
        <f>U193-Baseline!U193</f>
        <v>1.5185625935714597E-2</v>
      </c>
      <c r="V213" s="21">
        <f>V193-Baseline!V193</f>
        <v>1.5068355325965399E-2</v>
      </c>
      <c r="W213" s="21">
        <f>W193-Baseline!W193</f>
        <v>1.4907532178256133E-2</v>
      </c>
      <c r="X213" s="21">
        <f>X193-Baseline!X193</f>
        <v>1.4785148836367057E-2</v>
      </c>
      <c r="Y213" s="21">
        <f>Y193-Baseline!Y193</f>
        <v>1.4621542741949156E-2</v>
      </c>
      <c r="Z213" s="21">
        <f>Z193-Baseline!Z193</f>
        <v>1.449479911069318E-2</v>
      </c>
      <c r="AA213" s="21">
        <f>AA193-Baseline!AA193</f>
        <v>1.4365686502955555E-2</v>
      </c>
      <c r="AB213" s="21">
        <f>AB193-Baseline!AB193</f>
        <v>1.4234392603256651E-2</v>
      </c>
      <c r="AC213" s="21">
        <f>AC193-Baseline!AC193</f>
        <v>1.4093119435585777E-2</v>
      </c>
      <c r="AD213" s="21">
        <f>AD193-Baseline!AD193</f>
        <v>1.3952209200454035E-2</v>
      </c>
      <c r="AE213" s="21">
        <f>AE193-Baseline!AE193</f>
        <v>1.3813183222637804E-2</v>
      </c>
      <c r="AF213" s="21">
        <f>AF193-Baseline!AF193</f>
        <v>1.3671710056684105E-2</v>
      </c>
      <c r="AG213" s="21">
        <f>AG193-Baseline!AG193</f>
        <v>1.3528387428550559E-2</v>
      </c>
      <c r="AH213" s="21">
        <f>AH193-Baseline!AH193</f>
        <v>1.3383869313344121E-2</v>
      </c>
      <c r="AI213" s="21">
        <f>AI193-Baseline!AI193</f>
        <v>1.3238957133367535E-2</v>
      </c>
      <c r="AJ213" s="21">
        <f>AJ193-Baseline!AJ193</f>
        <v>1.3156894237511096E-2</v>
      </c>
      <c r="AK213" s="21">
        <f>AK193-Baseline!AK193</f>
        <v>1.3072858895426975E-2</v>
      </c>
      <c r="AL213" s="21">
        <f>AL193-Baseline!AL193</f>
        <v>1.298714038819071E-2</v>
      </c>
      <c r="AM213" s="21">
        <f>AM193-Baseline!AM193</f>
        <v>1.2899902244740247E-2</v>
      </c>
      <c r="AN213" s="21">
        <f>AN193-Baseline!AN193</f>
        <v>1.281121737017088E-2</v>
      </c>
      <c r="AO213" s="21">
        <f>AO193-Baseline!AO193</f>
        <v>1.2721120411043785E-2</v>
      </c>
      <c r="AP213" s="21">
        <f>AP193-Baseline!AP193</f>
        <v>1.2629708065475143E-2</v>
      </c>
      <c r="AQ213" s="21">
        <f>AQ193-Baseline!AQ193</f>
        <v>1.2537087730024155E-2</v>
      </c>
      <c r="AR213" s="21">
        <f>AR193-Baseline!AR193</f>
        <v>1.2443337278398303E-2</v>
      </c>
      <c r="AS213" s="21">
        <f>AS193-Baseline!AS193</f>
        <v>1.2348528084899613E-2</v>
      </c>
      <c r="AT213" s="21">
        <f>AT193-Baseline!AT193</f>
        <v>1.2252734943899668E-2</v>
      </c>
      <c r="AU213" s="21">
        <f>AU193-Baseline!AU193</f>
        <v>1.2156034906283253E-2</v>
      </c>
      <c r="AV213" s="21">
        <f>AV193-Baseline!AV193</f>
        <v>1.2058499722428451E-2</v>
      </c>
      <c r="AW213" s="21">
        <f>AW193-Baseline!AW193</f>
        <v>1.1960196587978089E-2</v>
      </c>
      <c r="AX213" s="21">
        <f>AX193-Baseline!AX193</f>
        <v>1.1861191383744085E-2</v>
      </c>
      <c r="AY213" s="21">
        <f>AY193-Baseline!AY193</f>
        <v>1.1761548498967045E-2</v>
      </c>
      <c r="AZ213" s="21">
        <f>AZ193-Baseline!AZ193</f>
        <v>1.1661329950356958E-2</v>
      </c>
      <c r="BA213" s="21">
        <f>BA193-Baseline!BA193</f>
        <v>1.1560595182686484E-2</v>
      </c>
      <c r="BB213" s="21">
        <f>BB193-Baseline!BB193</f>
        <v>1.9329576986598767</v>
      </c>
    </row>
    <row r="214" spans="1:54" outlineLevel="2">
      <c r="A214" s="464"/>
      <c r="B214" s="150" t="s">
        <v>492</v>
      </c>
      <c r="C214" s="19"/>
      <c r="D214" s="135" t="s">
        <v>387</v>
      </c>
      <c r="E214" s="21">
        <f>E194-Baseline!E194</f>
        <v>0</v>
      </c>
      <c r="F214" s="21">
        <f>F194-Baseline!F194</f>
        <v>2.081112106701255E-3</v>
      </c>
      <c r="G214" s="21">
        <f>G194-Baseline!G194</f>
        <v>2.6245697546372071E-3</v>
      </c>
      <c r="H214" s="21">
        <f>H194-Baseline!H194</f>
        <v>3.9937184796201564E-3</v>
      </c>
      <c r="I214" s="21">
        <f>I194-Baseline!I194</f>
        <v>7.2892047817560979E-3</v>
      </c>
      <c r="J214" s="21">
        <f>J194-Baseline!J194</f>
        <v>8.4173732586236838E-3</v>
      </c>
      <c r="K214" s="21">
        <f>K194-Baseline!K194</f>
        <v>8.3397663863920002E-3</v>
      </c>
      <c r="L214" s="21">
        <f>L194-Baseline!L194</f>
        <v>8.2628771233217435E-3</v>
      </c>
      <c r="M214" s="21">
        <f>M194-Baseline!M194</f>
        <v>8.1866988365035809E-3</v>
      </c>
      <c r="N214" s="21">
        <f>N194-Baseline!N194</f>
        <v>8.111224951115048E-3</v>
      </c>
      <c r="O214" s="21">
        <f>O194-Baseline!O194</f>
        <v>8.0364489539519468E-3</v>
      </c>
      <c r="P214" s="21">
        <f>P194-Baseline!P194</f>
        <v>7.9623643962989377E-3</v>
      </c>
      <c r="Q214" s="21">
        <f>Q194-Baseline!Q194</f>
        <v>7.8889648869306939E-3</v>
      </c>
      <c r="R214" s="21">
        <f>R194-Baseline!R194</f>
        <v>7.8162440904705477E-3</v>
      </c>
      <c r="S214" s="21">
        <f>S194-Baseline!S194</f>
        <v>7.7424532887917508E-3</v>
      </c>
      <c r="T214" s="21">
        <f>T194-Baseline!T194</f>
        <v>7.6693612195413152E-3</v>
      </c>
      <c r="U214" s="21">
        <f>U194-Baseline!U194</f>
        <v>7.5969612651718421E-3</v>
      </c>
      <c r="V214" s="21">
        <f>V194-Baseline!V194</f>
        <v>7.5252468805899753E-3</v>
      </c>
      <c r="W214" s="21">
        <f>W194-Baseline!W194</f>
        <v>7.4542115657791896E-3</v>
      </c>
      <c r="X214" s="21">
        <f>X194-Baseline!X194</f>
        <v>7.3838488975397354E-3</v>
      </c>
      <c r="Y214" s="21">
        <f>Y194-Baseline!Y194</f>
        <v>7.314152506531002E-3</v>
      </c>
      <c r="Z214" s="21">
        <f>Z194-Baseline!Z194</f>
        <v>7.2451160837445627E-3</v>
      </c>
      <c r="AA214" s="21">
        <f>AA194-Baseline!AA194</f>
        <v>7.1767333784151788E-3</v>
      </c>
      <c r="AB214" s="21">
        <f>AB194-Baseline!AB194</f>
        <v>7.1089982070731139E-3</v>
      </c>
      <c r="AC214" s="21">
        <f>AC194-Baseline!AC194</f>
        <v>7.0373761013513558E-3</v>
      </c>
      <c r="AD214" s="21">
        <f>AD194-Baseline!AD194</f>
        <v>6.965909756267763E-3</v>
      </c>
      <c r="AE214" s="21">
        <f>AE194-Baseline!AE194</f>
        <v>6.8941677570748539E-3</v>
      </c>
      <c r="AF214" s="21">
        <f>AF194-Baseline!AF194</f>
        <v>6.8218799510475492E-3</v>
      </c>
      <c r="AG214" s="21">
        <f>AG194-Baseline!AG194</f>
        <v>6.7489359303678498E-3</v>
      </c>
      <c r="AH214" s="21">
        <f>AH194-Baseline!AH194</f>
        <v>6.6754191063083113E-3</v>
      </c>
      <c r="AI214" s="21">
        <f>AI194-Baseline!AI194</f>
        <v>6.6016704009967953E-3</v>
      </c>
      <c r="AJ214" s="21">
        <f>AJ194-Baseline!AJ194</f>
        <v>6.559302161342373E-3</v>
      </c>
      <c r="AK214" s="21">
        <f>AK194-Baseline!AK194</f>
        <v>6.5160801514352329E-3</v>
      </c>
      <c r="AL214" s="21">
        <f>AL194-Baseline!AL194</f>
        <v>6.4720646945204408E-3</v>
      </c>
      <c r="AM214" s="21">
        <f>AM194-Baseline!AM194</f>
        <v>6.4273236843419568E-3</v>
      </c>
      <c r="AN214" s="21">
        <f>AN194-Baseline!AN194</f>
        <v>6.3819064436003714E-3</v>
      </c>
      <c r="AO214" s="21">
        <f>AO194-Baseline!AO194</f>
        <v>6.3358398582167297E-3</v>
      </c>
      <c r="AP214" s="21">
        <f>AP194-Baseline!AP194</f>
        <v>6.2891678391281403E-3</v>
      </c>
      <c r="AQ214" s="21">
        <f>AQ194-Baseline!AQ194</f>
        <v>6.2419348616700177E-3</v>
      </c>
      <c r="AR214" s="21">
        <f>AR194-Baseline!AR194</f>
        <v>6.1941808698264822E-3</v>
      </c>
      <c r="AS214" s="21">
        <f>AS194-Baseline!AS194</f>
        <v>6.145942308847907E-3</v>
      </c>
      <c r="AT214" s="21">
        <f>AT194-Baseline!AT194</f>
        <v>6.0972549985862656E-3</v>
      </c>
      <c r="AU214" s="21">
        <f>AU194-Baseline!AU194</f>
        <v>6.0481551599878003E-3</v>
      </c>
      <c r="AV214" s="21">
        <f>AV194-Baseline!AV194</f>
        <v>5.9986772301670044E-3</v>
      </c>
      <c r="AW214" s="21">
        <f>AW194-Baseline!AW194</f>
        <v>5.9488540363048514E-3</v>
      </c>
      <c r="AX214" s="21">
        <f>AX194-Baseline!AX194</f>
        <v>5.8987173292663897E-3</v>
      </c>
      <c r="AY214" s="21">
        <f>AY194-Baseline!AY194</f>
        <v>5.8482979554099757E-3</v>
      </c>
      <c r="AZ214" s="21">
        <f>AZ194-Baseline!AZ194</f>
        <v>5.7976257107554829E-3</v>
      </c>
      <c r="BA214" s="21">
        <f>BA194-Baseline!BA194</f>
        <v>5.7467292406911952E-3</v>
      </c>
      <c r="BB214" s="21">
        <f>BB194-Baseline!BB194</f>
        <v>0.96073287100228555</v>
      </c>
    </row>
    <row r="215" spans="1:54" outlineLevel="2">
      <c r="A215" s="464"/>
      <c r="B215" s="150" t="s">
        <v>493</v>
      </c>
      <c r="C215" s="19"/>
      <c r="D215" s="135" t="s">
        <v>387</v>
      </c>
      <c r="E215" s="21">
        <f>E195-Baseline!E195</f>
        <v>0</v>
      </c>
      <c r="F215" s="21">
        <f>F195-Baseline!F195</f>
        <v>6.2433363186471524E-3</v>
      </c>
      <c r="G215" s="21">
        <f>G195-Baseline!G195</f>
        <v>7.8737092638618833E-3</v>
      </c>
      <c r="H215" s="21">
        <f>H195-Baseline!H195</f>
        <v>1.1981155438860469E-2</v>
      </c>
      <c r="I215" s="21">
        <f>I195-Baseline!I195</f>
        <v>2.1867614345239872E-2</v>
      </c>
      <c r="J215" s="21">
        <f>J195-Baseline!J195</f>
        <v>2.5252119770328818E-2</v>
      </c>
      <c r="K215" s="21">
        <f>K195-Baseline!K195</f>
        <v>2.5019299159197317E-2</v>
      </c>
      <c r="L215" s="21">
        <f>L195-Baseline!L195</f>
        <v>2.4788631370000758E-2</v>
      </c>
      <c r="M215" s="21">
        <f>M195-Baseline!M195</f>
        <v>2.4560096504359308E-2</v>
      </c>
      <c r="N215" s="21">
        <f>N195-Baseline!N195</f>
        <v>2.4333674848321607E-2</v>
      </c>
      <c r="O215" s="21">
        <f>O195-Baseline!O195</f>
        <v>2.4109346861877157E-2</v>
      </c>
      <c r="P215" s="21">
        <f>P195-Baseline!P195</f>
        <v>2.3887093193707187E-2</v>
      </c>
      <c r="Q215" s="21">
        <f>Q195-Baseline!Q195</f>
        <v>2.3666894660834714E-2</v>
      </c>
      <c r="R215" s="21">
        <f>R195-Baseline!R195</f>
        <v>2.3448732271390327E-2</v>
      </c>
      <c r="S215" s="21">
        <f>S195-Baseline!S195</f>
        <v>2.3227359861920149E-2</v>
      </c>
      <c r="T215" s="21">
        <f>T195-Baseline!T195</f>
        <v>2.3008083654275424E-2</v>
      </c>
      <c r="U215" s="21">
        <f>U195-Baseline!U195</f>
        <v>2.2790883799729045E-2</v>
      </c>
      <c r="V215" s="21">
        <f>V195-Baseline!V195</f>
        <v>2.2575740637648778E-2</v>
      </c>
      <c r="W215" s="21">
        <f>W195-Baseline!W195</f>
        <v>2.2362634697344674E-2</v>
      </c>
      <c r="X215" s="21">
        <f>X195-Baseline!X195</f>
        <v>2.2151546692640522E-2</v>
      </c>
      <c r="Y215" s="21">
        <f>Y195-Baseline!Y195</f>
        <v>2.1942457519628533E-2</v>
      </c>
      <c r="Z215" s="21">
        <f>Z195-Baseline!Z195</f>
        <v>2.1735348247460706E-2</v>
      </c>
      <c r="AA215" s="21">
        <f>AA195-Baseline!AA195</f>
        <v>2.1530200138897726E-2</v>
      </c>
      <c r="AB215" s="21">
        <f>AB195-Baseline!AB195</f>
        <v>2.1326994621205131E-2</v>
      </c>
      <c r="AC215" s="21">
        <f>AC195-Baseline!AC195</f>
        <v>2.1112128304281441E-2</v>
      </c>
      <c r="AD215" s="21">
        <f>AD195-Baseline!AD195</f>
        <v>2.0897729269194087E-2</v>
      </c>
      <c r="AE215" s="21">
        <f>AE195-Baseline!AE195</f>
        <v>2.0682503271899577E-2</v>
      </c>
      <c r="AF215" s="21">
        <f>AF195-Baseline!AF195</f>
        <v>2.0465639854108986E-2</v>
      </c>
      <c r="AG215" s="21">
        <f>AG195-Baseline!AG195</f>
        <v>2.0246807791764354E-2</v>
      </c>
      <c r="AH215" s="21">
        <f>AH195-Baseline!AH195</f>
        <v>2.0026257319742058E-2</v>
      </c>
      <c r="AI215" s="21">
        <f>AI195-Baseline!AI195</f>
        <v>1.9805011203942513E-2</v>
      </c>
      <c r="AJ215" s="21">
        <f>AJ195-Baseline!AJ195</f>
        <v>1.9677906485057406E-2</v>
      </c>
      <c r="AK215" s="21">
        <f>AK195-Baseline!AK195</f>
        <v>1.9548240455392829E-2</v>
      </c>
      <c r="AL215" s="21">
        <f>AL195-Baseline!AL195</f>
        <v>1.9416194084669769E-2</v>
      </c>
      <c r="AM215" s="21">
        <f>AM195-Baseline!AM195</f>
        <v>1.9281971054226688E-2</v>
      </c>
      <c r="AN215" s="21">
        <f>AN195-Baseline!AN195</f>
        <v>1.9145719332058775E-2</v>
      </c>
      <c r="AO215" s="21">
        <f>AO195-Baseline!AO195</f>
        <v>1.9007519575950482E-2</v>
      </c>
      <c r="AP215" s="21">
        <f>AP195-Baseline!AP195</f>
        <v>1.8867503518720241E-2</v>
      </c>
      <c r="AQ215" s="21">
        <f>AQ195-Baseline!AQ195</f>
        <v>1.8725804586424033E-2</v>
      </c>
      <c r="AR215" s="21">
        <f>AR195-Baseline!AR195</f>
        <v>1.8582542610957375E-2</v>
      </c>
      <c r="AS215" s="21">
        <f>AS195-Baseline!AS195</f>
        <v>1.8437826928050072E-2</v>
      </c>
      <c r="AT215" s="21">
        <f>AT195-Baseline!AT195</f>
        <v>1.8291764997314885E-2</v>
      </c>
      <c r="AU215" s="21">
        <f>AU195-Baseline!AU195</f>
        <v>1.8144465481526595E-2</v>
      </c>
      <c r="AV215" s="21">
        <f>AV195-Baseline!AV195</f>
        <v>1.7996031692092629E-2</v>
      </c>
      <c r="AW215" s="21">
        <f>AW195-Baseline!AW195</f>
        <v>1.7846562110548803E-2</v>
      </c>
      <c r="AX215" s="21">
        <f>AX195-Baseline!AX195</f>
        <v>1.7696151989468945E-2</v>
      </c>
      <c r="AY215" s="21">
        <f>AY195-Baseline!AY195</f>
        <v>1.754489386794944E-2</v>
      </c>
      <c r="AZ215" s="21">
        <f>AZ195-Baseline!AZ195</f>
        <v>1.7392877134000173E-2</v>
      </c>
      <c r="BA215" s="21">
        <f>BA195-Baseline!BA195</f>
        <v>1.7240187723871259E-2</v>
      </c>
      <c r="BB215" s="21">
        <f>BB195-Baseline!BB195</f>
        <v>2.8821986133070396</v>
      </c>
    </row>
    <row r="216" spans="1:54" outlineLevel="2">
      <c r="A216" s="464"/>
      <c r="B216" s="150" t="s">
        <v>287</v>
      </c>
      <c r="C216" s="19"/>
      <c r="D216" s="135" t="s">
        <v>387</v>
      </c>
      <c r="E216" s="21">
        <f>E196-Baseline!E196</f>
        <v>0</v>
      </c>
      <c r="F216" s="21">
        <f>F196-Baseline!F196</f>
        <v>2.1747895666042183E-3</v>
      </c>
      <c r="G216" s="21">
        <f>G196-Baseline!G196</f>
        <v>2.5683371595555116E-3</v>
      </c>
      <c r="H216" s="21">
        <f>H196-Baseline!H196</f>
        <v>3.9310449174170259E-3</v>
      </c>
      <c r="I216" s="21">
        <f>I196-Baseline!I196</f>
        <v>7.2597571968024965E-3</v>
      </c>
      <c r="J216" s="21">
        <f>J196-Baseline!J196</f>
        <v>8.23632318770251E-3</v>
      </c>
      <c r="K216" s="21">
        <f>K196-Baseline!K196</f>
        <v>8.7369781094785992E-3</v>
      </c>
      <c r="L216" s="21">
        <f>L196-Baseline!L196</f>
        <v>9.27991284548213E-3</v>
      </c>
      <c r="M216" s="21">
        <f>M196-Baseline!M196</f>
        <v>9.8703925405327908E-3</v>
      </c>
      <c r="N216" s="21">
        <f>N196-Baseline!N196</f>
        <v>1.0514406768219686E-2</v>
      </c>
      <c r="O216" s="21">
        <f>O196-Baseline!O196</f>
        <v>1.1218771607216738E-2</v>
      </c>
      <c r="P216" s="21">
        <f>P196-Baseline!P196</f>
        <v>1.1747061009707238E-2</v>
      </c>
      <c r="Q216" s="21">
        <f>Q196-Baseline!Q196</f>
        <v>1.2194008071533702E-2</v>
      </c>
      <c r="R216" s="21">
        <f>R196-Baseline!R196</f>
        <v>1.2654133749860463E-2</v>
      </c>
      <c r="S216" s="21">
        <f>S196-Baseline!S196</f>
        <v>1.3127877263972465E-2</v>
      </c>
      <c r="T216" s="21">
        <f>T196-Baseline!T196</f>
        <v>1.36156916749961E-2</v>
      </c>
      <c r="U216" s="21">
        <f>U196-Baseline!U196</f>
        <v>1.4118044333583768E-2</v>
      </c>
      <c r="V216" s="21">
        <f>V196-Baseline!V196</f>
        <v>1.4635417341791523E-2</v>
      </c>
      <c r="W216" s="21">
        <f>W196-Baseline!W196</f>
        <v>1.5168308029842592E-2</v>
      </c>
      <c r="X216" s="21">
        <f>X196-Baseline!X196</f>
        <v>1.5717229448029002E-2</v>
      </c>
      <c r="Y216" s="21">
        <f>Y196-Baseline!Y196</f>
        <v>1.6282710874401474E-2</v>
      </c>
      <c r="Z216" s="21">
        <f>Z196-Baseline!Z196</f>
        <v>1.6865298338673895E-2</v>
      </c>
      <c r="AA216" s="21">
        <f>AA196-Baseline!AA196</f>
        <v>1.7465555162878843E-2</v>
      </c>
      <c r="AB216" s="21">
        <f>AB196-Baseline!AB196</f>
        <v>1.8084062519340804E-2</v>
      </c>
      <c r="AC216" s="21">
        <f>AC196-Baseline!AC196</f>
        <v>3.719251071277796E-2</v>
      </c>
      <c r="AD216" s="21">
        <f>AD196-Baseline!AD196</f>
        <v>3.8505045150802886E-2</v>
      </c>
      <c r="AE216" s="21">
        <f>AE196-Baseline!AE196</f>
        <v>3.985778542770646E-2</v>
      </c>
      <c r="AF216" s="21">
        <f>AF196-Baseline!AF196</f>
        <v>4.1252048574996536E-2</v>
      </c>
      <c r="AG216" s="21">
        <f>AG196-Baseline!AG196</f>
        <v>4.2689193462667419E-2</v>
      </c>
      <c r="AH216" s="21">
        <f>AH196-Baseline!AH196</f>
        <v>4.4170622147280625E-2</v>
      </c>
      <c r="AI216" s="21">
        <f>AI196-Baseline!AI196</f>
        <v>4.5697781263189796E-2</v>
      </c>
      <c r="AJ216" s="21">
        <f>AJ196-Baseline!AJ196</f>
        <v>4.7372041456974046E-2</v>
      </c>
      <c r="AK216" s="21">
        <f>AK196-Baseline!AK196</f>
        <v>4.9102142001366644E-2</v>
      </c>
      <c r="AL216" s="21">
        <f>AL196-Baseline!AL196</f>
        <v>5.0890014110489545E-2</v>
      </c>
      <c r="AM216" s="21">
        <f>AM196-Baseline!AM196</f>
        <v>5.2737654917844878E-2</v>
      </c>
      <c r="AN216" s="21">
        <f>AN196-Baseline!AN196</f>
        <v>5.4647129737602995E-2</v>
      </c>
      <c r="AO216" s="21">
        <f>AO196-Baseline!AO196</f>
        <v>5.6620574403201118E-2</v>
      </c>
      <c r="AP216" s="21">
        <f>AP196-Baseline!AP196</f>
        <v>5.8660197686076998E-2</v>
      </c>
      <c r="AQ216" s="21">
        <f>AQ196-Baseline!AQ196</f>
        <v>6.0768283797216327E-2</v>
      </c>
      <c r="AR216" s="21">
        <f>AR196-Baseline!AR196</f>
        <v>6.2947194974334764E-2</v>
      </c>
      <c r="AS216" s="21">
        <f>AS196-Baseline!AS196</f>
        <v>6.5199374157653978E-2</v>
      </c>
      <c r="AT216" s="21">
        <f>AT196-Baseline!AT196</f>
        <v>6.7527347757351919E-2</v>
      </c>
      <c r="AU216" s="21">
        <f>AU196-Baseline!AU196</f>
        <v>6.9933728515756854E-2</v>
      </c>
      <c r="AV216" s="21">
        <f>AV196-Baseline!AV196</f>
        <v>7.2421218467532356E-2</v>
      </c>
      <c r="AW216" s="21">
        <f>AW196-Baseline!AW196</f>
        <v>7.4992612001263836E-2</v>
      </c>
      <c r="AX216" s="21">
        <f>AX196-Baseline!AX196</f>
        <v>7.7650799025924755E-2</v>
      </c>
      <c r="AY216" s="21">
        <f>AY196-Baseline!AY196</f>
        <v>8.0398768245672159E-2</v>
      </c>
      <c r="AZ216" s="21">
        <f>AZ196-Baseline!AZ196</f>
        <v>8.3239610546939957E-2</v>
      </c>
      <c r="BA216" s="21">
        <f>BA196-Baseline!BA196</f>
        <v>8.6176522501418162E-2</v>
      </c>
      <c r="BB216" s="21">
        <f>BB196-Baseline!BB196</f>
        <v>1.8384191915796819</v>
      </c>
    </row>
    <row r="217" spans="1:54" outlineLevel="2">
      <c r="A217" s="464"/>
      <c r="B217" s="150" t="s">
        <v>290</v>
      </c>
      <c r="C217" s="19"/>
      <c r="D217" s="135"/>
      <c r="E217" s="21">
        <f>E197-Baseline!E197</f>
        <v>0</v>
      </c>
      <c r="F217" s="21">
        <f>F197-Baseline!F197</f>
        <v>9.6468325523133558E-2</v>
      </c>
      <c r="G217" s="21">
        <f>G197-Baseline!G197</f>
        <v>0.153378146630331</v>
      </c>
      <c r="H217" s="21">
        <f>H197-Baseline!H197</f>
        <v>0.22006058026788367</v>
      </c>
      <c r="I217" s="21">
        <f>I197-Baseline!I197</f>
        <v>0.36533266356373417</v>
      </c>
      <c r="J217" s="21">
        <f>J197-Baseline!J197</f>
        <v>0.42072497882105608</v>
      </c>
      <c r="K217" s="21">
        <f>K197-Baseline!K197</f>
        <v>0.41226336730747448</v>
      </c>
      <c r="L217" s="21">
        <f>L197-Baseline!L197</f>
        <v>0.40414159740880962</v>
      </c>
      <c r="M217" s="21">
        <f>M197-Baseline!M197</f>
        <v>0.39635057318733402</v>
      </c>
      <c r="N217" s="21">
        <f>N197-Baseline!N197</f>
        <v>0.38888174752793248</v>
      </c>
      <c r="O217" s="21">
        <f>O197-Baseline!O197</f>
        <v>0.38172713101128863</v>
      </c>
      <c r="P217" s="21">
        <f>P197-Baseline!P197</f>
        <v>0.3747798371023805</v>
      </c>
      <c r="Q217" s="21">
        <f>Q197-Baseline!Q197</f>
        <v>0.36807311001294352</v>
      </c>
      <c r="R217" s="21">
        <f>R197-Baseline!R197</f>
        <v>0.3616373575143399</v>
      </c>
      <c r="S217" s="21">
        <f>S197-Baseline!S197</f>
        <v>0.35546423355467027</v>
      </c>
      <c r="T217" s="21">
        <f>T197-Baseline!T197</f>
        <v>0.34954571354801089</v>
      </c>
      <c r="U217" s="21">
        <f>U197-Baseline!U197</f>
        <v>0.34387408608326098</v>
      </c>
      <c r="V217" s="21">
        <f>V197-Baseline!V197</f>
        <v>0.33844194508685632</v>
      </c>
      <c r="W217" s="21">
        <f>W197-Baseline!W197</f>
        <v>0.33324218243556913</v>
      </c>
      <c r="X217" s="21">
        <f>X197-Baseline!X197</f>
        <v>0.32826798101645238</v>
      </c>
      <c r="Y217" s="21">
        <f>Y197-Baseline!Y197</f>
        <v>0.32351280823286288</v>
      </c>
      <c r="Z217" s="21">
        <f>Z197-Baseline!Z197</f>
        <v>0.31897040995498571</v>
      </c>
      <c r="AA217" s="21">
        <f>AA197-Baseline!AA197</f>
        <v>0.31463480491576945</v>
      </c>
      <c r="AB217" s="21">
        <f>AB197-Baseline!AB197</f>
        <v>0.31050027955322435</v>
      </c>
      <c r="AC217" s="21">
        <f>AC197-Baseline!AC197</f>
        <v>0.61593527617723964</v>
      </c>
      <c r="AD217" s="21">
        <f>AD197-Baseline!AD197</f>
        <v>0.60839845106636403</v>
      </c>
      <c r="AE217" s="21">
        <f>AE197-Baseline!AE197</f>
        <v>0.60121727087344823</v>
      </c>
      <c r="AF217" s="21">
        <f>AF197-Baseline!AF197</f>
        <v>0.59438158083401049</v>
      </c>
      <c r="AG217" s="21">
        <f>AG197-Baseline!AG197</f>
        <v>0.58788166201401282</v>
      </c>
      <c r="AH217" s="21">
        <f>AH197-Baseline!AH197</f>
        <v>0.58170822261084254</v>
      </c>
      <c r="AI217" s="21">
        <f>AI197-Baseline!AI197</f>
        <v>0.57585238995594068</v>
      </c>
      <c r="AJ217" s="21">
        <f>AJ197-Baseline!AJ197</f>
        <v>0.57307417750878642</v>
      </c>
      <c r="AK217" s="21">
        <f>AK197-Baseline!AK197</f>
        <v>0.57055944287579052</v>
      </c>
      <c r="AL217" s="21">
        <f>AL197-Baseline!AL197</f>
        <v>0.56830451717507913</v>
      </c>
      <c r="AM217" s="21">
        <f>AM197-Baseline!AM197</f>
        <v>0.56630602340831615</v>
      </c>
      <c r="AN217" s="21">
        <f>AN197-Baseline!AN197</f>
        <v>0.5645608802136195</v>
      </c>
      <c r="AO217" s="21">
        <f>AO197-Baseline!AO197</f>
        <v>0.56306630638778188</v>
      </c>
      <c r="AP217" s="21">
        <f>AP197-Baseline!AP197</f>
        <v>0.56181982622018722</v>
      </c>
      <c r="AQ217" s="21">
        <f>AQ197-Baseline!AQ197</f>
        <v>0.56081927568136791</v>
      </c>
      <c r="AR217" s="21">
        <f>AR197-Baseline!AR197</f>
        <v>0.56006280951756082</v>
      </c>
      <c r="AS217" s="21">
        <f>AS197-Baseline!AS197</f>
        <v>0.55954890930111389</v>
      </c>
      <c r="AT217" s="21">
        <f>AT197-Baseline!AT197</f>
        <v>0.5592763924960451</v>
      </c>
      <c r="AU217" s="21">
        <f>AU197-Baseline!AU197</f>
        <v>0.55924442259829732</v>
      </c>
      <c r="AV217" s="21">
        <f>AV197-Baseline!AV197</f>
        <v>0.55945252041800586</v>
      </c>
      <c r="AW217" s="21">
        <f>AW197-Baseline!AW197</f>
        <v>0.55990057657479042</v>
      </c>
      <c r="AX217" s="21">
        <f>AX197-Baseline!AX197</f>
        <v>0.56058886528279572</v>
      </c>
      <c r="AY217" s="21">
        <f>AY197-Baseline!AY197</f>
        <v>0.56151805950905498</v>
      </c>
      <c r="AZ217" s="21">
        <f>AZ197-Baseline!AZ197</f>
        <v>0.56268924759366712</v>
      </c>
      <c r="BA217" s="21">
        <f>BA197-Baseline!BA197</f>
        <v>0.56410395142856373</v>
      </c>
      <c r="BB217" s="21">
        <f>BB197-Baseline!BB197</f>
        <v>-76.040074671082834</v>
      </c>
    </row>
    <row r="218" spans="1:54" outlineLevel="2">
      <c r="A218" s="465"/>
      <c r="B218" s="150" t="s">
        <v>474</v>
      </c>
      <c r="C218" s="19"/>
      <c r="D218" s="135" t="s">
        <v>387</v>
      </c>
      <c r="E218" s="21">
        <f>E198-Baseline!E198</f>
        <v>0.94799999999999995</v>
      </c>
      <c r="F218" s="21">
        <f>F198-Baseline!F198</f>
        <v>0.91594202898550725</v>
      </c>
      <c r="G218" s="21">
        <f>G198-Baseline!G198</f>
        <v>0.88496814394735002</v>
      </c>
      <c r="H218" s="21">
        <f>H198-Baseline!H198</f>
        <v>0.85504168497328514</v>
      </c>
      <c r="I218" s="21">
        <f>I198-Baseline!I198</f>
        <v>0.82612723185824655</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3" t="s">
        <v>494</v>
      </c>
      <c r="B220" s="150" t="s">
        <v>495</v>
      </c>
      <c r="C220" s="19"/>
      <c r="D220" s="135" t="s">
        <v>387</v>
      </c>
      <c r="E220" s="21">
        <f>E200-Baseline!E200</f>
        <v>-2.7174405469938279</v>
      </c>
      <c r="F220" s="21">
        <f>F200-Baseline!F200</f>
        <v>-2.6717384469872059</v>
      </c>
      <c r="G220" s="21">
        <f>G200-Baseline!G200</f>
        <v>-2.7170343666572592</v>
      </c>
      <c r="H220" s="21">
        <f>H200-Baseline!H200</f>
        <v>-2.7342544888089719</v>
      </c>
      <c r="I220" s="21">
        <f>I200-Baseline!I200</f>
        <v>-2.6521171971556612</v>
      </c>
      <c r="J220" s="21">
        <f>J200-Baseline!J200</f>
        <v>-0.42229626744332904</v>
      </c>
      <c r="K220" s="21">
        <f>K200-Baseline!K200</f>
        <v>-0.34556415912771854</v>
      </c>
      <c r="L220" s="21">
        <f>L200-Baseline!L200</f>
        <v>-0.27435036810942393</v>
      </c>
      <c r="M220" s="21">
        <f>M200-Baseline!M200</f>
        <v>-0.20836769176375469</v>
      </c>
      <c r="N220" s="21">
        <f>N200-Baseline!N200</f>
        <v>-0.14734050016213018</v>
      </c>
      <c r="O220" s="21">
        <f>O200-Baseline!O200</f>
        <v>-9.0856770221023453E-2</v>
      </c>
      <c r="P220" s="21">
        <f>P200-Baseline!P200</f>
        <v>-3.901630144275714E-2</v>
      </c>
      <c r="Q220" s="21">
        <f>Q200-Baseline!Q200</f>
        <v>8.5884344414353109E-3</v>
      </c>
      <c r="R220" s="21">
        <f>R200-Baseline!R200</f>
        <v>5.2392793751721456E-2</v>
      </c>
      <c r="S220" s="21">
        <f>S200-Baseline!S200</f>
        <v>9.2547250725402819E-2</v>
      </c>
      <c r="T220" s="21">
        <f>T200-Baseline!T200</f>
        <v>0.1293283924798061</v>
      </c>
      <c r="U220" s="21">
        <f>U200-Baseline!U200</f>
        <v>0.16295367186660314</v>
      </c>
      <c r="V220" s="21">
        <f>V200-Baseline!V200</f>
        <v>0.19367018255002222</v>
      </c>
      <c r="W220" s="21">
        <f>W200-Baseline!W200</f>
        <v>0.22158866411518829</v>
      </c>
      <c r="X220" s="21">
        <f>X200-Baseline!X200</f>
        <v>0.246974883941391</v>
      </c>
      <c r="Y220" s="21">
        <f>Y200-Baseline!Y200</f>
        <v>0.26992288948895293</v>
      </c>
      <c r="Z220" s="21">
        <f>Z200-Baseline!Z200</f>
        <v>0.29067492105841097</v>
      </c>
      <c r="AA220" s="21">
        <f>AA200-Baseline!AA200</f>
        <v>0.30934683380968409</v>
      </c>
      <c r="AB220" s="21">
        <f>AB200-Baseline!AB200</f>
        <v>0.32608529743234271</v>
      </c>
      <c r="AC220" s="21">
        <f>AC200-Baseline!AC200</f>
        <v>0.6688658173102624</v>
      </c>
      <c r="AD220" s="21">
        <f>AD200-Baseline!AD200</f>
        <v>0.66246101283360304</v>
      </c>
      <c r="AE220" s="21">
        <f>AE200-Baseline!AE200</f>
        <v>0.65645489736095897</v>
      </c>
      <c r="AF220" s="21">
        <f>AF200-Baseline!AF200</f>
        <v>0.65083427872684751</v>
      </c>
      <c r="AG220" s="21">
        <f>AG200-Baseline!AG200</f>
        <v>0.6455913721602542</v>
      </c>
      <c r="AH220" s="21">
        <f>AH200-Baseline!AH200</f>
        <v>0.64071891999776653</v>
      </c>
      <c r="AI220" s="21">
        <f>AI200-Baseline!AI200</f>
        <v>0.6362102762627444</v>
      </c>
      <c r="AJ220" s="21">
        <f>AJ200-Baseline!AJ200</f>
        <v>0.6349967802512424</v>
      </c>
      <c r="AK220" s="21">
        <f>AK200-Baseline!AK200</f>
        <v>0.63410116180045861</v>
      </c>
      <c r="AL220" s="21">
        <f>AL200-Baseline!AL200</f>
        <v>0.6335219622266095</v>
      </c>
      <c r="AM220" s="21">
        <f>AM200-Baseline!AM200</f>
        <v>0.6332579550962123</v>
      </c>
      <c r="AN220" s="21">
        <f>AN200-Baseline!AN200</f>
        <v>0.63330818736451988</v>
      </c>
      <c r="AO220" s="21">
        <f>AO200-Baseline!AO200</f>
        <v>0.63367203859797883</v>
      </c>
      <c r="AP220" s="21">
        <f>AP200-Baseline!AP200</f>
        <v>0.63434932903314234</v>
      </c>
      <c r="AQ220" s="21">
        <f>AQ200-Baseline!AQ200</f>
        <v>0.63534027691028427</v>
      </c>
      <c r="AR220" s="21">
        <f>AR200-Baseline!AR200</f>
        <v>0.6366454679298954</v>
      </c>
      <c r="AS220" s="21">
        <f>AS200-Baseline!AS200</f>
        <v>0.63826588899905801</v>
      </c>
      <c r="AT220" s="21">
        <f>AT200-Baseline!AT200</f>
        <v>0.64020294998050531</v>
      </c>
      <c r="AU220" s="21">
        <f>AU200-Baseline!AU200</f>
        <v>0.64245849552807499</v>
      </c>
      <c r="AV220" s="21">
        <f>AV200-Baseline!AV200</f>
        <v>0.64503481176873834</v>
      </c>
      <c r="AW220" s="21">
        <f>AW200-Baseline!AW200</f>
        <v>0.64793464260225164</v>
      </c>
      <c r="AX220" s="21">
        <f>AX200-Baseline!AX200</f>
        <v>0.65116120988918169</v>
      </c>
      <c r="AY220" s="21">
        <f>AY200-Baseline!AY200</f>
        <v>0.65471823170426546</v>
      </c>
      <c r="AZ220" s="21">
        <f>AZ200-Baseline!AZ200</f>
        <v>0.65860994145984364</v>
      </c>
      <c r="BA220" s="21">
        <f>BA200-Baseline!BA200</f>
        <v>0.66284110938480012</v>
      </c>
      <c r="BB220" s="21">
        <f>BB200-Baseline!BB200</f>
        <v>-72.103273061065067</v>
      </c>
    </row>
    <row r="221" spans="1:54" outlineLevel="2">
      <c r="A221" s="464"/>
      <c r="B221" s="150" t="s">
        <v>496</v>
      </c>
      <c r="C221" s="19"/>
      <c r="D221" s="135" t="s">
        <v>387</v>
      </c>
      <c r="E221" s="21">
        <f>E201-Baseline!E201</f>
        <v>-2.7174405469938279</v>
      </c>
      <c r="F221" s="21">
        <f>F201-Baseline!F201</f>
        <v>-2.6738234822529137</v>
      </c>
      <c r="G221" s="21">
        <f>G201-Baseline!G201</f>
        <v>-2.7196574542309975</v>
      </c>
      <c r="H221" s="21">
        <f>H201-Baseline!H201</f>
        <v>-2.7382346625098535</v>
      </c>
      <c r="I221" s="21">
        <f>I201-Baseline!I201</f>
        <v>-2.659407174156172</v>
      </c>
      <c r="J221" s="21">
        <f>J201-Baseline!J201</f>
        <v>-0.43073930728667165</v>
      </c>
      <c r="K221" s="21">
        <f>K201-Baseline!K201</f>
        <v>-0.35389528612671484</v>
      </c>
      <c r="L221" s="21">
        <f>L201-Baseline!L201</f>
        <v>-0.28262104181089853</v>
      </c>
      <c r="M221" s="21">
        <f>M201-Baseline!M201</f>
        <v>-0.21657415254384205</v>
      </c>
      <c r="N221" s="21">
        <f>N201-Baseline!N201</f>
        <v>-0.1554289121505974</v>
      </c>
      <c r="O221" s="21">
        <f>O201-Baseline!O201</f>
        <v>-9.8875351860442606E-2</v>
      </c>
      <c r="P221" s="21">
        <f>P201-Baseline!P201</f>
        <v>-4.6961936143844696E-2</v>
      </c>
      <c r="Q221" s="21">
        <f>Q201-Baseline!Q201</f>
        <v>7.186561002754388E-4</v>
      </c>
      <c r="R221" s="21">
        <f>R201-Baseline!R201</f>
        <v>4.45559465148051E-2</v>
      </c>
      <c r="S221" s="21">
        <f>S201-Baseline!S201</f>
        <v>8.4790846656773056E-2</v>
      </c>
      <c r="T221" s="21">
        <f>T201-Baseline!T201</f>
        <v>0.12165477437895333</v>
      </c>
      <c r="U221" s="21">
        <f>U201-Baseline!U201</f>
        <v>0.15536500719602486</v>
      </c>
      <c r="V221" s="21">
        <f>V201-Baseline!V201</f>
        <v>0.18612707410466101</v>
      </c>
      <c r="W221" s="21">
        <f>W201-Baseline!W201</f>
        <v>0.21413534350267582</v>
      </c>
      <c r="X221" s="21">
        <f>X201-Baseline!X201</f>
        <v>0.23957358400258499</v>
      </c>
      <c r="Y221" s="21">
        <f>Y201-Baseline!Y201</f>
        <v>0.26261549925348504</v>
      </c>
      <c r="Z221" s="21">
        <f>Z201-Baseline!Z201</f>
        <v>0.28342523803146946</v>
      </c>
      <c r="AA221" s="21">
        <f>AA201-Baseline!AA201</f>
        <v>0.30215788068517213</v>
      </c>
      <c r="AB221" s="21">
        <f>AB201-Baseline!AB201</f>
        <v>0.31895990303615918</v>
      </c>
      <c r="AC221" s="21">
        <f>AC201-Baseline!AC201</f>
        <v>0.66181007397602798</v>
      </c>
      <c r="AD221" s="21">
        <f>AD201-Baseline!AD201</f>
        <v>0.65547471338942387</v>
      </c>
      <c r="AE221" s="21">
        <f>AE201-Baseline!AE201</f>
        <v>0.64953588189538891</v>
      </c>
      <c r="AF221" s="21">
        <f>AF201-Baseline!AF201</f>
        <v>0.6439844486212678</v>
      </c>
      <c r="AG221" s="21">
        <f>AG201-Baseline!AG201</f>
        <v>0.63881192066207859</v>
      </c>
      <c r="AH221" s="21">
        <f>AH201-Baseline!AH201</f>
        <v>0.63401046979075204</v>
      </c>
      <c r="AI221" s="21">
        <f>AI201-Baseline!AI201</f>
        <v>0.62957298953034524</v>
      </c>
      <c r="AJ221" s="21">
        <f>AJ201-Baseline!AJ201</f>
        <v>0.62839918817505236</v>
      </c>
      <c r="AK221" s="21">
        <f>AK201-Baseline!AK201</f>
        <v>0.62754438305645976</v>
      </c>
      <c r="AL221" s="21">
        <f>AL201-Baseline!AL201</f>
        <v>0.62700688653291081</v>
      </c>
      <c r="AM221" s="21">
        <f>AM201-Baseline!AM201</f>
        <v>0.62678537653582111</v>
      </c>
      <c r="AN221" s="21">
        <f>AN201-Baseline!AN201</f>
        <v>0.62687887643795648</v>
      </c>
      <c r="AO221" s="21">
        <f>AO201-Baseline!AO201</f>
        <v>0.62728675804510203</v>
      </c>
      <c r="AP221" s="21">
        <f>AP201-Baseline!AP201</f>
        <v>0.62800878880679534</v>
      </c>
      <c r="AQ221" s="21">
        <f>AQ201-Baseline!AQ201</f>
        <v>0.62904512404190882</v>
      </c>
      <c r="AR221" s="21">
        <f>AR201-Baseline!AR201</f>
        <v>0.63039631152130937</v>
      </c>
      <c r="AS221" s="21">
        <f>AS201-Baseline!AS201</f>
        <v>0.63206330322299209</v>
      </c>
      <c r="AT221" s="21">
        <f>AT201-Baseline!AT201</f>
        <v>0.63404747003519901</v>
      </c>
      <c r="AU221" s="21">
        <f>AU201-Baseline!AU201</f>
        <v>0.63635061578176533</v>
      </c>
      <c r="AV221" s="21">
        <f>AV201-Baseline!AV201</f>
        <v>0.63897498927650531</v>
      </c>
      <c r="AW221" s="21">
        <f>AW201-Baseline!AW201</f>
        <v>0.64192330005062104</v>
      </c>
      <c r="AX221" s="21">
        <f>AX201-Baseline!AX201</f>
        <v>0.64519873583469689</v>
      </c>
      <c r="AY221" s="21">
        <f>AY201-Baseline!AY201</f>
        <v>0.64880498116070839</v>
      </c>
      <c r="AZ221" s="21">
        <f>AZ201-Baseline!AZ201</f>
        <v>0.65274623722024216</v>
      </c>
      <c r="BA221" s="21">
        <f>BA201-Baseline!BA201</f>
        <v>0.6570272434427693</v>
      </c>
      <c r="BB221" s="21">
        <f>BB201-Baseline!BB201</f>
        <v>-73.075497888722708</v>
      </c>
    </row>
    <row r="222" spans="1:54" outlineLevel="2">
      <c r="A222" s="465"/>
      <c r="B222" s="150" t="s">
        <v>497</v>
      </c>
      <c r="C222" s="19"/>
      <c r="D222" s="135" t="s">
        <v>387</v>
      </c>
      <c r="E222" s="21">
        <f>E202-Baseline!E202</f>
        <v>-2.7174405469938847</v>
      </c>
      <c r="F222" s="21">
        <f>F202-Baseline!F202</f>
        <v>-2.6696612580409464</v>
      </c>
      <c r="G222" s="21">
        <f>G202-Baseline!G202</f>
        <v>-2.7144083147218225</v>
      </c>
      <c r="H222" s="21">
        <f>H202-Baseline!H202</f>
        <v>-2.7302472255506132</v>
      </c>
      <c r="I222" s="21">
        <f>I202-Baseline!I202</f>
        <v>-2.644828764592603</v>
      </c>
      <c r="J222" s="21">
        <f>J202-Baseline!J202</f>
        <v>-0.41390456077493809</v>
      </c>
      <c r="K222" s="21">
        <f>K202-Baseline!K202</f>
        <v>-0.33721575335391663</v>
      </c>
      <c r="L222" s="21">
        <f>L202-Baseline!L202</f>
        <v>-0.26609528756421241</v>
      </c>
      <c r="M222" s="21">
        <f>M202-Baseline!M202</f>
        <v>-0.20020075487599343</v>
      </c>
      <c r="N222" s="21">
        <f>N202-Baseline!N202</f>
        <v>-0.13920646225341216</v>
      </c>
      <c r="O222" s="21">
        <f>O202-Baseline!O202</f>
        <v>-8.2802453952524502E-2</v>
      </c>
      <c r="P222" s="21">
        <f>P202-Baseline!P202</f>
        <v>-3.1037207346429341E-2</v>
      </c>
      <c r="Q222" s="21">
        <f>Q202-Baseline!Q202</f>
        <v>1.6496585874136827E-2</v>
      </c>
      <c r="R222" s="21">
        <f>R202-Baseline!R202</f>
        <v>6.0188434695731985E-2</v>
      </c>
      <c r="S222" s="21">
        <f>S202-Baseline!S202</f>
        <v>0.10027575322990856</v>
      </c>
      <c r="T222" s="21">
        <f>T202-Baseline!T202</f>
        <v>0.13699349681368744</v>
      </c>
      <c r="U222" s="21">
        <f>U202-Baseline!U202</f>
        <v>0.17055892973058917</v>
      </c>
      <c r="V222" s="21">
        <f>V202-Baseline!V202</f>
        <v>0.20117756786169139</v>
      </c>
      <c r="W222" s="21">
        <f>W202-Baseline!W202</f>
        <v>0.22904376663424841</v>
      </c>
      <c r="X222" s="21">
        <f>X202-Baseline!X202</f>
        <v>0.25434128179762183</v>
      </c>
      <c r="Y222" s="21">
        <f>Y202-Baseline!Y202</f>
        <v>0.27724380426658968</v>
      </c>
      <c r="Z222" s="21">
        <f>Z202-Baseline!Z202</f>
        <v>0.29791547019519271</v>
      </c>
      <c r="AA222" s="21">
        <f>AA202-Baseline!AA202</f>
        <v>0.31651134744561205</v>
      </c>
      <c r="AB222" s="21">
        <f>AB202-Baseline!AB202</f>
        <v>0.33317789945027698</v>
      </c>
      <c r="AC222" s="21">
        <f>AC202-Baseline!AC202</f>
        <v>0.67588482617901491</v>
      </c>
      <c r="AD222" s="21">
        <f>AD202-Baseline!AD202</f>
        <v>0.66940653290237151</v>
      </c>
      <c r="AE222" s="21">
        <f>AE202-Baseline!AE202</f>
        <v>0.66332421741026337</v>
      </c>
      <c r="AF222" s="21">
        <f>AF202-Baseline!AF202</f>
        <v>0.65762820852432924</v>
      </c>
      <c r="AG222" s="21">
        <f>AG202-Baseline!AG202</f>
        <v>0.65230979252345378</v>
      </c>
      <c r="AH222" s="21">
        <f>AH202-Baseline!AH202</f>
        <v>0.64736130800415026</v>
      </c>
      <c r="AI222" s="21">
        <f>AI202-Baseline!AI202</f>
        <v>0.64277633033336201</v>
      </c>
      <c r="AJ222" s="21">
        <f>AJ202-Baseline!AJ202</f>
        <v>0.64151779249880292</v>
      </c>
      <c r="AK222" s="21">
        <f>AK202-Baseline!AK202</f>
        <v>0.64057654336045289</v>
      </c>
      <c r="AL222" s="21">
        <f>AL202-Baseline!AL202</f>
        <v>0.63995101592308856</v>
      </c>
      <c r="AM222" s="21">
        <f>AM202-Baseline!AM202</f>
        <v>0.63964002390571295</v>
      </c>
      <c r="AN222" s="21">
        <f>AN202-Baseline!AN202</f>
        <v>0.63964268932636514</v>
      </c>
      <c r="AO222" s="21">
        <f>AO202-Baseline!AO202</f>
        <v>0.6399584377628571</v>
      </c>
      <c r="AP222" s="21">
        <f>AP202-Baseline!AP202</f>
        <v>0.64058712448638744</v>
      </c>
      <c r="AQ222" s="21">
        <f>AQ202-Baseline!AQ202</f>
        <v>0.64152899376671257</v>
      </c>
      <c r="AR222" s="21">
        <f>AR202-Baseline!AR202</f>
        <v>0.64278467326244026</v>
      </c>
      <c r="AS222" s="21">
        <f>AS202-Baseline!AS202</f>
        <v>0.64435518784222268</v>
      </c>
      <c r="AT222" s="21">
        <f>AT202-Baseline!AT202</f>
        <v>0.64624198003394895</v>
      </c>
      <c r="AU222" s="21">
        <f>AU202-Baseline!AU202</f>
        <v>0.64844692610336097</v>
      </c>
      <c r="AV222" s="21">
        <f>AV202-Baseline!AV202</f>
        <v>0.65097234373843094</v>
      </c>
      <c r="AW222" s="21">
        <f>AW202-Baseline!AW202</f>
        <v>0.65382100812485078</v>
      </c>
      <c r="AX222" s="21">
        <f>AX202-Baseline!AX202</f>
        <v>0.65699617049489234</v>
      </c>
      <c r="AY222" s="21">
        <f>AY202-Baseline!AY202</f>
        <v>0.66050157707326207</v>
      </c>
      <c r="AZ222" s="21">
        <f>AZ202-Baseline!AZ202</f>
        <v>0.66434148864345843</v>
      </c>
      <c r="BA222" s="21">
        <f>BA202-Baseline!BA202</f>
        <v>0.66852070192601332</v>
      </c>
      <c r="BB222" s="21">
        <f>BB202-Baseline!BB202</f>
        <v>-71.154032146417933</v>
      </c>
    </row>
    <row r="223" spans="1:54" outlineLevel="2">
      <c r="B223" s="19"/>
      <c r="C223" s="19"/>
      <c r="D223" s="19"/>
      <c r="E223" s="15"/>
    </row>
    <row r="224" spans="1:54" outlineLevel="2">
      <c r="A224" s="463" t="s">
        <v>498</v>
      </c>
      <c r="B224" s="150" t="s">
        <v>495</v>
      </c>
      <c r="C224" s="19"/>
      <c r="D224" s="135" t="s">
        <v>387</v>
      </c>
      <c r="E224" s="21">
        <f>E204-Baseline!E204</f>
        <v>-2.7174405469938279</v>
      </c>
      <c r="F224" s="21">
        <f>F204-Baseline!F204</f>
        <v>-5.3891789939810337</v>
      </c>
      <c r="G224" s="21">
        <f>G204-Baseline!G204</f>
        <v>-8.1062133606382076</v>
      </c>
      <c r="H224" s="21">
        <f>H204-Baseline!H204</f>
        <v>-10.840467849447123</v>
      </c>
      <c r="I224" s="21">
        <f>I204-Baseline!I204</f>
        <v>-13.492585046602926</v>
      </c>
      <c r="J224" s="21">
        <f>J204-Baseline!J204</f>
        <v>-13.91488131404617</v>
      </c>
      <c r="K224" s="21">
        <f>K204-Baseline!K204</f>
        <v>-14.260445473174059</v>
      </c>
      <c r="L224" s="21">
        <f>L204-Baseline!L204</f>
        <v>-14.53479584128354</v>
      </c>
      <c r="M224" s="21">
        <f>M204-Baseline!M204</f>
        <v>-14.743163533047436</v>
      </c>
      <c r="N224" s="21">
        <f>N204-Baseline!N204</f>
        <v>-14.890504033209254</v>
      </c>
      <c r="O224" s="21">
        <f>O204-Baseline!O204</f>
        <v>-14.981360803430562</v>
      </c>
      <c r="P224" s="21">
        <f>P204-Baseline!P204</f>
        <v>-15.020377104873205</v>
      </c>
      <c r="Q224" s="21">
        <f>Q204-Baseline!Q204</f>
        <v>-15.011788670431997</v>
      </c>
      <c r="R224" s="21">
        <f>R204-Baseline!R204</f>
        <v>-14.959395876680446</v>
      </c>
      <c r="S224" s="21">
        <f>S204-Baseline!S204</f>
        <v>-14.866848625955299</v>
      </c>
      <c r="T224" s="21">
        <f>T204-Baseline!T204</f>
        <v>-14.737520233475607</v>
      </c>
      <c r="U224" s="21">
        <f>U204-Baseline!U204</f>
        <v>-14.574566561609117</v>
      </c>
      <c r="V224" s="21">
        <f>V204-Baseline!V204</f>
        <v>-14.380896379058868</v>
      </c>
      <c r="W224" s="21">
        <f>W204-Baseline!W204</f>
        <v>-14.159307714943679</v>
      </c>
      <c r="X224" s="21">
        <f>X204-Baseline!X204</f>
        <v>-13.912332831001549</v>
      </c>
      <c r="Y224" s="21">
        <f>Y204-Baseline!Y204</f>
        <v>-13.642409941512597</v>
      </c>
      <c r="Z224" s="21">
        <f>Z204-Baseline!Z204</f>
        <v>-13.351735020454726</v>
      </c>
      <c r="AA224" s="21">
        <f>AA204-Baseline!AA204</f>
        <v>-13.042388186645439</v>
      </c>
      <c r="AB224" s="21">
        <f>AB204-Baseline!AB204</f>
        <v>-12.716302889213694</v>
      </c>
      <c r="AC224" s="21">
        <f>AC204-Baseline!AC204</f>
        <v>-12.047437071903005</v>
      </c>
      <c r="AD224" s="21">
        <f>AD204-Baseline!AD204</f>
        <v>-11.384976059070141</v>
      </c>
      <c r="AE224" s="21">
        <f>AE204-Baseline!AE204</f>
        <v>-10.728521161709068</v>
      </c>
      <c r="AF224" s="21">
        <f>AF204-Baseline!AF204</f>
        <v>-10.077686882981652</v>
      </c>
      <c r="AG224" s="21">
        <f>AG204-Baseline!AG204</f>
        <v>-9.4320955108214548</v>
      </c>
      <c r="AH224" s="21">
        <f>AH204-Baseline!AH204</f>
        <v>-8.7913765908233472</v>
      </c>
      <c r="AI224" s="21">
        <f>AI204-Baseline!AI204</f>
        <v>-8.1551663145610291</v>
      </c>
      <c r="AJ224" s="21">
        <f>AJ204-Baseline!AJ204</f>
        <v>-7.5201695343093888</v>
      </c>
      <c r="AK224" s="21">
        <f>AK204-Baseline!AK204</f>
        <v>-6.8860683725088165</v>
      </c>
      <c r="AL224" s="21">
        <f>AL204-Baseline!AL204</f>
        <v>-6.252546410281866</v>
      </c>
      <c r="AM224" s="21">
        <f>AM204-Baseline!AM204</f>
        <v>-5.6192884551855968</v>
      </c>
      <c r="AN224" s="21">
        <f>AN204-Baseline!AN204</f>
        <v>-4.9859802678211054</v>
      </c>
      <c r="AO224" s="21">
        <f>AO204-Baseline!AO204</f>
        <v>-4.3523082292231265</v>
      </c>
      <c r="AP224" s="21">
        <f>AP204-Baseline!AP204</f>
        <v>-3.7179589001898421</v>
      </c>
      <c r="AQ224" s="21">
        <f>AQ204-Baseline!AQ204</f>
        <v>-3.0826186232798136</v>
      </c>
      <c r="AR224" s="21">
        <f>AR204-Baseline!AR204</f>
        <v>-2.4459731553488382</v>
      </c>
      <c r="AS224" s="21">
        <f>AS204-Baseline!AS204</f>
        <v>-1.8077072663509171</v>
      </c>
      <c r="AT224" s="21">
        <f>AT204-Baseline!AT204</f>
        <v>-1.1675043163686496</v>
      </c>
      <c r="AU224" s="21">
        <f>AU204-Baseline!AU204</f>
        <v>-0.52504582084111462</v>
      </c>
      <c r="AV224" s="21">
        <f>AV204-Baseline!AV204</f>
        <v>0.1199889909275953</v>
      </c>
      <c r="AW224" s="21">
        <f>AW204-Baseline!AW204</f>
        <v>0.7679236335297901</v>
      </c>
      <c r="AX224" s="21">
        <f>AX204-Baseline!AX204</f>
        <v>1.4190848434191139</v>
      </c>
      <c r="AY224" s="21">
        <f>AY204-Baseline!AY204</f>
        <v>2.0738030751235783</v>
      </c>
      <c r="AZ224" s="21">
        <f>AZ204-Baseline!AZ204</f>
        <v>2.7324130165834504</v>
      </c>
      <c r="BA224" s="21">
        <f>BA204-Baseline!BA204</f>
        <v>3.3952541259695863</v>
      </c>
      <c r="BB224" s="21">
        <f>BB204-Baseline!BB204</f>
        <v>-68.708018935094515</v>
      </c>
    </row>
    <row r="225" spans="1:54" outlineLevel="2">
      <c r="A225" s="464"/>
      <c r="B225" s="150" t="s">
        <v>496</v>
      </c>
      <c r="C225" s="19"/>
      <c r="D225" s="135" t="s">
        <v>387</v>
      </c>
      <c r="E225" s="21">
        <f>E205-Baseline!E205</f>
        <v>-2.7174405469938279</v>
      </c>
      <c r="F225" s="21">
        <f>F205-Baseline!F205</f>
        <v>-5.39126402924677</v>
      </c>
      <c r="G225" s="21">
        <f>G205-Baseline!G205</f>
        <v>-8.1109214834777958</v>
      </c>
      <c r="H225" s="21">
        <f>H205-Baseline!H205</f>
        <v>-10.849156145987763</v>
      </c>
      <c r="I225" s="21">
        <f>I205-Baseline!I205</f>
        <v>-13.508563320144049</v>
      </c>
      <c r="J225" s="21">
        <f>J205-Baseline!J205</f>
        <v>-13.93930262743072</v>
      </c>
      <c r="K225" s="21">
        <f>K205-Baseline!K205</f>
        <v>-14.293197913557378</v>
      </c>
      <c r="L225" s="21">
        <f>L205-Baseline!L205</f>
        <v>-14.575818955368504</v>
      </c>
      <c r="M225" s="21">
        <f>M205-Baseline!M205</f>
        <v>-14.792393107912176</v>
      </c>
      <c r="N225" s="21">
        <f>N205-Baseline!N205</f>
        <v>-14.947822020062858</v>
      </c>
      <c r="O225" s="21">
        <f>O205-Baseline!O205</f>
        <v>-15.046697371923301</v>
      </c>
      <c r="P225" s="21">
        <f>P205-Baseline!P205</f>
        <v>-15.093659308067117</v>
      </c>
      <c r="Q225" s="21">
        <f>Q205-Baseline!Q205</f>
        <v>-15.092940651966728</v>
      </c>
      <c r="R225" s="21">
        <f>R205-Baseline!R205</f>
        <v>-15.048384705452008</v>
      </c>
      <c r="S225" s="21">
        <f>S205-Baseline!S205</f>
        <v>-14.963593858795321</v>
      </c>
      <c r="T225" s="21">
        <f>T205-Baseline!T205</f>
        <v>-14.841939084416481</v>
      </c>
      <c r="U225" s="21">
        <f>U205-Baseline!U205</f>
        <v>-14.686574077220484</v>
      </c>
      <c r="V225" s="21">
        <f>V205-Baseline!V205</f>
        <v>-14.500447003115823</v>
      </c>
      <c r="W225" s="21">
        <f>W205-Baseline!W205</f>
        <v>-14.286311659613148</v>
      </c>
      <c r="X225" s="21">
        <f>X205-Baseline!X205</f>
        <v>-14.046738075610847</v>
      </c>
      <c r="Y225" s="21">
        <f>Y205-Baseline!Y205</f>
        <v>-13.784122576357277</v>
      </c>
      <c r="Z225" s="21">
        <f>Z205-Baseline!Z205</f>
        <v>-13.500697338325608</v>
      </c>
      <c r="AA225" s="21">
        <f>AA205-Baseline!AA205</f>
        <v>-13.198539457640436</v>
      </c>
      <c r="AB225" s="21">
        <f>AB205-Baseline!AB205</f>
        <v>-12.879579554604334</v>
      </c>
      <c r="AC225" s="21">
        <f>AC205-Baseline!AC205</f>
        <v>-12.217769480628249</v>
      </c>
      <c r="AD225" s="21">
        <f>AD205-Baseline!AD205</f>
        <v>-11.562294767239109</v>
      </c>
      <c r="AE225" s="21">
        <f>AE205-Baseline!AE205</f>
        <v>-10.912758885344374</v>
      </c>
      <c r="AF225" s="21">
        <f>AF205-Baseline!AF205</f>
        <v>-10.268774436723106</v>
      </c>
      <c r="AG225" s="21">
        <f>AG205-Baseline!AG205</f>
        <v>-9.6299625160609139</v>
      </c>
      <c r="AH225" s="21">
        <f>AH205-Baseline!AH205</f>
        <v>-8.9959520462698492</v>
      </c>
      <c r="AI225" s="21">
        <f>AI205-Baseline!AI205</f>
        <v>-8.3663790567388787</v>
      </c>
      <c r="AJ225" s="21">
        <f>AJ205-Baseline!AJ205</f>
        <v>-7.7379798685633432</v>
      </c>
      <c r="AK225" s="21">
        <f>AK205-Baseline!AK205</f>
        <v>-7.1104354855060592</v>
      </c>
      <c r="AL225" s="21">
        <f>AL205-Baseline!AL205</f>
        <v>-6.4834285989727505</v>
      </c>
      <c r="AM225" s="21">
        <f>AM205-Baseline!AM205</f>
        <v>-5.8566432224361051</v>
      </c>
      <c r="AN225" s="21">
        <f>AN205-Baseline!AN205</f>
        <v>-5.2297643459987739</v>
      </c>
      <c r="AO225" s="21">
        <f>AO205-Baseline!AO205</f>
        <v>-4.6024775879532172</v>
      </c>
      <c r="AP225" s="21">
        <f>AP205-Baseline!AP205</f>
        <v>-3.9744687991460523</v>
      </c>
      <c r="AQ225" s="21">
        <f>AQ205-Baseline!AQ205</f>
        <v>-3.3454236751040298</v>
      </c>
      <c r="AR225" s="21">
        <f>AR205-Baseline!AR205</f>
        <v>-2.7150273635825215</v>
      </c>
      <c r="AS225" s="21">
        <f>AS205-Baseline!AS205</f>
        <v>-2.0829640603596999</v>
      </c>
      <c r="AT225" s="21">
        <f>AT205-Baseline!AT205</f>
        <v>-1.4489165903241883</v>
      </c>
      <c r="AU225" s="21">
        <f>AU205-Baseline!AU205</f>
        <v>-0.81256597454284929</v>
      </c>
      <c r="AV225" s="21">
        <f>AV205-Baseline!AV205</f>
        <v>-0.17359098526594607</v>
      </c>
      <c r="AW225" s="21">
        <f>AW205-Baseline!AW205</f>
        <v>0.46833231478467496</v>
      </c>
      <c r="AX225" s="21">
        <f>AX205-Baseline!AX205</f>
        <v>1.1135310506188034</v>
      </c>
      <c r="AY225" s="21">
        <f>AY205-Baseline!AY205</f>
        <v>1.7623360317793413</v>
      </c>
      <c r="AZ225" s="21">
        <f>AZ205-Baseline!AZ205</f>
        <v>2.4150822689998677</v>
      </c>
      <c r="BA225" s="21">
        <f>BA205-Baseline!BA205</f>
        <v>3.0721095124426938</v>
      </c>
      <c r="BB225" s="21">
        <f>BB205-Baseline!BB205</f>
        <v>-70.003388376278963</v>
      </c>
    </row>
    <row r="226" spans="1:54" outlineLevel="2">
      <c r="A226" s="465"/>
      <c r="B226" s="150" t="s">
        <v>497</v>
      </c>
      <c r="C226" s="19"/>
      <c r="D226" s="135" t="s">
        <v>387</v>
      </c>
      <c r="E226" s="21">
        <f>E206-Baseline!E206</f>
        <v>-2.7174405469938847</v>
      </c>
      <c r="F226" s="21">
        <f>F206-Baseline!F206</f>
        <v>-5.3871018050347175</v>
      </c>
      <c r="G226" s="21">
        <f>G206-Baseline!G206</f>
        <v>-8.10151011975654</v>
      </c>
      <c r="H226" s="21">
        <f>H206-Baseline!H206</f>
        <v>-10.831757345307096</v>
      </c>
      <c r="I226" s="21">
        <f>I206-Baseline!I206</f>
        <v>-13.476586109899699</v>
      </c>
      <c r="J226" s="21">
        <f>J206-Baseline!J206</f>
        <v>-13.890490670674581</v>
      </c>
      <c r="K226" s="21">
        <f>K206-Baseline!K206</f>
        <v>-14.227706424028383</v>
      </c>
      <c r="L226" s="21">
        <f>L206-Baseline!L206</f>
        <v>-14.493801711592369</v>
      </c>
      <c r="M226" s="21">
        <f>M206-Baseline!M206</f>
        <v>-14.694002466468191</v>
      </c>
      <c r="N226" s="21">
        <f>N206-Baseline!N206</f>
        <v>-14.833208928721433</v>
      </c>
      <c r="O226" s="21">
        <f>O206-Baseline!O206</f>
        <v>-14.916011382674242</v>
      </c>
      <c r="P226" s="21">
        <f>P206-Baseline!P206</f>
        <v>-14.947048590020586</v>
      </c>
      <c r="Q226" s="21">
        <f>Q206-Baseline!Q206</f>
        <v>-14.930552004146648</v>
      </c>
      <c r="R226" s="21">
        <f>R206-Baseline!R206</f>
        <v>-14.870363569451001</v>
      </c>
      <c r="S226" s="21">
        <f>S206-Baseline!S206</f>
        <v>-14.770087816221348</v>
      </c>
      <c r="T226" s="21">
        <f>T206-Baseline!T206</f>
        <v>-14.633094319407519</v>
      </c>
      <c r="U226" s="21">
        <f>U206-Baseline!U206</f>
        <v>-14.462535389676304</v>
      </c>
      <c r="V226" s="21">
        <f>V206-Baseline!V206</f>
        <v>-14.261357821815182</v>
      </c>
      <c r="W226" s="21">
        <f>W206-Baseline!W206</f>
        <v>-14.032314055180905</v>
      </c>
      <c r="X226" s="21">
        <f>X206-Baseline!X206</f>
        <v>-13.777972773383226</v>
      </c>
      <c r="Y226" s="21">
        <f>Y206-Baseline!Y206</f>
        <v>-13.500728969116608</v>
      </c>
      <c r="Z226" s="21">
        <f>Z206-Baseline!Z206</f>
        <v>-13.202813498921387</v>
      </c>
      <c r="AA226" s="21">
        <f>AA206-Baseline!AA206</f>
        <v>-12.88630215147532</v>
      </c>
      <c r="AB226" s="21">
        <f>AB206-Baseline!AB206</f>
        <v>-12.553124252024645</v>
      </c>
      <c r="AC226" s="21">
        <f>AC206-Baseline!AC206</f>
        <v>-11.877239425845801</v>
      </c>
      <c r="AD226" s="21">
        <f>AD206-Baseline!AD206</f>
        <v>-11.20783289294377</v>
      </c>
      <c r="AE226" s="21">
        <f>AE206-Baseline!AE206</f>
        <v>-10.544508675533507</v>
      </c>
      <c r="AF226" s="21">
        <f>AF206-Baseline!AF206</f>
        <v>-9.8868804670091777</v>
      </c>
      <c r="AG226" s="21">
        <f>AG206-Baseline!AG206</f>
        <v>-9.2345706744854397</v>
      </c>
      <c r="AH226" s="21">
        <f>AH206-Baseline!AH206</f>
        <v>-8.5872093664811473</v>
      </c>
      <c r="AI226" s="21">
        <f>AI206-Baseline!AI206</f>
        <v>-7.9444330361475295</v>
      </c>
      <c r="AJ226" s="21">
        <f>AJ206-Baseline!AJ206</f>
        <v>-7.3029152436483855</v>
      </c>
      <c r="AK226" s="21">
        <f>AK206-Baseline!AK206</f>
        <v>-6.6623387002873642</v>
      </c>
      <c r="AL226" s="21">
        <f>AL206-Baseline!AL206</f>
        <v>-6.0223876843647304</v>
      </c>
      <c r="AM226" s="21">
        <f>AM206-Baseline!AM206</f>
        <v>-5.3827476604601543</v>
      </c>
      <c r="AN226" s="21">
        <f>AN206-Baseline!AN206</f>
        <v>-4.7431049711340165</v>
      </c>
      <c r="AO226" s="21">
        <f>AO206-Baseline!AO206</f>
        <v>-4.1031465333708184</v>
      </c>
      <c r="AP226" s="21">
        <f>AP206-Baseline!AP206</f>
        <v>-3.462559408884772</v>
      </c>
      <c r="AQ226" s="21">
        <f>AQ206-Baseline!AQ206</f>
        <v>-2.8210304151180026</v>
      </c>
      <c r="AR226" s="21">
        <f>AR206-Baseline!AR206</f>
        <v>-2.1782457418557897</v>
      </c>
      <c r="AS226" s="21">
        <f>AS206-Baseline!AS206</f>
        <v>-1.5338905540138512</v>
      </c>
      <c r="AT226" s="21">
        <f>AT206-Baseline!AT206</f>
        <v>-0.88764857398018648</v>
      </c>
      <c r="AU226" s="21">
        <f>AU206-Baseline!AU206</f>
        <v>-0.23920164787705289</v>
      </c>
      <c r="AV226" s="21">
        <f>AV206-Baseline!AV206</f>
        <v>0.41177069586046855</v>
      </c>
      <c r="AW226" s="21">
        <f>AW206-Baseline!AW206</f>
        <v>1.0655917039857741</v>
      </c>
      <c r="AX226" s="21">
        <f>AX206-Baseline!AX206</f>
        <v>1.722587874481178</v>
      </c>
      <c r="AY226" s="21">
        <f>AY206-Baseline!AY206</f>
        <v>2.3830894515540422</v>
      </c>
      <c r="AZ226" s="21">
        <f>AZ206-Baseline!AZ206</f>
        <v>3.0474309401979554</v>
      </c>
      <c r="BA226" s="21">
        <f>BA206-Baseline!BA206</f>
        <v>3.7159516421234002</v>
      </c>
      <c r="BB226" s="21">
        <f>BB206-Baseline!BB206</f>
        <v>-67.438080504292884</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502</v>
      </c>
      <c r="C229" s="57"/>
      <c r="D229" s="56" t="s">
        <v>387</v>
      </c>
      <c r="E229" s="279">
        <v>-0.64989837116102411</v>
      </c>
      <c r="F229" s="279">
        <v>-0.66834159487093869</v>
      </c>
      <c r="G229" s="279">
        <v>-0.68761866412655182</v>
      </c>
      <c r="H229" s="279">
        <v>-0.70793460507634087</v>
      </c>
      <c r="I229" s="279">
        <v>-0.29411066219348991</v>
      </c>
      <c r="J229" s="319"/>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7">
    <mergeCell ref="A31:A40"/>
    <mergeCell ref="D31:G31"/>
    <mergeCell ref="D32:G32"/>
    <mergeCell ref="D33:G33"/>
    <mergeCell ref="D34:G34"/>
    <mergeCell ref="D35:G35"/>
    <mergeCell ref="D36:G36"/>
    <mergeCell ref="D37:G37"/>
    <mergeCell ref="D38:G38"/>
    <mergeCell ref="D39:G39"/>
    <mergeCell ref="D40:G40"/>
    <mergeCell ref="A224:A226"/>
    <mergeCell ref="A190:A198"/>
    <mergeCell ref="A200:A202"/>
    <mergeCell ref="A210:A218"/>
    <mergeCell ref="A220:A222"/>
    <mergeCell ref="A186:A187"/>
    <mergeCell ref="A204:A206"/>
    <mergeCell ref="AI51:AM51"/>
    <mergeCell ref="AN51:AR51"/>
    <mergeCell ref="AS51:AW51"/>
    <mergeCell ref="A75:A77"/>
    <mergeCell ref="A143:A154"/>
    <mergeCell ref="A158:A169"/>
    <mergeCell ref="A172:A174"/>
    <mergeCell ref="A176:A178"/>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A19:B19"/>
    <mergeCell ref="I2:U2"/>
    <mergeCell ref="I3:N4"/>
    <mergeCell ref="P3:U4"/>
    <mergeCell ref="I5:N18"/>
    <mergeCell ref="P5:U18"/>
  </mergeCells>
  <dataValidations count="1">
    <dataValidation type="list" allowBlank="1" showInputMessage="1" showErrorMessage="1" sqref="B7" xr:uid="{BD174D8F-46E9-44CA-9DBC-576FE87110EB}">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C54:C63</xm:sqref>
        </x14:dataValidation>
        <x14:dataValidation type="list" allowBlank="1" showInputMessage="1" showErrorMessage="1" xr:uid="{44981C67-D259-46AB-9ECC-8ADD27C4852B}">
          <x14:formula1>
            <xm:f>'Fixed Data'!$A$55:$A$78</xm:f>
          </x14:formula1>
          <xm:sqref>B54:B63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S34"/>
  <sheetViews>
    <sheetView workbookViewId="0">
      <selection activeCell="A6" sqref="A6:XFD34"/>
    </sheetView>
  </sheetViews>
  <sheetFormatPr defaultRowHeight="13.5"/>
  <cols>
    <col min="1" max="1" width="22" customWidth="1"/>
  </cols>
  <sheetData>
    <row r="1" spans="1:19">
      <c r="A1" s="4" t="s">
        <v>503</v>
      </c>
    </row>
    <row r="2" spans="1:19">
      <c r="A2" s="461" t="s">
        <v>504</v>
      </c>
      <c r="B2" s="461"/>
      <c r="C2" s="461"/>
      <c r="D2" s="461"/>
      <c r="E2" s="461"/>
      <c r="F2" s="461"/>
      <c r="G2" s="461"/>
      <c r="H2" s="461"/>
      <c r="I2" s="461"/>
      <c r="J2" s="461"/>
      <c r="K2" s="461"/>
      <c r="L2" s="461"/>
      <c r="M2" s="461"/>
      <c r="N2" s="461"/>
      <c r="O2" s="461"/>
      <c r="P2" s="461"/>
      <c r="Q2" s="461"/>
      <c r="R2" s="461"/>
      <c r="S2" s="461"/>
    </row>
    <row r="3" spans="1:19">
      <c r="A3" s="461"/>
      <c r="B3" s="461"/>
      <c r="C3" s="461"/>
      <c r="D3" s="461"/>
      <c r="E3" s="461"/>
      <c r="F3" s="461"/>
      <c r="G3" s="461"/>
      <c r="H3" s="461"/>
      <c r="I3" s="461"/>
      <c r="J3" s="461"/>
      <c r="K3" s="461"/>
      <c r="L3" s="461"/>
      <c r="M3" s="461"/>
      <c r="N3" s="461"/>
      <c r="O3" s="461"/>
      <c r="P3" s="461"/>
      <c r="Q3" s="461"/>
      <c r="R3" s="461"/>
      <c r="S3" s="461"/>
    </row>
    <row r="4" spans="1:19">
      <c r="A4" s="461"/>
      <c r="B4" s="461"/>
      <c r="C4" s="461"/>
      <c r="D4" s="461"/>
      <c r="E4" s="461"/>
      <c r="F4" s="461"/>
      <c r="G4" s="461"/>
      <c r="H4" s="461"/>
      <c r="I4" s="461"/>
      <c r="J4" s="461"/>
      <c r="K4" s="461"/>
      <c r="L4" s="461"/>
      <c r="M4" s="461"/>
      <c r="N4" s="461"/>
      <c r="O4" s="461"/>
      <c r="P4" s="461"/>
      <c r="Q4" s="461"/>
      <c r="R4" s="461"/>
      <c r="S4" s="461"/>
    </row>
    <row r="6" spans="1:19">
      <c r="A6" s="4" t="s">
        <v>505</v>
      </c>
    </row>
    <row r="19" spans="1:19">
      <c r="A19" s="4" t="s">
        <v>506</v>
      </c>
    </row>
    <row r="20" spans="1:19" ht="13.5" customHeight="1">
      <c r="A20" s="461" t="s">
        <v>507</v>
      </c>
      <c r="B20" s="461"/>
      <c r="C20" s="461"/>
      <c r="D20" s="461"/>
      <c r="E20" s="461"/>
      <c r="F20" s="461"/>
      <c r="G20" s="461"/>
      <c r="H20" s="461"/>
      <c r="I20" s="461"/>
      <c r="J20" s="461"/>
      <c r="K20" s="461"/>
      <c r="L20" s="461"/>
      <c r="M20" s="461"/>
      <c r="N20" s="461"/>
      <c r="O20" s="461"/>
      <c r="P20" s="461"/>
      <c r="Q20" s="461"/>
      <c r="R20" s="461"/>
      <c r="S20" s="461"/>
    </row>
    <row r="21" spans="1:19" ht="25.5" customHeight="1">
      <c r="A21" s="461"/>
      <c r="B21" s="461"/>
      <c r="C21" s="461"/>
      <c r="D21" s="461"/>
      <c r="E21" s="461"/>
      <c r="F21" s="461"/>
      <c r="G21" s="461"/>
      <c r="H21" s="461"/>
      <c r="I21" s="461"/>
      <c r="J21" s="461"/>
      <c r="K21" s="461"/>
      <c r="L21" s="461"/>
      <c r="M21" s="461"/>
      <c r="N21" s="461"/>
      <c r="O21" s="461"/>
      <c r="P21" s="461"/>
      <c r="Q21" s="461"/>
      <c r="R21" s="461"/>
      <c r="S21" s="461"/>
    </row>
    <row r="23" spans="1:19">
      <c r="A23" s="158" t="s">
        <v>350</v>
      </c>
      <c r="B23" s="462" t="s">
        <v>508</v>
      </c>
      <c r="C23" s="462"/>
      <c r="D23" s="462"/>
      <c r="E23" s="462"/>
      <c r="F23" s="462"/>
      <c r="G23" s="462"/>
      <c r="H23" s="462"/>
      <c r="I23" s="462"/>
      <c r="J23" s="462"/>
      <c r="K23" s="462"/>
      <c r="L23" s="462"/>
      <c r="M23" s="462"/>
      <c r="N23" s="462"/>
      <c r="O23" s="462"/>
      <c r="P23" s="462"/>
      <c r="Q23" s="462"/>
      <c r="R23" s="462"/>
      <c r="S23" s="462"/>
    </row>
    <row r="24" spans="1:19">
      <c r="A24" s="158" t="s">
        <v>490</v>
      </c>
      <c r="B24" s="462" t="s">
        <v>509</v>
      </c>
      <c r="C24" s="462"/>
      <c r="D24" s="462"/>
      <c r="E24" s="462"/>
      <c r="F24" s="462"/>
      <c r="G24" s="462"/>
      <c r="H24" s="462"/>
      <c r="I24" s="462"/>
      <c r="J24" s="462"/>
      <c r="K24" s="462"/>
      <c r="L24" s="462"/>
      <c r="M24" s="462"/>
      <c r="N24" s="462"/>
      <c r="O24" s="462"/>
      <c r="P24" s="462"/>
      <c r="Q24" s="462"/>
      <c r="R24" s="462"/>
      <c r="S24" s="462"/>
    </row>
    <row r="25" spans="1:19">
      <c r="A25" s="159" t="s">
        <v>393</v>
      </c>
      <c r="B25" s="462" t="s">
        <v>510</v>
      </c>
      <c r="C25" s="462"/>
      <c r="D25" s="462"/>
      <c r="E25" s="462"/>
      <c r="F25" s="462"/>
      <c r="G25" s="462"/>
      <c r="H25" s="462"/>
      <c r="I25" s="462"/>
      <c r="J25" s="462"/>
      <c r="K25" s="462"/>
      <c r="L25" s="462"/>
      <c r="M25" s="462"/>
      <c r="N25" s="462"/>
      <c r="O25" s="462"/>
      <c r="P25" s="462"/>
      <c r="Q25" s="462"/>
      <c r="R25" s="462"/>
      <c r="S25" s="462"/>
    </row>
    <row r="26" spans="1:19">
      <c r="A26" s="159" t="s">
        <v>469</v>
      </c>
      <c r="B26" s="462" t="s">
        <v>510</v>
      </c>
      <c r="C26" s="462"/>
      <c r="D26" s="462"/>
      <c r="E26" s="462"/>
      <c r="F26" s="462"/>
      <c r="G26" s="462"/>
      <c r="H26" s="462"/>
      <c r="I26" s="462"/>
      <c r="J26" s="462"/>
      <c r="K26" s="462"/>
      <c r="L26" s="462"/>
      <c r="M26" s="462"/>
      <c r="N26" s="462"/>
      <c r="O26" s="462"/>
      <c r="P26" s="462"/>
      <c r="Q26" s="462"/>
      <c r="R26" s="462"/>
      <c r="S26" s="462"/>
    </row>
    <row r="27" spans="1:19">
      <c r="A27" s="159" t="s">
        <v>470</v>
      </c>
      <c r="B27" s="462" t="s">
        <v>510</v>
      </c>
      <c r="C27" s="462"/>
      <c r="D27" s="462"/>
      <c r="E27" s="462"/>
      <c r="F27" s="462"/>
      <c r="G27" s="462"/>
      <c r="H27" s="462"/>
      <c r="I27" s="462"/>
      <c r="J27" s="462"/>
      <c r="K27" s="462"/>
      <c r="L27" s="462"/>
      <c r="M27" s="462"/>
      <c r="N27" s="462"/>
      <c r="O27" s="462"/>
      <c r="P27" s="462"/>
      <c r="Q27" s="462"/>
      <c r="R27" s="462"/>
      <c r="S27" s="462"/>
    </row>
    <row r="31" spans="1:19">
      <c r="A31" s="4" t="s">
        <v>511</v>
      </c>
    </row>
    <row r="32" spans="1:19">
      <c r="A32" t="s">
        <v>512</v>
      </c>
    </row>
    <row r="34" spans="1:1">
      <c r="A34" s="4" t="s">
        <v>513</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C358"/>
  <sheetViews>
    <sheetView zoomScale="85" zoomScaleNormal="85" workbookViewId="0">
      <selection activeCell="F4" sqref="F4:F6"/>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01" t="s">
        <v>342</v>
      </c>
      <c r="J2" s="402"/>
      <c r="K2" s="402"/>
      <c r="L2" s="402"/>
      <c r="M2" s="402"/>
      <c r="N2" s="402"/>
      <c r="O2" s="402"/>
      <c r="P2" s="402"/>
      <c r="Q2" s="402"/>
      <c r="R2" s="402"/>
      <c r="S2" s="402"/>
      <c r="T2" s="402"/>
      <c r="U2" s="403"/>
    </row>
    <row r="3" spans="1:21" ht="13.5" customHeight="1" outlineLevel="1" thickBot="1">
      <c r="A3" s="3"/>
      <c r="B3" s="7"/>
      <c r="F3" s="24"/>
      <c r="G3" s="10"/>
      <c r="I3" s="404" t="s">
        <v>343</v>
      </c>
      <c r="J3" s="405"/>
      <c r="K3" s="405"/>
      <c r="L3" s="405"/>
      <c r="M3" s="405"/>
      <c r="N3" s="406"/>
      <c r="O3" s="1"/>
      <c r="P3" s="410" t="s">
        <v>344</v>
      </c>
      <c r="Q3" s="411"/>
      <c r="R3" s="411"/>
      <c r="S3" s="411"/>
      <c r="T3" s="411"/>
      <c r="U3" s="412"/>
    </row>
    <row r="4" spans="1:21" ht="56.25" customHeight="1" outlineLevel="1">
      <c r="A4" s="31" t="s">
        <v>157</v>
      </c>
      <c r="B4" s="86" t="s">
        <v>568</v>
      </c>
      <c r="E4" s="53" t="s">
        <v>345</v>
      </c>
      <c r="F4" s="91">
        <v>45632</v>
      </c>
      <c r="G4" s="28"/>
      <c r="H4" s="10"/>
      <c r="I4" s="407"/>
      <c r="J4" s="408"/>
      <c r="K4" s="408"/>
      <c r="L4" s="408"/>
      <c r="M4" s="408"/>
      <c r="N4" s="409"/>
      <c r="P4" s="413"/>
      <c r="Q4" s="414"/>
      <c r="R4" s="414"/>
      <c r="S4" s="414"/>
      <c r="T4" s="414"/>
      <c r="U4" s="415"/>
    </row>
    <row r="5" spans="1:21" ht="12.75" customHeight="1" outlineLevel="1">
      <c r="A5" s="13" t="s">
        <v>346</v>
      </c>
      <c r="B5" s="88" t="s">
        <v>347</v>
      </c>
      <c r="E5" s="14"/>
      <c r="H5" s="10"/>
      <c r="I5" s="416" t="s">
        <v>168</v>
      </c>
      <c r="J5" s="417"/>
      <c r="K5" s="417"/>
      <c r="L5" s="417"/>
      <c r="M5" s="417"/>
      <c r="N5" s="418"/>
      <c r="P5" s="416" t="s">
        <v>569</v>
      </c>
      <c r="Q5" s="428"/>
      <c r="R5" s="428"/>
      <c r="S5" s="428"/>
      <c r="T5" s="428"/>
      <c r="U5" s="429"/>
    </row>
    <row r="6" spans="1:21" outlineLevel="1">
      <c r="A6" s="13" t="s">
        <v>349</v>
      </c>
      <c r="B6" s="88" t="s">
        <v>350</v>
      </c>
      <c r="E6" s="53" t="s">
        <v>351</v>
      </c>
      <c r="F6" s="90" t="s">
        <v>352</v>
      </c>
      <c r="H6" s="10"/>
      <c r="I6" s="419"/>
      <c r="J6" s="420"/>
      <c r="K6" s="420"/>
      <c r="L6" s="420"/>
      <c r="M6" s="420"/>
      <c r="N6" s="421"/>
      <c r="P6" s="430"/>
      <c r="Q6" s="431"/>
      <c r="R6" s="431"/>
      <c r="S6" s="431"/>
      <c r="T6" s="431"/>
      <c r="U6" s="432"/>
    </row>
    <row r="7" spans="1:21" outlineLevel="1">
      <c r="A7" s="13" t="s">
        <v>353</v>
      </c>
      <c r="B7" s="88" t="s">
        <v>173</v>
      </c>
      <c r="E7" s="14"/>
      <c r="H7" s="10"/>
      <c r="I7" s="419"/>
      <c r="J7" s="420"/>
      <c r="K7" s="420"/>
      <c r="L7" s="420"/>
      <c r="M7" s="420"/>
      <c r="N7" s="421"/>
      <c r="P7" s="430"/>
      <c r="Q7" s="431"/>
      <c r="R7" s="431"/>
      <c r="S7" s="431"/>
      <c r="T7" s="431"/>
      <c r="U7" s="432"/>
    </row>
    <row r="8" spans="1:21" ht="41" outlineLevel="1" thickBot="1">
      <c r="A8" s="34" t="s">
        <v>354</v>
      </c>
      <c r="B8" s="89" t="s">
        <v>355</v>
      </c>
      <c r="E8" s="14"/>
      <c r="H8" s="10"/>
      <c r="I8" s="419"/>
      <c r="J8" s="420"/>
      <c r="K8" s="420"/>
      <c r="L8" s="420"/>
      <c r="M8" s="420"/>
      <c r="N8" s="421"/>
      <c r="P8" s="430"/>
      <c r="Q8" s="431"/>
      <c r="R8" s="431"/>
      <c r="S8" s="431"/>
      <c r="T8" s="431"/>
      <c r="U8" s="432"/>
    </row>
    <row r="9" spans="1:21" outlineLevel="1">
      <c r="E9" s="14"/>
      <c r="H9" s="10"/>
      <c r="I9" s="419"/>
      <c r="J9" s="420"/>
      <c r="K9" s="420"/>
      <c r="L9" s="420"/>
      <c r="M9" s="420"/>
      <c r="N9" s="421"/>
      <c r="P9" s="430"/>
      <c r="Q9" s="431"/>
      <c r="R9" s="431"/>
      <c r="S9" s="431"/>
      <c r="T9" s="431"/>
      <c r="U9" s="432"/>
    </row>
    <row r="10" spans="1:21" ht="14" outlineLevel="1" thickBot="1">
      <c r="A10" s="32" t="s">
        <v>356</v>
      </c>
      <c r="B10" s="35">
        <f>Baseline!B10</f>
        <v>2027</v>
      </c>
      <c r="E10" s="14"/>
      <c r="H10" s="10"/>
      <c r="I10" s="419"/>
      <c r="J10" s="420"/>
      <c r="K10" s="420"/>
      <c r="L10" s="420"/>
      <c r="M10" s="420"/>
      <c r="N10" s="421"/>
      <c r="P10" s="430"/>
      <c r="Q10" s="431"/>
      <c r="R10" s="431"/>
      <c r="S10" s="431"/>
      <c r="T10" s="431"/>
      <c r="U10" s="432"/>
    </row>
    <row r="11" spans="1:21" outlineLevel="1">
      <c r="A11" s="16"/>
      <c r="H11" s="10"/>
      <c r="I11" s="419"/>
      <c r="J11" s="420"/>
      <c r="K11" s="420"/>
      <c r="L11" s="420"/>
      <c r="M11" s="420"/>
      <c r="N11" s="421"/>
      <c r="P11" s="430"/>
      <c r="Q11" s="431"/>
      <c r="R11" s="431"/>
      <c r="S11" s="431"/>
      <c r="T11" s="431"/>
      <c r="U11" s="432"/>
    </row>
    <row r="12" spans="1:21" ht="40.5" outlineLevel="1">
      <c r="A12" s="26" t="s">
        <v>357</v>
      </c>
      <c r="B12" s="26" t="s">
        <v>358</v>
      </c>
      <c r="C12" s="26" t="s">
        <v>359</v>
      </c>
      <c r="D12" s="26" t="s">
        <v>360</v>
      </c>
      <c r="E12" s="26" t="s">
        <v>361</v>
      </c>
      <c r="F12" s="26" t="s">
        <v>362</v>
      </c>
      <c r="G12" s="26" t="s">
        <v>363</v>
      </c>
      <c r="I12" s="419"/>
      <c r="J12" s="420"/>
      <c r="K12" s="420"/>
      <c r="L12" s="420"/>
      <c r="M12" s="420"/>
      <c r="N12" s="421"/>
      <c r="P12" s="430"/>
      <c r="Q12" s="431"/>
      <c r="R12" s="431"/>
      <c r="S12" s="431"/>
      <c r="T12" s="431"/>
      <c r="U12" s="432"/>
    </row>
    <row r="13" spans="1:21" outlineLevel="1">
      <c r="A13" s="58">
        <v>2035</v>
      </c>
      <c r="B13" s="21">
        <f t="shared" ref="B13:B18" si="0">INDEX($E$204:$AW$204,1,MATCH($A13,$E$53:$BB$53,0))</f>
        <v>-1899.7601598058855</v>
      </c>
      <c r="C13" s="21">
        <f>B13-Baseline!B13</f>
        <v>-10.875874643626275</v>
      </c>
      <c r="D13" s="21">
        <f t="shared" ref="D13:D18" si="1">INDEX($E$205:$AW$205,1,MATCH($A13,$E$53:$BB$53,0))</f>
        <v>-1470.2248787649896</v>
      </c>
      <c r="E13" s="21">
        <f>D13-Baseline!D13</f>
        <v>-10.964589817268006</v>
      </c>
      <c r="F13" s="21">
        <f t="shared" ref="F13:F18" si="2">INDEX($E$206:$AW$206,1,MATCH($A13,$E$53:$BB$53,0))</f>
        <v>-2329.2862649031499</v>
      </c>
      <c r="G13" s="21">
        <f>F13-Baseline!F13</f>
        <v>-10.787260749326833</v>
      </c>
      <c r="I13" s="419"/>
      <c r="J13" s="420"/>
      <c r="K13" s="420"/>
      <c r="L13" s="420"/>
      <c r="M13" s="420"/>
      <c r="N13" s="421"/>
      <c r="P13" s="430"/>
      <c r="Q13" s="431"/>
      <c r="R13" s="431"/>
      <c r="S13" s="431"/>
      <c r="T13" s="431"/>
      <c r="U13" s="432"/>
    </row>
    <row r="14" spans="1:21" outlineLevel="1">
      <c r="A14" s="58">
        <v>2040</v>
      </c>
      <c r="B14" s="21">
        <f t="shared" si="0"/>
        <v>-2915.1512464058046</v>
      </c>
      <c r="C14" s="21">
        <f>B14-Baseline!B14</f>
        <v>-8.0630098660226395</v>
      </c>
      <c r="D14" s="21">
        <f t="shared" si="1"/>
        <v>-2256.693311625977</v>
      </c>
      <c r="E14" s="21">
        <f>D14-Baseline!D14</f>
        <v>-8.2147375185022611</v>
      </c>
      <c r="F14" s="21">
        <f t="shared" si="2"/>
        <v>-3574.2410078305084</v>
      </c>
      <c r="G14" s="21">
        <f>F14-Baseline!F14</f>
        <v>-7.9112060155694053</v>
      </c>
      <c r="I14" s="419"/>
      <c r="J14" s="420"/>
      <c r="K14" s="420"/>
      <c r="L14" s="420"/>
      <c r="M14" s="420"/>
      <c r="N14" s="421"/>
      <c r="P14" s="430"/>
      <c r="Q14" s="431"/>
      <c r="R14" s="431"/>
      <c r="S14" s="431"/>
      <c r="T14" s="431"/>
      <c r="U14" s="432"/>
    </row>
    <row r="15" spans="1:21" outlineLevel="1">
      <c r="A15" s="58">
        <v>2045</v>
      </c>
      <c r="B15" s="21">
        <f t="shared" si="0"/>
        <v>-3912.7798010584602</v>
      </c>
      <c r="C15" s="21">
        <f>B15-Baseline!B15</f>
        <v>-4.371454704361895</v>
      </c>
      <c r="D15" s="21">
        <f t="shared" si="1"/>
        <v>-3030.9567758605062</v>
      </c>
      <c r="E15" s="21">
        <f>D15-Baseline!D15</f>
        <v>-4.5834363073217901</v>
      </c>
      <c r="F15" s="21">
        <f t="shared" si="2"/>
        <v>-4794.9195252810996</v>
      </c>
      <c r="G15" s="21">
        <f>F15-Baseline!F15</f>
        <v>-4.1594821174030585</v>
      </c>
      <c r="I15" s="419"/>
      <c r="J15" s="420"/>
      <c r="K15" s="420"/>
      <c r="L15" s="420"/>
      <c r="M15" s="420"/>
      <c r="N15" s="421"/>
      <c r="P15" s="430"/>
      <c r="Q15" s="431"/>
      <c r="R15" s="431"/>
      <c r="S15" s="431"/>
      <c r="T15" s="431"/>
      <c r="U15" s="432"/>
    </row>
    <row r="16" spans="1:21" outlineLevel="1">
      <c r="A16" s="58">
        <v>2050</v>
      </c>
      <c r="B16" s="21">
        <f t="shared" si="0"/>
        <v>-4896.6498257169542</v>
      </c>
      <c r="C16" s="21">
        <f>B16-Baseline!B16</f>
        <v>-0.14608387731186667</v>
      </c>
      <c r="D16" s="21">
        <f t="shared" si="1"/>
        <v>-3796.8355377548487</v>
      </c>
      <c r="E16" s="21">
        <f>D16-Baseline!D16</f>
        <v>-0.41556342493367993</v>
      </c>
      <c r="F16" s="21">
        <f t="shared" si="2"/>
        <v>-5996.2524445471727</v>
      </c>
      <c r="G16" s="21">
        <f>F16-Baseline!F16</f>
        <v>0.123247566282771</v>
      </c>
      <c r="I16" s="419"/>
      <c r="J16" s="420"/>
      <c r="K16" s="420"/>
      <c r="L16" s="420"/>
      <c r="M16" s="420"/>
      <c r="N16" s="421"/>
      <c r="P16" s="430"/>
      <c r="Q16" s="431"/>
      <c r="R16" s="431"/>
      <c r="S16" s="431"/>
      <c r="T16" s="431"/>
      <c r="U16" s="432"/>
    </row>
    <row r="17" spans="1:21" outlineLevel="1">
      <c r="A17" s="58">
        <v>2060</v>
      </c>
      <c r="B17" s="21">
        <f t="shared" si="0"/>
        <v>-7034.4575968228219</v>
      </c>
      <c r="C17" s="21">
        <f>B17-Baseline!B17</f>
        <v>17.066152937772131</v>
      </c>
      <c r="D17" s="21">
        <f t="shared" si="1"/>
        <v>-5512.2775647425124</v>
      </c>
      <c r="E17" s="21">
        <f>D17-Baseline!D17</f>
        <v>16.689491178301068</v>
      </c>
      <c r="F17" s="21">
        <f t="shared" si="2"/>
        <v>-8552.5010315716099</v>
      </c>
      <c r="G17" s="21">
        <f>F17-Baseline!F17</f>
        <v>17.441675007952654</v>
      </c>
      <c r="I17" s="419"/>
      <c r="J17" s="420"/>
      <c r="K17" s="420"/>
      <c r="L17" s="420"/>
      <c r="M17" s="420"/>
      <c r="N17" s="421"/>
      <c r="P17" s="430"/>
      <c r="Q17" s="431"/>
      <c r="R17" s="431"/>
      <c r="S17" s="431"/>
      <c r="T17" s="431"/>
      <c r="U17" s="432"/>
    </row>
    <row r="18" spans="1:21" outlineLevel="1">
      <c r="A18" s="58">
        <v>2070</v>
      </c>
      <c r="B18" s="21">
        <f t="shared" si="0"/>
        <v>-9259.7703394778928</v>
      </c>
      <c r="C18" s="21">
        <f>B18-Baseline!B18</f>
        <v>34.309464317169841</v>
      </c>
      <c r="D18" s="21">
        <f t="shared" si="1"/>
        <v>-7320.7778231363845</v>
      </c>
      <c r="E18" s="21">
        <f>D18-Baseline!D18</f>
        <v>33.833378234367046</v>
      </c>
      <c r="F18" s="21">
        <f t="shared" si="2"/>
        <v>-11187.464745424924</v>
      </c>
      <c r="G18" s="21">
        <f>F18-Baseline!F18</f>
        <v>34.782706297120967</v>
      </c>
      <c r="I18" s="422"/>
      <c r="J18" s="423"/>
      <c r="K18" s="423"/>
      <c r="L18" s="423"/>
      <c r="M18" s="423"/>
      <c r="N18" s="424"/>
      <c r="P18" s="433"/>
      <c r="Q18" s="434"/>
      <c r="R18" s="434"/>
      <c r="S18" s="434"/>
      <c r="T18" s="434"/>
      <c r="U18" s="435"/>
    </row>
    <row r="19" spans="1:21" ht="14" outlineLevel="1" thickBot="1">
      <c r="A19" s="436"/>
      <c r="B19" s="436"/>
      <c r="I19" s="250"/>
      <c r="J19" s="251"/>
      <c r="K19" s="251"/>
      <c r="L19" s="251"/>
      <c r="M19" s="251"/>
      <c r="N19" s="251"/>
      <c r="P19" s="249"/>
      <c r="Q19" s="249"/>
      <c r="R19" s="249"/>
      <c r="S19" s="249"/>
      <c r="T19" s="249"/>
      <c r="U19" s="232"/>
    </row>
    <row r="20" spans="1:21" ht="26.25" customHeight="1" outlineLevel="1">
      <c r="A20" s="54" t="s">
        <v>364</v>
      </c>
      <c r="B20" s="55">
        <f>Baseline!B20</f>
        <v>0.33700000000000002</v>
      </c>
      <c r="E20" s="154"/>
      <c r="I20" s="425" t="s">
        <v>365</v>
      </c>
      <c r="J20" s="426"/>
      <c r="K20" s="426"/>
      <c r="L20" s="426"/>
      <c r="M20" s="426"/>
      <c r="N20" s="427"/>
      <c r="P20" s="425" t="s">
        <v>366</v>
      </c>
      <c r="Q20" s="426"/>
      <c r="R20" s="426"/>
      <c r="S20" s="426"/>
      <c r="T20" s="426"/>
      <c r="U20" s="427"/>
    </row>
    <row r="21" spans="1:21" ht="12.75" customHeight="1" outlineLevel="1">
      <c r="A21" s="154"/>
      <c r="B21" s="155"/>
      <c r="I21" s="416" t="s">
        <v>367</v>
      </c>
      <c r="J21" s="417"/>
      <c r="K21" s="417"/>
      <c r="L21" s="417"/>
      <c r="M21" s="417"/>
      <c r="N21" s="418"/>
      <c r="P21" s="416" t="s">
        <v>169</v>
      </c>
      <c r="Q21" s="417"/>
      <c r="R21" s="417"/>
      <c r="S21" s="417"/>
      <c r="T21" s="417"/>
      <c r="U21" s="418"/>
    </row>
    <row r="22" spans="1:21" ht="12.75" customHeight="1" outlineLevel="1">
      <c r="A22" s="154"/>
      <c r="B22" s="155"/>
      <c r="I22" s="419"/>
      <c r="J22" s="420"/>
      <c r="K22" s="420"/>
      <c r="L22" s="420"/>
      <c r="M22" s="420"/>
      <c r="N22" s="421"/>
      <c r="P22" s="419"/>
      <c r="Q22" s="420"/>
      <c r="R22" s="420"/>
      <c r="S22" s="420"/>
      <c r="T22" s="420"/>
      <c r="U22" s="421"/>
    </row>
    <row r="23" spans="1:21" outlineLevel="1">
      <c r="A23" s="154"/>
      <c r="B23" s="451" t="s">
        <v>368</v>
      </c>
      <c r="C23" s="452"/>
      <c r="D23" s="452"/>
      <c r="E23" s="452"/>
      <c r="F23" s="452"/>
      <c r="G23" s="453"/>
      <c r="I23" s="419"/>
      <c r="J23" s="420"/>
      <c r="K23" s="420"/>
      <c r="L23" s="420"/>
      <c r="M23" s="420"/>
      <c r="N23" s="421"/>
      <c r="P23" s="419"/>
      <c r="Q23" s="420"/>
      <c r="R23" s="420"/>
      <c r="S23" s="420"/>
      <c r="T23" s="420"/>
      <c r="U23" s="421"/>
    </row>
    <row r="24" spans="1:21" outlineLevel="1">
      <c r="B24" s="17">
        <v>2027</v>
      </c>
      <c r="C24" s="17">
        <v>2028</v>
      </c>
      <c r="D24" s="17">
        <v>2029</v>
      </c>
      <c r="E24" s="17">
        <v>2030</v>
      </c>
      <c r="F24" s="17">
        <v>2031</v>
      </c>
      <c r="G24" s="17" t="s">
        <v>369</v>
      </c>
      <c r="I24" s="419"/>
      <c r="J24" s="420"/>
      <c r="K24" s="420"/>
      <c r="L24" s="420"/>
      <c r="M24" s="420"/>
      <c r="N24" s="421"/>
      <c r="P24" s="419"/>
      <c r="Q24" s="420"/>
      <c r="R24" s="420"/>
      <c r="S24" s="420"/>
      <c r="T24" s="420"/>
      <c r="U24" s="421"/>
    </row>
    <row r="25" spans="1:21" ht="14" outlineLevel="1" thickBot="1">
      <c r="B25" s="30" t="s">
        <v>370</v>
      </c>
      <c r="C25" s="30" t="s">
        <v>370</v>
      </c>
      <c r="D25" s="30" t="s">
        <v>370</v>
      </c>
      <c r="E25" s="30" t="s">
        <v>370</v>
      </c>
      <c r="F25" s="30" t="s">
        <v>370</v>
      </c>
      <c r="G25" s="30" t="s">
        <v>370</v>
      </c>
      <c r="I25" s="419"/>
      <c r="J25" s="420"/>
      <c r="K25" s="420"/>
      <c r="L25" s="420"/>
      <c r="M25" s="420"/>
      <c r="N25" s="421"/>
      <c r="P25" s="419"/>
      <c r="Q25" s="420"/>
      <c r="R25" s="420"/>
      <c r="S25" s="420"/>
      <c r="T25" s="420"/>
      <c r="U25" s="421"/>
    </row>
    <row r="26" spans="1:21" outlineLevel="1">
      <c r="A26" s="54" t="s">
        <v>371</v>
      </c>
      <c r="B26" s="21">
        <f>E64</f>
        <v>-5.6960700000000006</v>
      </c>
      <c r="C26" s="21">
        <f>F64</f>
        <v>-5.5760699999999996</v>
      </c>
      <c r="D26" s="21">
        <f>G64</f>
        <v>-5.5960700000000001</v>
      </c>
      <c r="E26" s="21">
        <f>H64</f>
        <v>-5.5760699999999996</v>
      </c>
      <c r="F26" s="21">
        <f>I64</f>
        <v>-5.5760699999999996</v>
      </c>
      <c r="G26" s="21">
        <f>SUM(J64:BB64)</f>
        <v>0</v>
      </c>
      <c r="I26" s="419"/>
      <c r="J26" s="420"/>
      <c r="K26" s="420"/>
      <c r="L26" s="420"/>
      <c r="M26" s="420"/>
      <c r="N26" s="421"/>
      <c r="P26" s="419"/>
      <c r="Q26" s="420"/>
      <c r="R26" s="420"/>
      <c r="S26" s="420"/>
      <c r="T26" s="420"/>
      <c r="U26" s="421"/>
    </row>
    <row r="27" spans="1:21" outlineLevel="1">
      <c r="A27" s="54" t="s">
        <v>372</v>
      </c>
      <c r="B27" s="21">
        <f>E71+E77</f>
        <v>-16.374328978122275</v>
      </c>
      <c r="C27" s="21">
        <f>F71+F77</f>
        <v>-16.587874905780964</v>
      </c>
      <c r="D27" s="21">
        <f>G71+G77</f>
        <v>-16.807597082349627</v>
      </c>
      <c r="E27" s="21">
        <f>H71+H77</f>
        <v>-17.031081957205551</v>
      </c>
      <c r="F27" s="21">
        <f>I71+I77</f>
        <v>-17.258022651870757</v>
      </c>
      <c r="G27" s="21">
        <f>SUM(J71:BB71)+SUM(J77:BB77)</f>
        <v>-1077.3454029633403</v>
      </c>
      <c r="I27" s="419"/>
      <c r="J27" s="420"/>
      <c r="K27" s="420"/>
      <c r="L27" s="420"/>
      <c r="M27" s="420"/>
      <c r="N27" s="421"/>
      <c r="P27" s="419"/>
      <c r="Q27" s="420"/>
      <c r="R27" s="420"/>
      <c r="S27" s="420"/>
      <c r="T27" s="420"/>
      <c r="U27" s="421"/>
    </row>
    <row r="28" spans="1:21" outlineLevel="1">
      <c r="A28" s="154"/>
      <c r="B28" s="248"/>
      <c r="C28" s="248"/>
      <c r="D28" s="248"/>
      <c r="E28" s="248"/>
      <c r="F28" s="248"/>
      <c r="G28" s="248"/>
      <c r="I28" s="419"/>
      <c r="J28" s="420"/>
      <c r="K28" s="420"/>
      <c r="L28" s="420"/>
      <c r="M28" s="420"/>
      <c r="N28" s="421"/>
      <c r="P28" s="419"/>
      <c r="Q28" s="420"/>
      <c r="R28" s="420"/>
      <c r="S28" s="420"/>
      <c r="T28" s="420"/>
      <c r="U28" s="421"/>
    </row>
    <row r="29" spans="1:21" ht="14" outlineLevel="1" thickBot="1">
      <c r="A29" s="154"/>
      <c r="B29" s="248"/>
      <c r="C29" s="248"/>
      <c r="D29" s="248"/>
      <c r="E29" s="248"/>
      <c r="F29" s="248"/>
      <c r="G29" s="248"/>
      <c r="I29" s="419"/>
      <c r="J29" s="420"/>
      <c r="K29" s="420"/>
      <c r="L29" s="420"/>
      <c r="M29" s="420"/>
      <c r="N29" s="421"/>
      <c r="P29" s="419"/>
      <c r="Q29" s="420"/>
      <c r="R29" s="420"/>
      <c r="S29" s="420"/>
      <c r="T29" s="420"/>
      <c r="U29" s="421"/>
    </row>
    <row r="30" spans="1:21" ht="14" outlineLevel="1" thickBot="1">
      <c r="A30" s="308"/>
      <c r="B30" s="309" t="s">
        <v>373</v>
      </c>
      <c r="C30" s="310" t="s">
        <v>374</v>
      </c>
      <c r="D30" s="455" t="s">
        <v>325</v>
      </c>
      <c r="E30" s="456"/>
      <c r="F30" s="456"/>
      <c r="G30" s="457"/>
      <c r="I30" s="419"/>
      <c r="J30" s="420"/>
      <c r="K30" s="420"/>
      <c r="L30" s="420"/>
      <c r="M30" s="420"/>
      <c r="N30" s="421"/>
      <c r="P30" s="419"/>
      <c r="Q30" s="420"/>
      <c r="R30" s="420"/>
      <c r="S30" s="420"/>
      <c r="T30" s="420"/>
      <c r="U30" s="421"/>
    </row>
    <row r="31" spans="1:21" ht="14" outlineLevel="1" thickBot="1">
      <c r="A31" s="448" t="s">
        <v>375</v>
      </c>
      <c r="B31" s="320" t="s">
        <v>516</v>
      </c>
      <c r="C31" s="307">
        <v>28</v>
      </c>
      <c r="D31" s="466" t="s">
        <v>517</v>
      </c>
      <c r="E31" s="466"/>
      <c r="F31" s="466"/>
      <c r="G31" s="467"/>
      <c r="I31" s="419"/>
      <c r="J31" s="420"/>
      <c r="K31" s="420"/>
      <c r="L31" s="420"/>
      <c r="M31" s="420"/>
      <c r="N31" s="421"/>
      <c r="P31" s="419"/>
      <c r="Q31" s="420"/>
      <c r="R31" s="420"/>
      <c r="S31" s="420"/>
      <c r="T31" s="420"/>
      <c r="U31" s="421"/>
    </row>
    <row r="32" spans="1:21" ht="14" outlineLevel="1" thickBot="1">
      <c r="A32" s="448"/>
      <c r="B32" s="320" t="s">
        <v>518</v>
      </c>
      <c r="C32" s="252">
        <v>28</v>
      </c>
      <c r="D32" s="466" t="s">
        <v>517</v>
      </c>
      <c r="E32" s="466"/>
      <c r="F32" s="466"/>
      <c r="G32" s="467"/>
      <c r="I32" s="419"/>
      <c r="J32" s="420"/>
      <c r="K32" s="420"/>
      <c r="L32" s="420"/>
      <c r="M32" s="420"/>
      <c r="N32" s="421"/>
      <c r="P32" s="419"/>
      <c r="Q32" s="420"/>
      <c r="R32" s="420"/>
      <c r="S32" s="420"/>
      <c r="T32" s="420"/>
      <c r="U32" s="421"/>
    </row>
    <row r="33" spans="1:21" ht="14" outlineLevel="1" thickBot="1">
      <c r="A33" s="448"/>
      <c r="B33" s="320" t="s">
        <v>519</v>
      </c>
      <c r="C33" s="252">
        <v>36</v>
      </c>
      <c r="D33" s="466" t="s">
        <v>520</v>
      </c>
      <c r="E33" s="466"/>
      <c r="F33" s="466"/>
      <c r="G33" s="467"/>
      <c r="I33" s="419"/>
      <c r="J33" s="420"/>
      <c r="K33" s="420"/>
      <c r="L33" s="420"/>
      <c r="M33" s="420"/>
      <c r="N33" s="421"/>
      <c r="P33" s="419"/>
      <c r="Q33" s="420"/>
      <c r="R33" s="420"/>
      <c r="S33" s="420"/>
      <c r="T33" s="420"/>
      <c r="U33" s="421"/>
    </row>
    <row r="34" spans="1:21" outlineLevel="1">
      <c r="A34" s="448"/>
      <c r="B34" s="320" t="s">
        <v>521</v>
      </c>
      <c r="C34" s="252">
        <v>54</v>
      </c>
      <c r="D34" s="466" t="s">
        <v>520</v>
      </c>
      <c r="E34" s="466"/>
      <c r="F34" s="466"/>
      <c r="G34" s="467"/>
      <c r="I34" s="419"/>
      <c r="J34" s="420"/>
      <c r="K34" s="420"/>
      <c r="L34" s="420"/>
      <c r="M34" s="420"/>
      <c r="N34" s="421"/>
      <c r="P34" s="419"/>
      <c r="Q34" s="420"/>
      <c r="R34" s="420"/>
      <c r="S34" s="420"/>
      <c r="T34" s="420"/>
      <c r="U34" s="421"/>
    </row>
    <row r="35" spans="1:21" outlineLevel="1">
      <c r="A35" s="448"/>
      <c r="B35" s="312"/>
      <c r="C35" s="252"/>
      <c r="D35" s="397"/>
      <c r="E35" s="397"/>
      <c r="F35" s="397"/>
      <c r="G35" s="398"/>
      <c r="I35" s="419"/>
      <c r="J35" s="420"/>
      <c r="K35" s="420"/>
      <c r="L35" s="420"/>
      <c r="M35" s="420"/>
      <c r="N35" s="421"/>
      <c r="P35" s="419"/>
      <c r="Q35" s="420"/>
      <c r="R35" s="420"/>
      <c r="S35" s="420"/>
      <c r="T35" s="420"/>
      <c r="U35" s="421"/>
    </row>
    <row r="36" spans="1:21" outlineLevel="1">
      <c r="A36" s="448"/>
      <c r="B36" s="312"/>
      <c r="C36" s="252"/>
      <c r="D36" s="397"/>
      <c r="E36" s="397"/>
      <c r="F36" s="397"/>
      <c r="G36" s="398"/>
      <c r="I36" s="419"/>
      <c r="J36" s="420"/>
      <c r="K36" s="420"/>
      <c r="L36" s="420"/>
      <c r="M36" s="420"/>
      <c r="N36" s="421"/>
      <c r="P36" s="419"/>
      <c r="Q36" s="420"/>
      <c r="R36" s="420"/>
      <c r="S36" s="420"/>
      <c r="T36" s="420"/>
      <c r="U36" s="421"/>
    </row>
    <row r="37" spans="1:21" outlineLevel="1">
      <c r="A37" s="448"/>
      <c r="B37" s="312"/>
      <c r="C37" s="252"/>
      <c r="D37" s="397"/>
      <c r="E37" s="397"/>
      <c r="F37" s="397"/>
      <c r="G37" s="398"/>
      <c r="I37" s="419"/>
      <c r="J37" s="420"/>
      <c r="K37" s="420"/>
      <c r="L37" s="420"/>
      <c r="M37" s="420"/>
      <c r="N37" s="421"/>
      <c r="P37" s="419"/>
      <c r="Q37" s="420"/>
      <c r="R37" s="420"/>
      <c r="S37" s="420"/>
      <c r="T37" s="420"/>
      <c r="U37" s="421"/>
    </row>
    <row r="38" spans="1:21" outlineLevel="1">
      <c r="A38" s="448"/>
      <c r="B38" s="312"/>
      <c r="C38" s="252"/>
      <c r="D38" s="397"/>
      <c r="E38" s="397"/>
      <c r="F38" s="397"/>
      <c r="G38" s="398"/>
      <c r="I38" s="419"/>
      <c r="J38" s="420"/>
      <c r="K38" s="420"/>
      <c r="L38" s="420"/>
      <c r="M38" s="420"/>
      <c r="N38" s="421"/>
      <c r="P38" s="419"/>
      <c r="Q38" s="420"/>
      <c r="R38" s="420"/>
      <c r="S38" s="420"/>
      <c r="T38" s="420"/>
      <c r="U38" s="421"/>
    </row>
    <row r="39" spans="1:21" outlineLevel="1">
      <c r="A39" s="448"/>
      <c r="B39" s="312"/>
      <c r="C39" s="252"/>
      <c r="D39" s="397"/>
      <c r="E39" s="397"/>
      <c r="F39" s="397"/>
      <c r="G39" s="398"/>
      <c r="I39" s="419"/>
      <c r="J39" s="420"/>
      <c r="K39" s="420"/>
      <c r="L39" s="420"/>
      <c r="M39" s="420"/>
      <c r="N39" s="421"/>
      <c r="P39" s="419"/>
      <c r="Q39" s="420"/>
      <c r="R39" s="420"/>
      <c r="S39" s="420"/>
      <c r="T39" s="420"/>
      <c r="U39" s="421"/>
    </row>
    <row r="40" spans="1:21" ht="14" outlineLevel="1" thickBot="1">
      <c r="A40" s="449"/>
      <c r="B40" s="313"/>
      <c r="C40" s="314"/>
      <c r="D40" s="458"/>
      <c r="E40" s="458"/>
      <c r="F40" s="458"/>
      <c r="G40" s="459"/>
      <c r="I40" s="419"/>
      <c r="J40" s="420"/>
      <c r="K40" s="420"/>
      <c r="L40" s="420"/>
      <c r="M40" s="420"/>
      <c r="N40" s="421"/>
      <c r="P40" s="419"/>
      <c r="Q40" s="420"/>
      <c r="R40" s="420"/>
      <c r="S40" s="420"/>
      <c r="T40" s="420"/>
      <c r="U40" s="421"/>
    </row>
    <row r="41" spans="1:21" outlineLevel="1">
      <c r="A41" s="154"/>
      <c r="B41" s="248"/>
      <c r="C41" s="248"/>
      <c r="D41" s="248"/>
      <c r="E41" s="248"/>
      <c r="F41" s="248"/>
      <c r="G41" s="248"/>
      <c r="I41" s="419"/>
      <c r="J41" s="420"/>
      <c r="K41" s="420"/>
      <c r="L41" s="420"/>
      <c r="M41" s="420"/>
      <c r="N41" s="421"/>
      <c r="P41" s="419"/>
      <c r="Q41" s="420"/>
      <c r="R41" s="420"/>
      <c r="S41" s="420"/>
      <c r="T41" s="420"/>
      <c r="U41" s="421"/>
    </row>
    <row r="42" spans="1:21" outlineLevel="1">
      <c r="A42" s="154"/>
      <c r="B42" s="248"/>
      <c r="C42" s="248"/>
      <c r="D42" s="248"/>
      <c r="E42" s="248"/>
      <c r="F42" s="248"/>
      <c r="G42" s="248"/>
      <c r="I42" s="419"/>
      <c r="J42" s="420"/>
      <c r="K42" s="420"/>
      <c r="L42" s="420"/>
      <c r="M42" s="420"/>
      <c r="N42" s="421"/>
      <c r="P42" s="419"/>
      <c r="Q42" s="420"/>
      <c r="R42" s="420"/>
      <c r="S42" s="420"/>
      <c r="T42" s="420"/>
      <c r="U42" s="421"/>
    </row>
    <row r="43" spans="1:21" outlineLevel="1">
      <c r="A43" s="154"/>
      <c r="B43" s="248"/>
      <c r="C43" s="248"/>
      <c r="D43" s="248"/>
      <c r="E43" s="248"/>
      <c r="F43" s="248"/>
      <c r="G43" s="248"/>
      <c r="I43" s="419"/>
      <c r="J43" s="420"/>
      <c r="K43" s="420"/>
      <c r="L43" s="420"/>
      <c r="M43" s="420"/>
      <c r="N43" s="421"/>
      <c r="P43" s="419"/>
      <c r="Q43" s="420"/>
      <c r="R43" s="420"/>
      <c r="S43" s="420"/>
      <c r="T43" s="420"/>
      <c r="U43" s="421"/>
    </row>
    <row r="44" spans="1:21" outlineLevel="1">
      <c r="A44" s="154"/>
      <c r="B44" s="248"/>
      <c r="C44" s="248"/>
      <c r="D44" s="248"/>
      <c r="E44" s="248"/>
      <c r="F44" s="248"/>
      <c r="G44" s="248"/>
      <c r="I44" s="419"/>
      <c r="J44" s="420"/>
      <c r="K44" s="420"/>
      <c r="L44" s="420"/>
      <c r="M44" s="420"/>
      <c r="N44" s="421"/>
      <c r="P44" s="419"/>
      <c r="Q44" s="420"/>
      <c r="R44" s="420"/>
      <c r="S44" s="420"/>
      <c r="T44" s="420"/>
      <c r="U44" s="421"/>
    </row>
    <row r="45" spans="1:21" outlineLevel="1">
      <c r="A45" s="154"/>
      <c r="B45" s="248"/>
      <c r="C45" s="248"/>
      <c r="D45" s="248"/>
      <c r="E45" s="248"/>
      <c r="F45" s="248"/>
      <c r="G45" s="248"/>
      <c r="I45" s="422"/>
      <c r="J45" s="423"/>
      <c r="K45" s="423"/>
      <c r="L45" s="423"/>
      <c r="M45" s="423"/>
      <c r="N45" s="424"/>
      <c r="P45" s="422"/>
      <c r="Q45" s="423"/>
      <c r="R45" s="423"/>
      <c r="S45" s="423"/>
      <c r="T45" s="423"/>
      <c r="U45" s="424"/>
    </row>
    <row r="46" spans="1:21" outlineLevel="1">
      <c r="A46" s="154"/>
      <c r="B46" s="248"/>
      <c r="C46" s="248"/>
      <c r="D46" s="248"/>
      <c r="E46" s="248"/>
      <c r="F46" s="248"/>
      <c r="G46" s="248"/>
    </row>
    <row r="47" spans="1:21">
      <c r="A47" s="154"/>
      <c r="B47" s="155"/>
    </row>
    <row r="48" spans="1:21" ht="15">
      <c r="A48" s="12" t="s">
        <v>377</v>
      </c>
    </row>
    <row r="49" spans="1:54" ht="15" outlineLevel="1">
      <c r="A49" s="12"/>
    </row>
    <row r="50" spans="1:54" ht="14" outlineLevel="1" thickBot="1">
      <c r="A50" s="4" t="s">
        <v>378</v>
      </c>
    </row>
    <row r="51" spans="1:54" outlineLevel="2">
      <c r="B51" s="19"/>
      <c r="C51" s="19"/>
      <c r="D51" s="19"/>
      <c r="E51" s="460" t="s">
        <v>272</v>
      </c>
      <c r="F51" s="450"/>
      <c r="G51" s="450"/>
      <c r="H51" s="450"/>
      <c r="I51" s="450"/>
      <c r="J51" s="450" t="s">
        <v>273</v>
      </c>
      <c r="K51" s="450"/>
      <c r="L51" s="450"/>
      <c r="M51" s="450"/>
      <c r="N51" s="450"/>
      <c r="O51" s="450" t="s">
        <v>274</v>
      </c>
      <c r="P51" s="450"/>
      <c r="Q51" s="450"/>
      <c r="R51" s="450"/>
      <c r="S51" s="450"/>
      <c r="T51" s="450" t="s">
        <v>275</v>
      </c>
      <c r="U51" s="450"/>
      <c r="V51" s="450"/>
      <c r="W51" s="450"/>
      <c r="X51" s="450"/>
      <c r="Y51" s="450" t="s">
        <v>379</v>
      </c>
      <c r="Z51" s="450"/>
      <c r="AA51" s="450"/>
      <c r="AB51" s="450"/>
      <c r="AC51" s="450"/>
      <c r="AD51" s="450" t="s">
        <v>380</v>
      </c>
      <c r="AE51" s="450"/>
      <c r="AF51" s="450"/>
      <c r="AG51" s="450"/>
      <c r="AH51" s="450"/>
      <c r="AI51" s="450" t="s">
        <v>381</v>
      </c>
      <c r="AJ51" s="450"/>
      <c r="AK51" s="450"/>
      <c r="AL51" s="450"/>
      <c r="AM51" s="450"/>
      <c r="AN51" s="450" t="s">
        <v>382</v>
      </c>
      <c r="AO51" s="450"/>
      <c r="AP51" s="450"/>
      <c r="AQ51" s="450"/>
      <c r="AR51" s="450"/>
      <c r="AS51" s="450" t="s">
        <v>383</v>
      </c>
      <c r="AT51" s="450"/>
      <c r="AU51" s="450"/>
      <c r="AV51" s="450"/>
      <c r="AW51" s="450"/>
      <c r="AX51" s="450" t="s">
        <v>384</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373</v>
      </c>
      <c r="C53" s="19" t="s">
        <v>385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7" t="s">
        <v>386</v>
      </c>
      <c r="B54" s="127" t="s">
        <v>309</v>
      </c>
      <c r="C54" s="127" t="s">
        <v>286</v>
      </c>
      <c r="D54" s="124" t="s">
        <v>387</v>
      </c>
      <c r="E54" s="242">
        <v>-0.8</v>
      </c>
      <c r="F54" s="242">
        <v>-0.7</v>
      </c>
      <c r="G54" s="242">
        <v>-0.7</v>
      </c>
      <c r="H54" s="242">
        <v>-0.7</v>
      </c>
      <c r="I54" s="242">
        <v>-0.7</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8"/>
      <c r="B55" s="36" t="s">
        <v>309</v>
      </c>
      <c r="C55" s="121" t="s">
        <v>292</v>
      </c>
      <c r="D55" s="2" t="s">
        <v>387</v>
      </c>
      <c r="E55" s="241">
        <v>-0.22</v>
      </c>
      <c r="F55" s="241">
        <v>-0.2</v>
      </c>
      <c r="G55" s="241">
        <v>-0.22</v>
      </c>
      <c r="H55" s="241">
        <v>-0.2</v>
      </c>
      <c r="I55" s="241">
        <v>-0.2</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8"/>
      <c r="B56" s="36" t="s">
        <v>301</v>
      </c>
      <c r="C56" s="121" t="s">
        <v>299</v>
      </c>
      <c r="D56" s="2" t="s">
        <v>387</v>
      </c>
      <c r="E56" s="241">
        <v>-4.6760700000000002</v>
      </c>
      <c r="F56" s="241">
        <v>-4.6760700000000002</v>
      </c>
      <c r="G56" s="241">
        <v>-4.6760700000000002</v>
      </c>
      <c r="H56" s="241">
        <v>-4.6760700000000002</v>
      </c>
      <c r="I56" s="241">
        <v>-4.6760700000000002</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8"/>
      <c r="B57" s="36"/>
      <c r="C57" s="121"/>
      <c r="D57" s="2" t="s">
        <v>387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8"/>
      <c r="B58" s="36"/>
      <c r="C58" s="121"/>
      <c r="D58" s="2" t="s">
        <v>387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8"/>
      <c r="B59" s="36"/>
      <c r="C59" s="121"/>
      <c r="D59" s="2" t="s">
        <v>387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8"/>
      <c r="B60" s="36"/>
      <c r="C60" s="121"/>
      <c r="D60" s="2" t="s">
        <v>387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8"/>
      <c r="B61" s="36"/>
      <c r="C61" s="121"/>
      <c r="D61" s="2" t="s">
        <v>387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8"/>
      <c r="B62" s="36"/>
      <c r="C62" s="121"/>
      <c r="D62" s="2" t="s">
        <v>387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8"/>
      <c r="B63" s="36"/>
      <c r="C63" s="121"/>
      <c r="D63" s="2" t="s">
        <v>387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9"/>
      <c r="B64" s="122" t="s">
        <v>388</v>
      </c>
      <c r="C64" s="296" t="s">
        <v>389</v>
      </c>
      <c r="D64" s="123" t="s">
        <v>387</v>
      </c>
      <c r="E64" s="23">
        <f>SUM(E54:E63)</f>
        <v>-5.6960700000000006</v>
      </c>
      <c r="F64" s="23">
        <f t="shared" ref="F64:BB64" si="3">SUM(F54:F63)</f>
        <v>-5.5760699999999996</v>
      </c>
      <c r="G64" s="23">
        <f t="shared" si="3"/>
        <v>-5.5960700000000001</v>
      </c>
      <c r="H64" s="23">
        <f t="shared" si="3"/>
        <v>-5.5760699999999996</v>
      </c>
      <c r="I64" s="23">
        <f t="shared" si="3"/>
        <v>-5.5760699999999996</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5" t="s">
        <v>390</v>
      </c>
      <c r="B66" s="266"/>
      <c r="C66" s="267"/>
      <c r="D66" s="268" t="s">
        <v>387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6"/>
      <c r="B67" s="252"/>
      <c r="C67" s="267"/>
      <c r="D67" s="269" t="s">
        <v>387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6"/>
      <c r="B68" s="252"/>
      <c r="C68" s="267"/>
      <c r="D68" s="269" t="s">
        <v>387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6"/>
      <c r="B69" s="252"/>
      <c r="C69" s="267"/>
      <c r="D69" s="269" t="s">
        <v>387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6"/>
      <c r="B70" s="252"/>
      <c r="C70" s="267"/>
      <c r="D70" s="269" t="s">
        <v>387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7"/>
      <c r="B71" s="122" t="s">
        <v>391</v>
      </c>
      <c r="C71" s="123"/>
      <c r="D71" s="270" t="s">
        <v>387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5" t="s">
        <v>392</v>
      </c>
      <c r="B75" s="127" t="s">
        <v>393</v>
      </c>
      <c r="C75" s="274"/>
      <c r="D75" s="124" t="s">
        <v>387</v>
      </c>
      <c r="E75" s="275">
        <f>-E158*'Fixed Data'!$B$27/10^2</f>
        <v>-16.374328978122275</v>
      </c>
      <c r="F75" s="275">
        <f>-F158*'Fixed Data'!$B$27/10^2</f>
        <v>-16.587874905780964</v>
      </c>
      <c r="G75" s="275">
        <f>-G158*'Fixed Data'!$B$27/10^2</f>
        <v>-16.807597082349627</v>
      </c>
      <c r="H75" s="275">
        <f>-H158*'Fixed Data'!$B$27/10^2</f>
        <v>-17.031081957205551</v>
      </c>
      <c r="I75" s="275">
        <f>-I158*'Fixed Data'!$B$27/10^2</f>
        <v>-17.258022651870757</v>
      </c>
      <c r="J75" s="275">
        <f>-J158*'Fixed Data'!$B$27/10^2</f>
        <v>-17.489997308823874</v>
      </c>
      <c r="K75" s="275">
        <f>-K158*'Fixed Data'!$B$27/10^2</f>
        <v>-17.726817805683964</v>
      </c>
      <c r="L75" s="275">
        <f>-L158*'Fixed Data'!$B$27/10^2</f>
        <v>-17.968163877460185</v>
      </c>
      <c r="M75" s="275">
        <f>-M158*'Fixed Data'!$B$27/10^2</f>
        <v>-18.214161933522572</v>
      </c>
      <c r="N75" s="275">
        <f>-N158*'Fixed Data'!$B$27/10^2</f>
        <v>-18.464942930351171</v>
      </c>
      <c r="O75" s="275">
        <f>-O158*'Fixed Data'!$B$27/10^2</f>
        <v>-18.720642558306562</v>
      </c>
      <c r="P75" s="275">
        <f>-P158*'Fixed Data'!$B$27/10^2</f>
        <v>-18.981401436658004</v>
      </c>
      <c r="Q75" s="275">
        <f>-Q158*'Fixed Data'!$B$27/10^2</f>
        <v>-19.247365317251898</v>
      </c>
      <c r="R75" s="275">
        <f>-R158*'Fixed Data'!$B$27/10^2</f>
        <v>-19.518685297221296</v>
      </c>
      <c r="S75" s="275">
        <f>-S158*'Fixed Data'!$B$27/10^2</f>
        <v>-19.795518041156352</v>
      </c>
      <c r="T75" s="275">
        <f>-T158*'Fixed Data'!$B$27/10^2</f>
        <v>-20.078026013175798</v>
      </c>
      <c r="U75" s="275">
        <f>-U158*'Fixed Data'!$B$27/10^2</f>
        <v>-20.366377719360663</v>
      </c>
      <c r="V75" s="275">
        <f>-V158*'Fixed Data'!$B$27/10^2</f>
        <v>-20.660747961033412</v>
      </c>
      <c r="W75" s="275">
        <f>-W158*'Fixed Data'!$B$27/10^2</f>
        <v>-20.961318099388926</v>
      </c>
      <c r="X75" s="275">
        <f>-X158*'Fixed Data'!$B$27/10^2</f>
        <v>-21.268276332008565</v>
      </c>
      <c r="Y75" s="275">
        <f>-Y158*'Fixed Data'!$B$27/10^2</f>
        <v>-21.581817981813018</v>
      </c>
      <c r="Z75" s="275">
        <f>-Z158*'Fixed Data'!$B$27/10^2</f>
        <v>-21.902145799037548</v>
      </c>
      <c r="AA75" s="275">
        <f>-AA158*'Fixed Data'!$B$27/10^2</f>
        <v>-22.229470276840907</v>
      </c>
      <c r="AB75" s="275">
        <f>-AB158*'Fixed Data'!$B$27/10^2</f>
        <v>-22.564009981188448</v>
      </c>
      <c r="AC75" s="275">
        <f>-AC158*'Fixed Data'!$B$27/10^2</f>
        <v>-22.905991895681058</v>
      </c>
      <c r="AD75" s="275">
        <f>-AD158*'Fixed Data'!$B$27/10^2</f>
        <v>-23.255651782034505</v>
      </c>
      <c r="AE75" s="275">
        <f>-AE158*'Fixed Data'!$B$27/10^2</f>
        <v>-23.613234556946544</v>
      </c>
      <c r="AF75" s="275">
        <f>-AF158*'Fixed Data'!$B$27/10^2</f>
        <v>-23.978994686126697</v>
      </c>
      <c r="AG75" s="275">
        <f>-AG158*'Fixed Data'!$B$27/10^2</f>
        <v>-24.353196596299171</v>
      </c>
      <c r="AH75" s="275">
        <f>-AH158*'Fixed Data'!$B$27/10^2</f>
        <v>-24.736115106030152</v>
      </c>
      <c r="AI75" s="275">
        <f>-AI158*'Fixed Data'!$B$27/10^2</f>
        <v>-25.128035876271468</v>
      </c>
      <c r="AJ75" s="275">
        <f>-AJ158*'Fixed Data'!$B$27/10^2</f>
        <v>-25.529255881555386</v>
      </c>
      <c r="AK75" s="275">
        <f>-AK158*'Fixed Data'!$B$27/10^2</f>
        <v>-25.940083902821968</v>
      </c>
      <c r="AL75" s="275">
        <f>-AL158*'Fixed Data'!$B$27/10^2</f>
        <v>-26.360841042906944</v>
      </c>
      <c r="AM75" s="275">
        <f>-AM158*'Fixed Data'!$B$27/10^2</f>
        <v>-26.791861265768574</v>
      </c>
      <c r="AN75" s="275">
        <f>-AN158*'Fixed Data'!$B$27/10^2</f>
        <v>-27.233491960584587</v>
      </c>
      <c r="AO75" s="275">
        <f>-AO158*'Fixed Data'!$B$27/10^2</f>
        <v>-27.686094531905333</v>
      </c>
      <c r="AP75" s="275">
        <f>-AP158*'Fixed Data'!$B$27/10^2</f>
        <v>-28.150045017106677</v>
      </c>
      <c r="AQ75" s="275">
        <f>-AQ158*'Fixed Data'!$B$27/10^2</f>
        <v>-28.625734732447746</v>
      </c>
      <c r="AR75" s="275">
        <f>-AR158*'Fixed Data'!$B$27/10^2</f>
        <v>-29.113570949101408</v>
      </c>
      <c r="AS75" s="275">
        <f>-AS158*'Fixed Data'!$B$27/10^2</f>
        <v>-29.613977600592889</v>
      </c>
      <c r="AT75" s="275">
        <f>-AT158*'Fixed Data'!$B$27/10^2</f>
        <v>-30.127396023151494</v>
      </c>
      <c r="AU75" s="275">
        <f>-AU158*'Fixed Data'!$B$27/10^2</f>
        <v>-30.65428573055517</v>
      </c>
      <c r="AV75" s="275">
        <f>-AV158*'Fixed Data'!$B$27/10^2</f>
        <v>-31.195125225123196</v>
      </c>
      <c r="AW75" s="275">
        <f>-AW158*'Fixed Data'!$B$27/10^2</f>
        <v>-31.750412846595172</v>
      </c>
      <c r="AX75" s="275">
        <f>-AX158*'Fixed Data'!$B$27/10^2</f>
        <v>-32.320667660718577</v>
      </c>
      <c r="AY75" s="275">
        <f>-AY158*'Fixed Data'!$B$27/10^2</f>
        <v>-32.906430389456936</v>
      </c>
      <c r="AZ75" s="275">
        <f>-AZ158*'Fixed Data'!$B$27/10^2</f>
        <v>-33.508264384824408</v>
      </c>
      <c r="BA75" s="275">
        <f>-BA158*'Fixed Data'!$B$27/10^2</f>
        <v>-34.126756648451135</v>
      </c>
      <c r="BB75" s="275">
        <f>-BB158*'Fixed Data'!$B$27/10^2</f>
        <v>0</v>
      </c>
    </row>
    <row r="76" spans="1:54" ht="19.5" customHeight="1" outlineLevel="2">
      <c r="A76" s="446"/>
      <c r="B76" s="121"/>
      <c r="C76" s="272"/>
      <c r="D76" s="2" t="s">
        <v>387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7"/>
      <c r="B77" s="273" t="s">
        <v>394</v>
      </c>
      <c r="C77" s="271"/>
      <c r="D77" s="123" t="s">
        <v>387</v>
      </c>
      <c r="E77" s="23">
        <f t="shared" ref="E77:AJ77" si="5">SUM(E75:E76)</f>
        <v>-16.374328978122275</v>
      </c>
      <c r="F77" s="23">
        <f t="shared" si="5"/>
        <v>-16.587874905780964</v>
      </c>
      <c r="G77" s="23">
        <f t="shared" si="5"/>
        <v>-16.807597082349627</v>
      </c>
      <c r="H77" s="23">
        <f t="shared" si="5"/>
        <v>-17.031081957205551</v>
      </c>
      <c r="I77" s="23">
        <f t="shared" si="5"/>
        <v>-17.258022651870757</v>
      </c>
      <c r="J77" s="23">
        <f t="shared" si="5"/>
        <v>-17.489997308823874</v>
      </c>
      <c r="K77" s="23">
        <f t="shared" si="5"/>
        <v>-17.726817805683964</v>
      </c>
      <c r="L77" s="23">
        <f t="shared" si="5"/>
        <v>-17.968163877460185</v>
      </c>
      <c r="M77" s="23">
        <f t="shared" si="5"/>
        <v>-18.214161933522572</v>
      </c>
      <c r="N77" s="23">
        <f t="shared" si="5"/>
        <v>-18.464942930351171</v>
      </c>
      <c r="O77" s="23">
        <f t="shared" si="5"/>
        <v>-18.720642558306562</v>
      </c>
      <c r="P77" s="23">
        <f t="shared" si="5"/>
        <v>-18.981401436658004</v>
      </c>
      <c r="Q77" s="23">
        <f t="shared" si="5"/>
        <v>-19.247365317251898</v>
      </c>
      <c r="R77" s="23">
        <f t="shared" si="5"/>
        <v>-19.518685297221296</v>
      </c>
      <c r="S77" s="23">
        <f t="shared" si="5"/>
        <v>-19.795518041156352</v>
      </c>
      <c r="T77" s="23">
        <f t="shared" si="5"/>
        <v>-20.078026013175798</v>
      </c>
      <c r="U77" s="23">
        <f t="shared" si="5"/>
        <v>-20.366377719360663</v>
      </c>
      <c r="V77" s="23">
        <f t="shared" si="5"/>
        <v>-20.660747961033412</v>
      </c>
      <c r="W77" s="23">
        <f t="shared" si="5"/>
        <v>-20.961318099388926</v>
      </c>
      <c r="X77" s="23">
        <f t="shared" si="5"/>
        <v>-21.268276332008565</v>
      </c>
      <c r="Y77" s="23">
        <f t="shared" si="5"/>
        <v>-21.581817981813018</v>
      </c>
      <c r="Z77" s="23">
        <f t="shared" si="5"/>
        <v>-21.902145799037548</v>
      </c>
      <c r="AA77" s="23">
        <f t="shared" si="5"/>
        <v>-22.229470276840907</v>
      </c>
      <c r="AB77" s="23">
        <f t="shared" si="5"/>
        <v>-22.564009981188448</v>
      </c>
      <c r="AC77" s="23">
        <f t="shared" si="5"/>
        <v>-22.905991895681058</v>
      </c>
      <c r="AD77" s="23">
        <f t="shared" si="5"/>
        <v>-23.255651782034505</v>
      </c>
      <c r="AE77" s="23">
        <f t="shared" si="5"/>
        <v>-23.613234556946544</v>
      </c>
      <c r="AF77" s="23">
        <f t="shared" si="5"/>
        <v>-23.978994686126697</v>
      </c>
      <c r="AG77" s="23">
        <f t="shared" si="5"/>
        <v>-24.353196596299171</v>
      </c>
      <c r="AH77" s="23">
        <f t="shared" si="5"/>
        <v>-24.736115106030152</v>
      </c>
      <c r="AI77" s="23">
        <f t="shared" si="5"/>
        <v>-25.128035876271468</v>
      </c>
      <c r="AJ77" s="23">
        <f t="shared" si="5"/>
        <v>-25.529255881555386</v>
      </c>
      <c r="AK77" s="23">
        <f t="shared" ref="AK77:BB77" si="6">SUM(AK75:AK76)</f>
        <v>-25.940083902821968</v>
      </c>
      <c r="AL77" s="23">
        <f t="shared" si="6"/>
        <v>-26.360841042906944</v>
      </c>
      <c r="AM77" s="23">
        <f t="shared" si="6"/>
        <v>-26.791861265768574</v>
      </c>
      <c r="AN77" s="23">
        <f t="shared" si="6"/>
        <v>-27.233491960584587</v>
      </c>
      <c r="AO77" s="23">
        <f t="shared" si="6"/>
        <v>-27.686094531905333</v>
      </c>
      <c r="AP77" s="23">
        <f t="shared" si="6"/>
        <v>-28.150045017106677</v>
      </c>
      <c r="AQ77" s="23">
        <f t="shared" si="6"/>
        <v>-28.625734732447746</v>
      </c>
      <c r="AR77" s="23">
        <f t="shared" si="6"/>
        <v>-29.113570949101408</v>
      </c>
      <c r="AS77" s="23">
        <f t="shared" si="6"/>
        <v>-29.613977600592889</v>
      </c>
      <c r="AT77" s="23">
        <f t="shared" si="6"/>
        <v>-30.127396023151494</v>
      </c>
      <c r="AU77" s="23">
        <f t="shared" si="6"/>
        <v>-30.65428573055517</v>
      </c>
      <c r="AV77" s="23">
        <f t="shared" si="6"/>
        <v>-31.195125225123196</v>
      </c>
      <c r="AW77" s="23">
        <f t="shared" si="6"/>
        <v>-31.750412846595172</v>
      </c>
      <c r="AX77" s="23">
        <f t="shared" si="6"/>
        <v>-32.320667660718577</v>
      </c>
      <c r="AY77" s="23">
        <f t="shared" si="6"/>
        <v>-32.906430389456936</v>
      </c>
      <c r="AZ77" s="23">
        <f t="shared" si="6"/>
        <v>-33.508264384824408</v>
      </c>
      <c r="BA77" s="23">
        <f t="shared" si="6"/>
        <v>-34.126756648451135</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396</v>
      </c>
      <c r="C81" s="6" t="s">
        <v>397</v>
      </c>
      <c r="D81" t="s">
        <v>398</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399</v>
      </c>
      <c r="C82" t="s">
        <v>400</v>
      </c>
      <c r="D82" t="s">
        <v>387</v>
      </c>
      <c r="E82" s="21">
        <f t="shared" ref="E82:BB82" si="8">E64*E81</f>
        <v>-1.9195755900000004</v>
      </c>
      <c r="F82" s="21">
        <f t="shared" si="8"/>
        <v>-1.87913559</v>
      </c>
      <c r="G82" s="21">
        <f t="shared" si="8"/>
        <v>-1.8858755900000002</v>
      </c>
      <c r="H82" s="21">
        <f t="shared" si="8"/>
        <v>-1.87913559</v>
      </c>
      <c r="I82" s="21">
        <f t="shared" si="8"/>
        <v>-1.87913559</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401</v>
      </c>
      <c r="C83" t="s">
        <v>402</v>
      </c>
      <c r="D83" t="s">
        <v>387</v>
      </c>
      <c r="E83" s="21">
        <f t="shared" ref="E83:BB83" si="9">E64-E82</f>
        <v>-3.7764944100000002</v>
      </c>
      <c r="F83" s="21">
        <f t="shared" si="9"/>
        <v>-3.6969344099999999</v>
      </c>
      <c r="G83" s="21">
        <f t="shared" si="9"/>
        <v>-3.7101944099999997</v>
      </c>
      <c r="H83" s="21">
        <f t="shared" si="9"/>
        <v>-3.6969344099999999</v>
      </c>
      <c r="I83" s="21">
        <f t="shared" si="9"/>
        <v>-3.6969344099999999</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403</v>
      </c>
      <c r="C84" t="s">
        <v>404</v>
      </c>
      <c r="D84" t="s">
        <v>387</v>
      </c>
      <c r="E84" s="21"/>
      <c r="F84" s="21">
        <f>IF($E$82&lt;0,(IF(2050-E$80&lt;=0,0,(2/(2050-E$80+1))*(1-(SUM($E84:E84)/$E$82))*$E$82*'Fixed Data'!C$52)),0)</f>
        <v>-0.15996463250000004</v>
      </c>
      <c r="G84" s="21">
        <f>IF($E$82&lt;0,(IF(2050-F$80&lt;=0,0,(2/(2050-F$80+1))*(1-(SUM($E84:F84)/$E$82))*$E$82*'Fixed Data'!D$52)),0)</f>
        <v>-0.1530096484782609</v>
      </c>
      <c r="H84" s="21">
        <f>IF($E$82&lt;0,(IF(2050-G$80&lt;=0,0,(2/(2050-G$80+1))*(1-(SUM($E84:G84)/$E$82))*$E$82*'Fixed Data'!E$52)),0)</f>
        <v>-0.14605466445652177</v>
      </c>
      <c r="I84" s="21">
        <f>IF($E$82&lt;0,(IF(2050-H$80&lt;=0,0,(2/(2050-H$80+1))*(1-(SUM($E84:H84)/$E$82))*$E$82*'Fixed Data'!F$52)),0)</f>
        <v>-0.13909968043478266</v>
      </c>
      <c r="J84" s="21">
        <f>IF($E$82&lt;0,(IF(2050-I$80&lt;=0,0,(2/(2050-I$80+1))*(1-(SUM($E84:I84)/$E$82))*$E$82*'Fixed Data'!G$52)),0)</f>
        <v>-0.13214469641304352</v>
      </c>
      <c r="K84" s="21">
        <f>IF($E$82&lt;0,(IF(2050-J$80&lt;=0,0,(2/(2050-J$80+1))*(1-(SUM($E84:J84)/$E$82))*$E$82*'Fixed Data'!H$52)),0)</f>
        <v>-0.12518971239130439</v>
      </c>
      <c r="L84" s="21">
        <f>IF($E$82&lt;0,(IF(2050-K$80&lt;=0,0,(2/(2050-K$80+1))*(1-(SUM($E84:K84)/$E$82))*$E$82*'Fixed Data'!I$52)),0)</f>
        <v>-0.11823472836956524</v>
      </c>
      <c r="M84" s="21">
        <f>IF($E$82&lt;0,(IF(2050-L$80&lt;=0,0,(2/(2050-L$80+1))*(1-(SUM($E84:L84)/$E$82))*$E$82*'Fixed Data'!J$52)),0)</f>
        <v>-0.1112797443478261</v>
      </c>
      <c r="N84" s="21">
        <f>IF($E$82&lt;0,(IF(2050-M$80&lt;=0,0,(2/(2050-M$80+1))*(1-(SUM($E84:M84)/$E$82))*$E$82*'Fixed Data'!K$52)),0)</f>
        <v>-0.10432476032608699</v>
      </c>
      <c r="O84" s="21">
        <f>IF($E$82&lt;0,(IF(2050-N$80&lt;=0,0,(2/(2050-N$80+1))*(1-(SUM($E84:N84)/$E$82))*$E$82*'Fixed Data'!L$52)),0)</f>
        <v>-9.736977630434783E-2</v>
      </c>
      <c r="P84" s="21">
        <f>IF($E$82&lt;0,(IF(2050-O$80&lt;=0,0,(2/(2050-O$80+1))*(1-(SUM($E84:O84)/$E$82))*$E$82*'Fixed Data'!M$52)),0)</f>
        <v>-9.0414792282608722E-2</v>
      </c>
      <c r="Q84" s="21">
        <f>IF($E$82&lt;0,(IF(2050-P$80&lt;=0,0,(2/(2050-P$80+1))*(1-(SUM($E84:P84)/$E$82))*$E$82*'Fixed Data'!N$52)),0)</f>
        <v>-8.34598082608696E-2</v>
      </c>
      <c r="R84" s="21">
        <f>IF($E$82&lt;0,(IF(2050-Q$80&lt;=0,0,(2/(2050-Q$80+1))*(1-(SUM($E84:Q84)/$E$82))*$E$82*'Fixed Data'!O$52)),0)</f>
        <v>-7.6504824239130478E-2</v>
      </c>
      <c r="S84" s="21">
        <f>IF($E$82&lt;0,(IF(2050-R$80&lt;=0,0,(2/(2050-R$80+1))*(1-(SUM($E84:R84)/$E$82))*$E$82*'Fixed Data'!P$52)),0)</f>
        <v>-6.9549840217391357E-2</v>
      </c>
      <c r="T84" s="21">
        <f>IF($E$82&lt;0,(IF(2050-S$80&lt;=0,0,(2/(2050-S$80+1))*(1-(SUM($E84:S84)/$E$82))*$E$82*'Fixed Data'!Q$52)),0)</f>
        <v>-6.2594856195652249E-2</v>
      </c>
      <c r="U84" s="21">
        <f>IF($E$82&lt;0,(IF(2050-T$80&lt;=0,0,(2/(2050-T$80+1))*(1-(SUM($E84:T84)/$E$82))*$E$82*'Fixed Data'!R$52)),0)</f>
        <v>-5.5639872173913113E-2</v>
      </c>
      <c r="V84" s="21">
        <f>IF($E$82&lt;0,(IF(2050-U$80&lt;=0,0,(2/(2050-U$80+1))*(1-(SUM($E84:U84)/$E$82))*$E$82*'Fixed Data'!S$52)),0)</f>
        <v>-4.8684888152173977E-2</v>
      </c>
      <c r="W84" s="21">
        <f>IF($E$82&lt;0,(IF(2050-V$80&lt;=0,0,(2/(2050-V$80+1))*(1-(SUM($E84:V84)/$E$82))*$E$82*'Fixed Data'!T$52)),0)</f>
        <v>-4.1729904130434849E-2</v>
      </c>
      <c r="X84" s="21">
        <f>IF($E$82&lt;0,(IF(2050-W$80&lt;=0,0,(2/(2050-W$80+1))*(1-(SUM($E84:W84)/$E$82))*$E$82*'Fixed Data'!U$52)),0)</f>
        <v>-3.4774920108695671E-2</v>
      </c>
      <c r="Y84" s="21">
        <f>IF($E$82&lt;0,(IF(2050-X$80&lt;=0,0,(2/(2050-X$80+1))*(1-(SUM($E84:X84)/$E$82))*$E$82*'Fixed Data'!V$52)),0)</f>
        <v>-2.781993608695648E-2</v>
      </c>
      <c r="Z84" s="21">
        <f>IF($E$82&lt;0,(IF(2050-Y$80&lt;=0,0,(2/(2050-Y$80+1))*(1-(SUM($E84:Y84)/$E$82))*$E$82*'Fixed Data'!W$52)),0)</f>
        <v>-2.0864952065217383E-2</v>
      </c>
      <c r="AA84" s="21">
        <f>IF($E$82&lt;0,(IF(2050-Z$80&lt;=0,0,(2/(2050-Z$80+1))*(1-(SUM($E84:Z84)/$E$82))*$E$82*'Fixed Data'!X$52)),0)</f>
        <v>-1.3909968043478325E-2</v>
      </c>
      <c r="AB84" s="21">
        <f>IF($E$82&lt;0,(IF(2050-AA$80&lt;=0,0,(2/(2050-AA$80+1))*(1-(SUM($E84:AA84)/$E$82))*$E$82*'Fixed Data'!Y$52)),0)</f>
        <v>-6.9549840217393759E-3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405</v>
      </c>
      <c r="C85" t="s">
        <v>406</v>
      </c>
      <c r="D85" t="s">
        <v>387</v>
      </c>
      <c r="E85" s="18"/>
      <c r="F85" s="18"/>
      <c r="G85" s="21">
        <f>IF($F$82&lt;0,(IF(2050-F$80&lt;=0,0,(2/(2050-F$80+1))*(1-(SUM($E85:F85)/$F$82))*$F$82*'Fixed Data'!D$52)),0)</f>
        <v>-0.1634030947826087</v>
      </c>
      <c r="H85" s="21">
        <f>IF($F$82&lt;0,(IF(2050-G$80&lt;=0,0,(2/(2050-G$80+1))*(1-(SUM($E85:G85)/$F$82))*$F$82*'Fixed Data'!E$52)),0)</f>
        <v>-0.15597568138339921</v>
      </c>
      <c r="I85" s="21">
        <f>IF($F$82&lt;0,(IF(2050-H$80&lt;=0,0,(2/(2050-H$80+1))*(1-(SUM($E85:H85)/$F$82))*$F$82*'Fixed Data'!F$52)),0)</f>
        <v>-0.14854826798418969</v>
      </c>
      <c r="J85" s="21">
        <f>IF($F$82&lt;0,(IF(2050-I$80&lt;=0,0,(2/(2050-I$80+1))*(1-(SUM($E85:I85)/$F$82))*$F$82*'Fixed Data'!G$52)),0)</f>
        <v>-0.14112085458498025</v>
      </c>
      <c r="K85" s="21">
        <f>IF($F$82&lt;0,(IF(2050-J$80&lt;=0,0,(2/(2050-J$80+1))*(1-(SUM($E85:J85)/$F$82))*$F$82*'Fixed Data'!H$52)),0)</f>
        <v>-0.13369344118577073</v>
      </c>
      <c r="L85" s="21">
        <f>IF($F$82&lt;0,(IF(2050-K$80&lt;=0,0,(2/(2050-K$80+1))*(1-(SUM($E85:K85)/$F$82))*$F$82*'Fixed Data'!I$52)),0)</f>
        <v>-0.12626602778656126</v>
      </c>
      <c r="M85" s="21">
        <f>IF($F$82&lt;0,(IF(2050-L$80&lt;=0,0,(2/(2050-L$80+1))*(1-(SUM($E85:L85)/$F$82))*$F$82*'Fixed Data'!J$52)),0)</f>
        <v>-0.11883861438735177</v>
      </c>
      <c r="N85" s="21">
        <f>IF($F$82&lt;0,(IF(2050-M$80&lt;=0,0,(2/(2050-M$80+1))*(1-(SUM($E85:M85)/$F$82))*$F$82*'Fixed Data'!K$52)),0)</f>
        <v>-0.11141120098814231</v>
      </c>
      <c r="O85" s="21">
        <f>IF($F$82&lt;0,(IF(2050-N$80&lt;=0,0,(2/(2050-N$80+1))*(1-(SUM($E85:N85)/$F$82))*$F$82*'Fixed Data'!L$52)),0)</f>
        <v>-0.10398378758893279</v>
      </c>
      <c r="P85" s="21">
        <f>IF($F$82&lt;0,(IF(2050-O$80&lt;=0,0,(2/(2050-O$80+1))*(1-(SUM($E85:O85)/$F$82))*$F$82*'Fixed Data'!M$52)),0)</f>
        <v>-9.6556374189723321E-2</v>
      </c>
      <c r="Q85" s="21">
        <f>IF($F$82&lt;0,(IF(2050-P$80&lt;=0,0,(2/(2050-P$80+1))*(1-(SUM($E85:P85)/$F$82))*$F$82*'Fixed Data'!N$52)),0)</f>
        <v>-8.9128960790513842E-2</v>
      </c>
      <c r="R85" s="21">
        <f>IF($F$82&lt;0,(IF(2050-Q$80&lt;=0,0,(2/(2050-Q$80+1))*(1-(SUM($E85:Q85)/$F$82))*$F$82*'Fixed Data'!O$52)),0)</f>
        <v>-8.1701547391304363E-2</v>
      </c>
      <c r="S85" s="21">
        <f>IF($F$82&lt;0,(IF(2050-R$80&lt;=0,0,(2/(2050-R$80+1))*(1-(SUM($E85:R85)/$F$82))*$F$82*'Fixed Data'!P$52)),0)</f>
        <v>-7.4274133992094843E-2</v>
      </c>
      <c r="T85" s="21">
        <f>IF($F$82&lt;0,(IF(2050-S$80&lt;=0,0,(2/(2050-S$80+1))*(1-(SUM($E85:S85)/$F$82))*$F$82*'Fixed Data'!Q$52)),0)</f>
        <v>-6.6846720592885364E-2</v>
      </c>
      <c r="U85" s="21">
        <f>IF($F$82&lt;0,(IF(2050-T$80&lt;=0,0,(2/(2050-T$80+1))*(1-(SUM($E85:T85)/$F$82))*$F$82*'Fixed Data'!R$52)),0)</f>
        <v>-5.9419307193675872E-2</v>
      </c>
      <c r="V85" s="21">
        <f>IF($F$82&lt;0,(IF(2050-U$80&lt;=0,0,(2/(2050-U$80+1))*(1-(SUM($E85:U85)/$F$82))*$F$82*'Fixed Data'!S$52)),0)</f>
        <v>-5.1991893794466414E-2</v>
      </c>
      <c r="W85" s="21">
        <f>IF($F$82&lt;0,(IF(2050-V$80&lt;=0,0,(2/(2050-V$80+1))*(1-(SUM($E85:V85)/$F$82))*$F$82*'Fixed Data'!T$52)),0)</f>
        <v>-4.4564480395256893E-2</v>
      </c>
      <c r="X85" s="21">
        <f>IF($F$82&lt;0,(IF(2050-W$80&lt;=0,0,(2/(2050-W$80+1))*(1-(SUM($E85:W85)/$F$82))*$F$82*'Fixed Data'!U$52)),0)</f>
        <v>-3.7137066996047421E-2</v>
      </c>
      <c r="Y85" s="21">
        <f>IF($F$82&lt;0,(IF(2050-X$80&lt;=0,0,(2/(2050-X$80+1))*(1-(SUM($E85:X85)/$F$82))*$F$82*'Fixed Data'!V$52)),0)</f>
        <v>-2.9709653596837943E-2</v>
      </c>
      <c r="Z85" s="21">
        <f>IF($F$82&lt;0,(IF(2050-Y$80&lt;=0,0,(2/(2050-Y$80+1))*(1-(SUM($E85:Y85)/$F$82))*$F$82*'Fixed Data'!W$52)),0)</f>
        <v>-2.2282240197628433E-2</v>
      </c>
      <c r="AA85" s="21">
        <f>IF($F$82&lt;0,(IF(2050-Z$80&lt;=0,0,(2/(2050-Z$80+1))*(1-(SUM($E85:Z85)/$F$82))*$F$82*'Fixed Data'!X$52)),0)</f>
        <v>-1.4854826798419023E-2</v>
      </c>
      <c r="AB85" s="21">
        <f>IF($F$82&lt;0,(IF(2050-AA$80&lt;=0,0,(2/(2050-AA$80+1))*(1-(SUM($E85:AA85)/$F$82))*$F$82*'Fixed Data'!Y$52)),0)</f>
        <v>-7.4274133992096522E-3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407</v>
      </c>
      <c r="C86" t="s">
        <v>408</v>
      </c>
      <c r="D86" t="s">
        <v>387</v>
      </c>
      <c r="E86" s="18"/>
      <c r="F86" s="18"/>
      <c r="G86" s="18"/>
      <c r="H86" s="21">
        <f>IF($G$82&lt;0,(IF(2050-G$80&lt;=0,0,(2/(2050-G$80+1))*(1-(SUM($E86:G86)/$G$82))*$G$82*'Fixed Data'!E$52)),0)</f>
        <v>-0.17144323545454548</v>
      </c>
      <c r="I86" s="21">
        <f>IF($G$82&lt;0,(IF(2050-H$80&lt;=0,0,(2/(2050-H$80+1))*(1-(SUM($E86:H86)/$G$82))*$G$82*'Fixed Data'!F$52)),0)</f>
        <v>-0.16327927186147187</v>
      </c>
      <c r="J86" s="21">
        <f>IF($G$82&lt;0,(IF(2050-I$80&lt;=0,0,(2/(2050-I$80+1))*(1-(SUM($E86:I86)/$G$82))*$G$82*'Fixed Data'!G$52)),0)</f>
        <v>-0.15511530826839828</v>
      </c>
      <c r="K86" s="21">
        <f>IF($G$82&lt;0,(IF(2050-J$80&lt;=0,0,(2/(2050-J$80+1))*(1-(SUM($E86:J86)/$G$82))*$G$82*'Fixed Data'!H$52)),0)</f>
        <v>-0.14695134467532467</v>
      </c>
      <c r="L86" s="21">
        <f>IF($G$82&lt;0,(IF(2050-K$80&lt;=0,0,(2/(2050-K$80+1))*(1-(SUM($E86:K86)/$G$82))*$G$82*'Fixed Data'!I$52)),0)</f>
        <v>-0.13878738108225108</v>
      </c>
      <c r="M86" s="21">
        <f>IF($G$82&lt;0,(IF(2050-L$80&lt;=0,0,(2/(2050-L$80+1))*(1-(SUM($E86:L86)/$G$82))*$G$82*'Fixed Data'!J$52)),0)</f>
        <v>-0.1306234174891775</v>
      </c>
      <c r="N86" s="21">
        <f>IF($G$82&lt;0,(IF(2050-M$80&lt;=0,0,(2/(2050-M$80+1))*(1-(SUM($E86:M86)/$G$82))*$G$82*'Fixed Data'!K$52)),0)</f>
        <v>-0.1224594538961039</v>
      </c>
      <c r="O86" s="21">
        <f>IF($G$82&lt;0,(IF(2050-N$80&lt;=0,0,(2/(2050-N$80+1))*(1-(SUM($E86:N86)/$G$82))*$G$82*'Fixed Data'!L$52)),0)</f>
        <v>-0.11429549030303032</v>
      </c>
      <c r="P86" s="21">
        <f>IF($G$82&lt;0,(IF(2050-O$80&lt;=0,0,(2/(2050-O$80+1))*(1-(SUM($E86:O86)/$G$82))*$G$82*'Fixed Data'!M$52)),0)</f>
        <v>-0.10613152670995674</v>
      </c>
      <c r="Q86" s="21">
        <f>IF($G$82&lt;0,(IF(2050-P$80&lt;=0,0,(2/(2050-P$80+1))*(1-(SUM($E86:P86)/$G$82))*$G$82*'Fixed Data'!N$52)),0)</f>
        <v>-9.7967563116883136E-2</v>
      </c>
      <c r="R86" s="21">
        <f>IF($G$82&lt;0,(IF(2050-Q$80&lt;=0,0,(2/(2050-Q$80+1))*(1-(SUM($E86:Q86)/$G$82))*$G$82*'Fixed Data'!O$52)),0)</f>
        <v>-8.9803599523809549E-2</v>
      </c>
      <c r="S86" s="21">
        <f>IF($G$82&lt;0,(IF(2050-R$80&lt;=0,0,(2/(2050-R$80+1))*(1-(SUM($E86:R86)/$G$82))*$G$82*'Fixed Data'!P$52)),0)</f>
        <v>-8.1639635930735963E-2</v>
      </c>
      <c r="T86" s="21">
        <f>IF($G$82&lt;0,(IF(2050-S$80&lt;=0,0,(2/(2050-S$80+1))*(1-(SUM($E86:S86)/$G$82))*$G$82*'Fixed Data'!Q$52)),0)</f>
        <v>-7.3475672337662418E-2</v>
      </c>
      <c r="U86" s="21">
        <f>IF($G$82&lt;0,(IF(2050-T$80&lt;=0,0,(2/(2050-T$80+1))*(1-(SUM($E86:T86)/$G$82))*$G$82*'Fixed Data'!R$52)),0)</f>
        <v>-6.5311708744588762E-2</v>
      </c>
      <c r="V86" s="21">
        <f>IF($G$82&lt;0,(IF(2050-U$80&lt;=0,0,(2/(2050-U$80+1))*(1-(SUM($E86:U86)/$G$82))*$G$82*'Fixed Data'!S$52)),0)</f>
        <v>-5.714774515151521E-2</v>
      </c>
      <c r="W86" s="21">
        <f>IF($G$82&lt;0,(IF(2050-V$80&lt;=0,0,(2/(2050-V$80+1))*(1-(SUM($E86:V86)/$G$82))*$G$82*'Fixed Data'!T$52)),0)</f>
        <v>-4.8983781558441637E-2</v>
      </c>
      <c r="X86" s="21">
        <f>IF($G$82&lt;0,(IF(2050-W$80&lt;=0,0,(2/(2050-W$80+1))*(1-(SUM($E86:W86)/$G$82))*$G$82*'Fixed Data'!U$52)),0)</f>
        <v>-4.0819817965367981E-2</v>
      </c>
      <c r="Y86" s="21">
        <f>IF($G$82&lt;0,(IF(2050-X$80&lt;=0,0,(2/(2050-X$80+1))*(1-(SUM($E86:X86)/$G$82))*$G$82*'Fixed Data'!V$52)),0)</f>
        <v>-3.265585437229436E-2</v>
      </c>
      <c r="Z86" s="21">
        <f>IF($G$82&lt;0,(IF(2050-Y$80&lt;=0,0,(2/(2050-Y$80+1))*(1-(SUM($E86:Y86)/$G$82))*$G$82*'Fixed Data'!W$52)),0)</f>
        <v>-2.4491890779220791E-2</v>
      </c>
      <c r="AA86" s="21">
        <f>IF($G$82&lt;0,(IF(2050-Z$80&lt;=0,0,(2/(2050-Z$80+1))*(1-(SUM($E86:Z86)/$G$82))*$G$82*'Fixed Data'!X$52)),0)</f>
        <v>-1.6327927186147052E-2</v>
      </c>
      <c r="AB86" s="21">
        <f>IF($G$82&lt;0,(IF(2050-AA$80&lt;=0,0,(2/(2050-AA$80+1))*(1-(SUM($E86:AA86)/$G$82))*$G$82*'Fixed Data'!Y$52)),0)</f>
        <v>-8.1639635930737357E-3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409</v>
      </c>
      <c r="C87" t="s">
        <v>410</v>
      </c>
      <c r="D87" t="s">
        <v>387</v>
      </c>
      <c r="E87" s="18"/>
      <c r="F87" s="18"/>
      <c r="G87" s="18"/>
      <c r="H87" s="18"/>
      <c r="I87" s="21">
        <f>IF($H$82&lt;0,(IF(2050-H$80&lt;=0,0,(2/(2050-H$80+1))*(1-(SUM($E87:H87)/$H$82))*$H$82*'Fixed Data'!F$52)),0)</f>
        <v>-0.17896529428571428</v>
      </c>
      <c r="J87" s="21">
        <f>IF($H$82&lt;0,(IF(2050-I$80&lt;=0,0,(2/(2050-I$80+1))*(1-(SUM($E87:I87)/$H$82))*$H$82*'Fixed Data'!G$52)),0)</f>
        <v>-0.17001702957142859</v>
      </c>
      <c r="K87" s="21">
        <f>IF($H$82&lt;0,(IF(2050-J$80&lt;=0,0,(2/(2050-J$80+1))*(1-(SUM($E87:J87)/$H$82))*$H$82*'Fixed Data'!H$52)),0)</f>
        <v>-0.16106876485714286</v>
      </c>
      <c r="L87" s="21">
        <f>IF($H$82&lt;0,(IF(2050-K$80&lt;=0,0,(2/(2050-K$80+1))*(1-(SUM($E87:K87)/$H$82))*$H$82*'Fixed Data'!I$52)),0)</f>
        <v>-0.15212050014285713</v>
      </c>
      <c r="M87" s="21">
        <f>IF($H$82&lt;0,(IF(2050-L$80&lt;=0,0,(2/(2050-L$80+1))*(1-(SUM($E87:L87)/$H$82))*$H$82*'Fixed Data'!J$52)),0)</f>
        <v>-0.14317223542857141</v>
      </c>
      <c r="N87" s="21">
        <f>IF($H$82&lt;0,(IF(2050-M$80&lt;=0,0,(2/(2050-M$80+1))*(1-(SUM($E87:M87)/$H$82))*$H$82*'Fixed Data'!K$52)),0)</f>
        <v>-0.13422397071428571</v>
      </c>
      <c r="O87" s="21">
        <f>IF($H$82&lt;0,(IF(2050-N$80&lt;=0,0,(2/(2050-N$80+1))*(1-(SUM($E87:N87)/$H$82))*$H$82*'Fixed Data'!L$52)),0)</f>
        <v>-0.12527570599999999</v>
      </c>
      <c r="P87" s="21">
        <f>IF($H$82&lt;0,(IF(2050-O$80&lt;=0,0,(2/(2050-O$80+1))*(1-(SUM($E87:O87)/$H$82))*$H$82*'Fixed Data'!M$52)),0)</f>
        <v>-0.11632744128571429</v>
      </c>
      <c r="Q87" s="21">
        <f>IF($H$82&lt;0,(IF(2050-P$80&lt;=0,0,(2/(2050-P$80+1))*(1-(SUM($E87:P87)/$H$82))*$H$82*'Fixed Data'!N$52)),0)</f>
        <v>-0.10737917657142858</v>
      </c>
      <c r="R87" s="21">
        <f>IF($H$82&lt;0,(IF(2050-Q$80&lt;=0,0,(2/(2050-Q$80+1))*(1-(SUM($E87:Q87)/$H$82))*$H$82*'Fixed Data'!O$52)),0)</f>
        <v>-9.843091185714288E-2</v>
      </c>
      <c r="S87" s="21">
        <f>IF($H$82&lt;0,(IF(2050-R$80&lt;=0,0,(2/(2050-R$80+1))*(1-(SUM($E87:R87)/$H$82))*$H$82*'Fixed Data'!P$52)),0)</f>
        <v>-8.9482647142857169E-2</v>
      </c>
      <c r="T87" s="21">
        <f>IF($H$82&lt;0,(IF(2050-S$80&lt;=0,0,(2/(2050-S$80+1))*(1-(SUM($E87:S87)/$H$82))*$H$82*'Fixed Data'!Q$52)),0)</f>
        <v>-8.0534382428571444E-2</v>
      </c>
      <c r="U87" s="21">
        <f>IF($H$82&lt;0,(IF(2050-T$80&lt;=0,0,(2/(2050-T$80+1))*(1-(SUM($E87:T87)/$H$82))*$H$82*'Fixed Data'!R$52)),0)</f>
        <v>-7.1586117714285732E-2</v>
      </c>
      <c r="V87" s="21">
        <f>IF($H$82&lt;0,(IF(2050-U$80&lt;=0,0,(2/(2050-U$80+1))*(1-(SUM($E87:U87)/$H$82))*$H$82*'Fixed Data'!S$52)),0)</f>
        <v>-6.2637853000000035E-2</v>
      </c>
      <c r="W87" s="21">
        <f>IF($H$82&lt;0,(IF(2050-V$80&lt;=0,0,(2/(2050-V$80+1))*(1-(SUM($E87:V87)/$H$82))*$H$82*'Fixed Data'!T$52)),0)</f>
        <v>-5.3689588285714331E-2</v>
      </c>
      <c r="X87" s="21">
        <f>IF($H$82&lt;0,(IF(2050-W$80&lt;=0,0,(2/(2050-W$80+1))*(1-(SUM($E87:W87)/$H$82))*$H$82*'Fixed Data'!U$52)),0)</f>
        <v>-4.4741323571428619E-2</v>
      </c>
      <c r="Y87" s="21">
        <f>IF($H$82&lt;0,(IF(2050-X$80&lt;=0,0,(2/(2050-X$80+1))*(1-(SUM($E87:X87)/$H$82))*$H$82*'Fixed Data'!V$52)),0)</f>
        <v>-3.5793058857142901E-2</v>
      </c>
      <c r="Z87" s="21">
        <f>IF($H$82&lt;0,(IF(2050-Y$80&lt;=0,0,(2/(2050-Y$80+1))*(1-(SUM($E87:Y87)/$H$82))*$H$82*'Fixed Data'!W$52)),0)</f>
        <v>-2.6844794142857151E-2</v>
      </c>
      <c r="AA87" s="21">
        <f>IF($H$82&lt;0,(IF(2050-Z$80&lt;=0,0,(2/(2050-Z$80+1))*(1-(SUM($E87:Z87)/$H$82))*$H$82*'Fixed Data'!X$52)),0)</f>
        <v>-1.7896529428571364E-2</v>
      </c>
      <c r="AB87" s="21">
        <f>IF($H$82&lt;0,(IF(2050-AA$80&lt;=0,0,(2/(2050-AA$80+1))*(1-(SUM($E87:AA87)/$H$82))*$H$82*'Fixed Data'!Y$52)),0)</f>
        <v>-8.9482647142856819E-3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411</v>
      </c>
      <c r="C88" t="s">
        <v>412</v>
      </c>
      <c r="D88" t="s">
        <v>387</v>
      </c>
      <c r="E88" s="18"/>
      <c r="F88" s="18"/>
      <c r="G88" s="18"/>
      <c r="H88" s="18"/>
      <c r="I88" s="18"/>
      <c r="J88" s="21">
        <f>IF($I$82&lt;0,(IF(2050-I$80&lt;=0,0,(2/(2050-I$80+1))*(1-(SUM($E88:I88)/$I$82))*$I$82*'Fixed Data'!G$52)),0)</f>
        <v>-0.18791355900000001</v>
      </c>
      <c r="K88" s="21">
        <f>IF($I$82&lt;0,(IF(2050-J$80&lt;=0,0,(2/(2050-J$80+1))*(1-(SUM($E88:J88)/$I$82))*$I$82*'Fixed Data'!H$52)),0)</f>
        <v>-0.17802337168421054</v>
      </c>
      <c r="L88" s="21">
        <f>IF($I$82&lt;0,(IF(2050-K$80&lt;=0,0,(2/(2050-K$80+1))*(1-(SUM($E88:K88)/$I$82))*$I$82*'Fixed Data'!I$52)),0)</f>
        <v>-0.16813318436842106</v>
      </c>
      <c r="M88" s="21">
        <f>IF($I$82&lt;0,(IF(2050-L$80&lt;=0,0,(2/(2050-L$80+1))*(1-(SUM($E88:L88)/$I$82))*$I$82*'Fixed Data'!J$52)),0)</f>
        <v>-0.15824299705263156</v>
      </c>
      <c r="N88" s="21">
        <f>IF($I$82&lt;0,(IF(2050-M$80&lt;=0,0,(2/(2050-M$80+1))*(1-(SUM($E88:M88)/$I$82))*$I$82*'Fixed Data'!K$52)),0)</f>
        <v>-0.14835280973684209</v>
      </c>
      <c r="O88" s="21">
        <f>IF($I$82&lt;0,(IF(2050-N$80&lt;=0,0,(2/(2050-N$80+1))*(1-(SUM($E88:N88)/$I$82))*$I$82*'Fixed Data'!L$52)),0)</f>
        <v>-0.13846262242105264</v>
      </c>
      <c r="P88" s="21">
        <f>IF($I$82&lt;0,(IF(2050-O$80&lt;=0,0,(2/(2050-O$80+1))*(1-(SUM($E88:O88)/$I$82))*$I$82*'Fixed Data'!M$52)),0)</f>
        <v>-0.12857243510526317</v>
      </c>
      <c r="Q88" s="21">
        <f>IF($I$82&lt;0,(IF(2050-P$80&lt;=0,0,(2/(2050-P$80+1))*(1-(SUM($E88:P88)/$I$82))*$I$82*'Fixed Data'!N$52)),0)</f>
        <v>-0.11868224778947371</v>
      </c>
      <c r="R88" s="21">
        <f>IF($I$82&lt;0,(IF(2050-Q$80&lt;=0,0,(2/(2050-Q$80+1))*(1-(SUM($E88:Q88)/$I$82))*$I$82*'Fixed Data'!O$52)),0)</f>
        <v>-0.1087920604736842</v>
      </c>
      <c r="S88" s="21">
        <f>IF($I$82&lt;0,(IF(2050-R$80&lt;=0,0,(2/(2050-R$80+1))*(1-(SUM($E88:R88)/$I$82))*$I$82*'Fixed Data'!P$52)),0)</f>
        <v>-9.890187315789474E-2</v>
      </c>
      <c r="T88" s="21">
        <f>IF($I$82&lt;0,(IF(2050-S$80&lt;=0,0,(2/(2050-S$80+1))*(1-(SUM($E88:S88)/$I$82))*$I$82*'Fixed Data'!Q$52)),0)</f>
        <v>-8.9011685842105254E-2</v>
      </c>
      <c r="U88" s="21">
        <f>IF($I$82&lt;0,(IF(2050-T$80&lt;=0,0,(2/(2050-T$80+1))*(1-(SUM($E88:T88)/$I$82))*$I$82*'Fixed Data'!R$52)),0)</f>
        <v>-7.9121498526315753E-2</v>
      </c>
      <c r="V88" s="21">
        <f>IF($I$82&lt;0,(IF(2050-U$80&lt;=0,0,(2/(2050-U$80+1))*(1-(SUM($E88:U88)/$I$82))*$I$82*'Fixed Data'!S$52)),0)</f>
        <v>-6.9231311210526267E-2</v>
      </c>
      <c r="W88" s="21">
        <f>IF($I$82&lt;0,(IF(2050-V$80&lt;=0,0,(2/(2050-V$80+1))*(1-(SUM($E88:V88)/$I$82))*$I$82*'Fixed Data'!T$52)),0)</f>
        <v>-5.934112389473678E-2</v>
      </c>
      <c r="X88" s="21">
        <f>IF($I$82&lt;0,(IF(2050-W$80&lt;=0,0,(2/(2050-W$80+1))*(1-(SUM($E88:W88)/$I$82))*$I$82*'Fixed Data'!U$52)),0)</f>
        <v>-4.9450936578947377E-2</v>
      </c>
      <c r="Y88" s="21">
        <f>IF($I$82&lt;0,(IF(2050-X$80&lt;=0,0,(2/(2050-X$80+1))*(1-(SUM($E88:X88)/$I$82))*$I$82*'Fixed Data'!V$52)),0)</f>
        <v>-3.9560749263157939E-2</v>
      </c>
      <c r="Z88" s="21">
        <f>IF($I$82&lt;0,(IF(2050-Y$80&lt;=0,0,(2/(2050-Y$80+1))*(1-(SUM($E88:Y88)/$I$82))*$I$82*'Fixed Data'!W$52)),0)</f>
        <v>-2.9670561947368407E-2</v>
      </c>
      <c r="AA88" s="21">
        <f>IF($I$82&lt;0,(IF(2050-Z$80&lt;=0,0,(2/(2050-Z$80+1))*(1-(SUM($E88:Z88)/$I$82))*$I$82*'Fixed Data'!X$52)),0)</f>
        <v>-1.9780374631578869E-2</v>
      </c>
      <c r="AB88" s="21">
        <f>IF($I$82&lt;0,(IF(2050-AA$80&lt;=0,0,(2/(2050-AA$80+1))*(1-(SUM($E88:AA88)/$I$82))*$I$82*'Fixed Data'!Y$52)),0)</f>
        <v>-9.8901873157895039E-3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413</v>
      </c>
      <c r="C89" t="s">
        <v>414</v>
      </c>
      <c r="D89" t="s">
        <v>387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415</v>
      </c>
      <c r="C90" t="s">
        <v>416</v>
      </c>
      <c r="D90" t="s">
        <v>387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417</v>
      </c>
      <c r="C91" t="s">
        <v>418</v>
      </c>
      <c r="D91" t="s">
        <v>387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419</v>
      </c>
      <c r="C92" t="s">
        <v>420</v>
      </c>
      <c r="D92" t="s">
        <v>387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421</v>
      </c>
      <c r="C93" t="s">
        <v>422</v>
      </c>
      <c r="D93" t="s">
        <v>387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423</v>
      </c>
      <c r="C94" t="s">
        <v>424</v>
      </c>
      <c r="D94" t="s">
        <v>387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425</v>
      </c>
      <c r="C95" t="s">
        <v>426</v>
      </c>
      <c r="D95" t="s">
        <v>387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427</v>
      </c>
      <c r="C96" t="s">
        <v>428</v>
      </c>
      <c r="D96" t="s">
        <v>387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429</v>
      </c>
      <c r="C97" t="s">
        <v>430</v>
      </c>
      <c r="D97" t="s">
        <v>387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431</v>
      </c>
      <c r="C98" t="s">
        <v>432</v>
      </c>
      <c r="D98" t="s">
        <v>387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433</v>
      </c>
      <c r="C99" t="s">
        <v>434</v>
      </c>
      <c r="D99" t="s">
        <v>387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435</v>
      </c>
      <c r="C100" t="s">
        <v>436</v>
      </c>
      <c r="D100" t="s">
        <v>387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437</v>
      </c>
      <c r="C101" t="s">
        <v>438</v>
      </c>
      <c r="D101" t="s">
        <v>387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439</v>
      </c>
      <c r="C102" t="s">
        <v>440</v>
      </c>
      <c r="D102" t="s">
        <v>387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441</v>
      </c>
      <c r="C103" t="s">
        <v>442</v>
      </c>
      <c r="D103" t="s">
        <v>387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443</v>
      </c>
      <c r="C104" t="s">
        <v>444</v>
      </c>
      <c r="D104" t="s">
        <v>387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445</v>
      </c>
      <c r="C105" t="s">
        <v>446</v>
      </c>
      <c r="D105" t="s">
        <v>387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447</v>
      </c>
      <c r="C106" t="s">
        <v>448</v>
      </c>
      <c r="D106" t="s">
        <v>387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449</v>
      </c>
      <c r="C107" t="s">
        <v>450</v>
      </c>
      <c r="D107" t="s">
        <v>387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387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387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387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387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387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387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387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387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387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387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387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387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387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387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387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387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387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387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387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387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451</v>
      </c>
      <c r="C128" t="s">
        <v>452</v>
      </c>
      <c r="D128" t="s">
        <v>387</v>
      </c>
      <c r="E128" s="21">
        <f>SUM(E84:E127)</f>
        <v>0</v>
      </c>
      <c r="F128" s="21">
        <f t="shared" ref="F128:AW128" si="10">SUM(F84:F127)</f>
        <v>-0.15996463250000004</v>
      </c>
      <c r="G128" s="21">
        <f t="shared" si="10"/>
        <v>-0.3164127432608696</v>
      </c>
      <c r="H128" s="21">
        <f t="shared" si="10"/>
        <v>-0.47347358129446643</v>
      </c>
      <c r="I128" s="21">
        <f t="shared" si="10"/>
        <v>-0.62989251456615847</v>
      </c>
      <c r="J128" s="21">
        <f t="shared" si="10"/>
        <v>-0.78631144783785056</v>
      </c>
      <c r="K128" s="21">
        <f t="shared" si="10"/>
        <v>-0.74492663479375321</v>
      </c>
      <c r="L128" s="21">
        <f t="shared" si="10"/>
        <v>-0.70354182174965574</v>
      </c>
      <c r="M128" s="21">
        <f t="shared" si="10"/>
        <v>-0.66215700870555838</v>
      </c>
      <c r="N128" s="21">
        <f t="shared" si="10"/>
        <v>-0.62077219566146102</v>
      </c>
      <c r="O128" s="21">
        <f t="shared" si="10"/>
        <v>-0.57938738261736356</v>
      </c>
      <c r="P128" s="21">
        <f t="shared" si="10"/>
        <v>-0.5380025695732662</v>
      </c>
      <c r="Q128" s="21">
        <f t="shared" si="10"/>
        <v>-0.4966177565291689</v>
      </c>
      <c r="R128" s="21">
        <f t="shared" si="10"/>
        <v>-0.45523294348507148</v>
      </c>
      <c r="S128" s="21">
        <f t="shared" si="10"/>
        <v>-0.41384813044097407</v>
      </c>
      <c r="T128" s="21">
        <f t="shared" si="10"/>
        <v>-0.37246331739687677</v>
      </c>
      <c r="U128" s="21">
        <f t="shared" si="10"/>
        <v>-0.33107850435277919</v>
      </c>
      <c r="V128" s="21">
        <f t="shared" si="10"/>
        <v>-0.28969369130868194</v>
      </c>
      <c r="W128" s="21">
        <f t="shared" si="10"/>
        <v>-0.24830887826458448</v>
      </c>
      <c r="X128" s="21">
        <f t="shared" si="10"/>
        <v>-0.20692406522048706</v>
      </c>
      <c r="Y128" s="21">
        <f t="shared" si="10"/>
        <v>-0.16553925217638962</v>
      </c>
      <c r="Z128" s="21">
        <f t="shared" si="10"/>
        <v>-0.12415443913229215</v>
      </c>
      <c r="AA128" s="21">
        <f t="shared" si="10"/>
        <v>-8.2769626088194631E-2</v>
      </c>
      <c r="AB128" s="21">
        <f t="shared" si="10"/>
        <v>-4.1384813044097954E-2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453</v>
      </c>
      <c r="C129" t="s">
        <v>454</v>
      </c>
      <c r="D129" t="s">
        <v>387</v>
      </c>
      <c r="E129" s="21">
        <v>0</v>
      </c>
      <c r="F129" s="21">
        <f>E131</f>
        <v>-1.9195755900000004</v>
      </c>
      <c r="G129" s="21">
        <f t="shared" ref="G129:AW129" si="11">F131</f>
        <v>-3.6387465475000003</v>
      </c>
      <c r="H129" s="21">
        <f t="shared" si="11"/>
        <v>-5.2082093942391303</v>
      </c>
      <c r="I129" s="21">
        <f t="shared" si="11"/>
        <v>-6.6138714029446639</v>
      </c>
      <c r="J129" s="21">
        <f t="shared" si="11"/>
        <v>-7.8631144783785052</v>
      </c>
      <c r="K129" s="21">
        <f t="shared" si="11"/>
        <v>-7.0768030305406544</v>
      </c>
      <c r="L129" s="21">
        <f t="shared" si="11"/>
        <v>-6.3318763957469013</v>
      </c>
      <c r="M129" s="21">
        <f t="shared" si="11"/>
        <v>-5.6283345739972459</v>
      </c>
      <c r="N129" s="21">
        <f t="shared" si="11"/>
        <v>-4.9661775652916873</v>
      </c>
      <c r="O129" s="21">
        <f t="shared" si="11"/>
        <v>-4.3454053696302264</v>
      </c>
      <c r="P129" s="21">
        <f t="shared" si="11"/>
        <v>-3.7660179870128627</v>
      </c>
      <c r="Q129" s="21">
        <f t="shared" si="11"/>
        <v>-3.2280154174395967</v>
      </c>
      <c r="R129" s="21">
        <f t="shared" si="11"/>
        <v>-2.731397660910428</v>
      </c>
      <c r="S129" s="21">
        <f t="shared" si="11"/>
        <v>-2.2761647174253565</v>
      </c>
      <c r="T129" s="21">
        <f t="shared" si="11"/>
        <v>-1.8623165869843825</v>
      </c>
      <c r="U129" s="21">
        <f t="shared" si="11"/>
        <v>-1.4898532695875057</v>
      </c>
      <c r="V129" s="21">
        <f t="shared" si="11"/>
        <v>-1.1587747652347264</v>
      </c>
      <c r="W129" s="21">
        <f t="shared" si="11"/>
        <v>-0.8690810739260445</v>
      </c>
      <c r="X129" s="21">
        <f t="shared" si="11"/>
        <v>-0.62077219566146002</v>
      </c>
      <c r="Y129" s="21">
        <f t="shared" si="11"/>
        <v>-0.41384813044097296</v>
      </c>
      <c r="Z129" s="21">
        <f t="shared" si="11"/>
        <v>-0.24830887826458334</v>
      </c>
      <c r="AA129" s="21">
        <f t="shared" si="11"/>
        <v>-0.12415443913229118</v>
      </c>
      <c r="AB129" s="21">
        <f t="shared" si="11"/>
        <v>-4.1384813044096552E-2</v>
      </c>
      <c r="AC129" s="21">
        <f t="shared" si="11"/>
        <v>1.4016565685892601E-15</v>
      </c>
      <c r="AD129" s="21">
        <f t="shared" si="11"/>
        <v>1.4016565685892601E-15</v>
      </c>
      <c r="AE129" s="21">
        <f t="shared" si="11"/>
        <v>1.4016565685892601E-15</v>
      </c>
      <c r="AF129" s="21">
        <f t="shared" si="11"/>
        <v>1.4016565685892601E-15</v>
      </c>
      <c r="AG129" s="21">
        <f t="shared" si="11"/>
        <v>1.4016565685892601E-15</v>
      </c>
      <c r="AH129" s="21">
        <f t="shared" si="11"/>
        <v>1.4016565685892601E-15</v>
      </c>
      <c r="AI129" s="21">
        <f t="shared" si="11"/>
        <v>1.4016565685892601E-15</v>
      </c>
      <c r="AJ129" s="21">
        <f t="shared" si="11"/>
        <v>1.4016565685892601E-15</v>
      </c>
      <c r="AK129" s="21">
        <f t="shared" si="11"/>
        <v>1.4016565685892601E-15</v>
      </c>
      <c r="AL129" s="21">
        <f t="shared" si="11"/>
        <v>1.4016565685892601E-15</v>
      </c>
      <c r="AM129" s="21">
        <f t="shared" si="11"/>
        <v>1.4016565685892601E-15</v>
      </c>
      <c r="AN129" s="21">
        <f t="shared" si="11"/>
        <v>1.4016565685892601E-15</v>
      </c>
      <c r="AO129" s="21">
        <f t="shared" si="11"/>
        <v>1.4016565685892601E-15</v>
      </c>
      <c r="AP129" s="21">
        <f t="shared" si="11"/>
        <v>1.4016565685892601E-15</v>
      </c>
      <c r="AQ129" s="21">
        <f t="shared" si="11"/>
        <v>1.4016565685892601E-15</v>
      </c>
      <c r="AR129" s="21">
        <f t="shared" si="11"/>
        <v>1.4016565685892601E-15</v>
      </c>
      <c r="AS129" s="21">
        <f t="shared" si="11"/>
        <v>1.4016565685892601E-15</v>
      </c>
      <c r="AT129" s="21">
        <f t="shared" si="11"/>
        <v>1.4016565685892601E-15</v>
      </c>
      <c r="AU129" s="21">
        <f t="shared" si="11"/>
        <v>1.4016565685892601E-15</v>
      </c>
      <c r="AV129" s="21">
        <f t="shared" si="11"/>
        <v>1.4016565685892601E-15</v>
      </c>
      <c r="AW129" s="21">
        <f t="shared" si="11"/>
        <v>1.4016565685892601E-15</v>
      </c>
      <c r="AX129" s="21">
        <f>AW131</f>
        <v>1.4016565685892601E-15</v>
      </c>
      <c r="AY129" s="21">
        <f>AX131</f>
        <v>1.4016565685892601E-15</v>
      </c>
      <c r="AZ129" s="21">
        <f>AY131</f>
        <v>1.4016565685892601E-15</v>
      </c>
      <c r="BA129" s="21">
        <f>AZ131</f>
        <v>1.4016565685892601E-15</v>
      </c>
      <c r="BB129" s="21">
        <f>BA131</f>
        <v>1.4016565685892601E-15</v>
      </c>
    </row>
    <row r="130" spans="1:54" ht="15" customHeight="1" outlineLevel="2">
      <c r="A130" s="8"/>
      <c r="B130" t="s">
        <v>455</v>
      </c>
      <c r="C130" t="s">
        <v>456</v>
      </c>
      <c r="D130" t="s">
        <v>387</v>
      </c>
      <c r="E130" s="21">
        <f>E131*(1/(1+'Fixed Data'!$B$10))</f>
        <v>-1.8471666570438805</v>
      </c>
      <c r="F130" s="21">
        <f>F131*(1/(1+'Fixed Data'!$B$10))</f>
        <v>-3.5014882096805242</v>
      </c>
      <c r="G130" s="21">
        <f>G131*(1/(1+'Fixed Data'!$B$10))</f>
        <v>-5.0117488397220278</v>
      </c>
      <c r="H130" s="21">
        <f>H131*(1/(1+'Fixed Data'!$B$10))</f>
        <v>-6.3643874162285075</v>
      </c>
      <c r="I130" s="21">
        <f>I131*(1/(1+'Fixed Data'!$B$10))</f>
        <v>-7.5665073887399021</v>
      </c>
      <c r="J130" s="21">
        <f>J131*(1/(1+'Fixed Data'!$B$10))</f>
        <v>-6.8098566498659112</v>
      </c>
      <c r="K130" s="21">
        <f>K131*(1/(1+'Fixed Data'!$B$10))</f>
        <v>-6.0930296340905521</v>
      </c>
      <c r="L130" s="21">
        <f>L131*(1/(1+'Fixed Data'!$B$10))</f>
        <v>-5.4160263414138248</v>
      </c>
      <c r="M130" s="21">
        <f>M131*(1/(1+'Fixed Data'!$B$10))</f>
        <v>-4.7788467718357275</v>
      </c>
      <c r="N130" s="21">
        <f>N131*(1/(1+'Fixed Data'!$B$10))</f>
        <v>-4.1814909253562611</v>
      </c>
      <c r="O130" s="21">
        <f>O131*(1/(1+'Fixed Data'!$B$10))</f>
        <v>-3.6239588019754265</v>
      </c>
      <c r="P130" s="21">
        <f>P131*(1/(1+'Fixed Data'!$B$10))</f>
        <v>-3.1062504016932229</v>
      </c>
      <c r="Q130" s="21">
        <f>Q131*(1/(1+'Fixed Data'!$B$10))</f>
        <v>-2.6283657245096501</v>
      </c>
      <c r="R130" s="21">
        <f>R131*(1/(1+'Fixed Data'!$B$10))</f>
        <v>-2.1903047704247083</v>
      </c>
      <c r="S130" s="21">
        <f>S131*(1/(1+'Fixed Data'!$B$10))</f>
        <v>-1.7920675394383976</v>
      </c>
      <c r="T130" s="21">
        <f>T131*(1/(1+'Fixed Data'!$B$10))</f>
        <v>-1.4336540315507178</v>
      </c>
      <c r="U130" s="21">
        <f>U131*(1/(1+'Fixed Data'!$B$10))</f>
        <v>-1.1150642467616692</v>
      </c>
      <c r="V130" s="21">
        <f>V131*(1/(1+'Fixed Data'!$B$10))</f>
        <v>-0.83629818507125153</v>
      </c>
      <c r="W130" s="21">
        <f>W131*(1/(1+'Fixed Data'!$B$10))</f>
        <v>-0.59735584647946505</v>
      </c>
      <c r="X130" s="21">
        <f>X131*(1/(1+'Fixed Data'!$B$10))</f>
        <v>-0.3982372309863097</v>
      </c>
      <c r="Y130" s="21">
        <f>Y131*(1/(1+'Fixed Data'!$B$10))</f>
        <v>-0.23894233859178537</v>
      </c>
      <c r="Z130" s="21">
        <f>Z131*(1/(1+'Fixed Data'!$B$10))</f>
        <v>-0.11947116929589223</v>
      </c>
      <c r="AA130" s="21">
        <f>AA131*(1/(1+'Fixed Data'!$B$10))</f>
        <v>-3.9823723098630255E-2</v>
      </c>
      <c r="AB130" s="21">
        <f>AB131*(1/(1+'Fixed Data'!$B$10))</f>
        <v>1.3487842268949772E-15</v>
      </c>
      <c r="AC130" s="21">
        <f>AC131*(1/(1+'Fixed Data'!$B$10))</f>
        <v>1.3487842268949772E-15</v>
      </c>
      <c r="AD130" s="21">
        <f>AD131*(1/(1+'Fixed Data'!$B$10))</f>
        <v>1.3487842268949772E-15</v>
      </c>
      <c r="AE130" s="21">
        <f>AE131*(1/(1+'Fixed Data'!$B$10))</f>
        <v>1.3487842268949772E-15</v>
      </c>
      <c r="AF130" s="21">
        <f>AF131*(1/(1+'Fixed Data'!$B$10))</f>
        <v>1.3487842268949772E-15</v>
      </c>
      <c r="AG130" s="21">
        <f>AG131*(1/(1+'Fixed Data'!$B$10))</f>
        <v>1.3487842268949772E-15</v>
      </c>
      <c r="AH130" s="21">
        <f>AH131*(1/(1+'Fixed Data'!$B$10))</f>
        <v>1.3487842268949772E-15</v>
      </c>
      <c r="AI130" s="21">
        <f>AI131*(1/(1+'Fixed Data'!$B$10))</f>
        <v>1.3487842268949772E-15</v>
      </c>
      <c r="AJ130" s="21">
        <f>AJ131*(1/(1+'Fixed Data'!$B$10))</f>
        <v>1.3487842268949772E-15</v>
      </c>
      <c r="AK130" s="21">
        <f>AK131*(1/(1+'Fixed Data'!$B$10))</f>
        <v>1.3487842268949772E-15</v>
      </c>
      <c r="AL130" s="21">
        <f>AL131*(1/(1+'Fixed Data'!$B$10))</f>
        <v>1.3487842268949772E-15</v>
      </c>
      <c r="AM130" s="21">
        <f>AM131*(1/(1+'Fixed Data'!$B$10))</f>
        <v>1.3487842268949772E-15</v>
      </c>
      <c r="AN130" s="21">
        <f>AN131*(1/(1+'Fixed Data'!$B$10))</f>
        <v>1.3487842268949772E-15</v>
      </c>
      <c r="AO130" s="21">
        <f>AO131*(1/(1+'Fixed Data'!$B$10))</f>
        <v>1.3487842268949772E-15</v>
      </c>
      <c r="AP130" s="21">
        <f>AP131*(1/(1+'Fixed Data'!$B$10))</f>
        <v>1.3487842268949772E-15</v>
      </c>
      <c r="AQ130" s="21">
        <f>AQ131*(1/(1+'Fixed Data'!$B$10))</f>
        <v>1.3487842268949772E-15</v>
      </c>
      <c r="AR130" s="21">
        <f>AR131*(1/(1+'Fixed Data'!$B$10))</f>
        <v>1.3487842268949772E-15</v>
      </c>
      <c r="AS130" s="21">
        <f>AS131*(1/(1+'Fixed Data'!$B$10))</f>
        <v>1.3487842268949772E-15</v>
      </c>
      <c r="AT130" s="21">
        <f>AT131*(1/(1+'Fixed Data'!$B$10))</f>
        <v>1.3487842268949772E-15</v>
      </c>
      <c r="AU130" s="21">
        <f>AU131*(1/(1+'Fixed Data'!$B$10))</f>
        <v>1.3487842268949772E-15</v>
      </c>
      <c r="AV130" s="21">
        <f>AV131*(1/(1+'Fixed Data'!$B$10))</f>
        <v>1.3487842268949772E-15</v>
      </c>
      <c r="AW130" s="21">
        <f>AW131*(1/(1+'Fixed Data'!$B$10))</f>
        <v>1.3487842268949772E-15</v>
      </c>
      <c r="AX130" s="21">
        <f>AX131*(1/(1+'Fixed Data'!$B$10))</f>
        <v>1.3487842268949772E-15</v>
      </c>
      <c r="AY130" s="21">
        <f>AY131*(1/(1+'Fixed Data'!$B$10))</f>
        <v>1.3487842268949772E-15</v>
      </c>
      <c r="AZ130" s="21">
        <f>AZ131*(1/(1+'Fixed Data'!$B$10))</f>
        <v>1.3487842268949772E-15</v>
      </c>
      <c r="BA130" s="21">
        <f>BA131*(1/(1+'Fixed Data'!$B$10))</f>
        <v>1.3487842268949772E-15</v>
      </c>
      <c r="BB130" s="21">
        <f>BB131*(1/(1+'Fixed Data'!$B$10))</f>
        <v>1.3487842268949772E-15</v>
      </c>
    </row>
    <row r="131" spans="1:54" ht="13.9" customHeight="1" outlineLevel="2">
      <c r="A131" s="8"/>
      <c r="B131" t="s">
        <v>457</v>
      </c>
      <c r="C131" t="s">
        <v>458</v>
      </c>
      <c r="D131" t="s">
        <v>387</v>
      </c>
      <c r="E131" s="21">
        <f t="shared" ref="E131:BB131" si="12">E82-E128+E129</f>
        <v>-1.9195755900000004</v>
      </c>
      <c r="F131" s="21">
        <f t="shared" si="12"/>
        <v>-3.6387465475000003</v>
      </c>
      <c r="G131" s="21">
        <f t="shared" si="12"/>
        <v>-5.2082093942391303</v>
      </c>
      <c r="H131" s="21">
        <f t="shared" si="12"/>
        <v>-6.6138714029446639</v>
      </c>
      <c r="I131" s="21">
        <f t="shared" si="12"/>
        <v>-7.8631144783785052</v>
      </c>
      <c r="J131" s="21">
        <f t="shared" si="12"/>
        <v>-7.0768030305406544</v>
      </c>
      <c r="K131" s="21">
        <f t="shared" si="12"/>
        <v>-6.3318763957469013</v>
      </c>
      <c r="L131" s="21">
        <f t="shared" si="12"/>
        <v>-5.6283345739972459</v>
      </c>
      <c r="M131" s="21">
        <f t="shared" si="12"/>
        <v>-4.9661775652916873</v>
      </c>
      <c r="N131" s="21">
        <f t="shared" si="12"/>
        <v>-4.3454053696302264</v>
      </c>
      <c r="O131" s="21">
        <f t="shared" si="12"/>
        <v>-3.7660179870128627</v>
      </c>
      <c r="P131" s="21">
        <f t="shared" si="12"/>
        <v>-3.2280154174395967</v>
      </c>
      <c r="Q131" s="21">
        <f t="shared" si="12"/>
        <v>-2.731397660910428</v>
      </c>
      <c r="R131" s="21">
        <f t="shared" si="12"/>
        <v>-2.2761647174253565</v>
      </c>
      <c r="S131" s="21">
        <f t="shared" si="12"/>
        <v>-1.8623165869843825</v>
      </c>
      <c r="T131" s="21">
        <f t="shared" si="12"/>
        <v>-1.4898532695875057</v>
      </c>
      <c r="U131" s="21">
        <f t="shared" si="12"/>
        <v>-1.1587747652347264</v>
      </c>
      <c r="V131" s="21">
        <f t="shared" si="12"/>
        <v>-0.8690810739260445</v>
      </c>
      <c r="W131" s="21">
        <f t="shared" si="12"/>
        <v>-0.62077219566146002</v>
      </c>
      <c r="X131" s="21">
        <f t="shared" si="12"/>
        <v>-0.41384813044097296</v>
      </c>
      <c r="Y131" s="21">
        <f t="shared" si="12"/>
        <v>-0.24830887826458334</v>
      </c>
      <c r="Z131" s="21">
        <f t="shared" si="12"/>
        <v>-0.12415443913229118</v>
      </c>
      <c r="AA131" s="21">
        <f t="shared" si="12"/>
        <v>-4.1384813044096552E-2</v>
      </c>
      <c r="AB131" s="21">
        <f t="shared" si="12"/>
        <v>1.4016565685892601E-15</v>
      </c>
      <c r="AC131" s="21">
        <f t="shared" si="12"/>
        <v>1.4016565685892601E-15</v>
      </c>
      <c r="AD131" s="21">
        <f t="shared" si="12"/>
        <v>1.4016565685892601E-15</v>
      </c>
      <c r="AE131" s="21">
        <f t="shared" si="12"/>
        <v>1.4016565685892601E-15</v>
      </c>
      <c r="AF131" s="21">
        <f t="shared" si="12"/>
        <v>1.4016565685892601E-15</v>
      </c>
      <c r="AG131" s="21">
        <f t="shared" si="12"/>
        <v>1.4016565685892601E-15</v>
      </c>
      <c r="AH131" s="21">
        <f t="shared" si="12"/>
        <v>1.4016565685892601E-15</v>
      </c>
      <c r="AI131" s="21">
        <f t="shared" si="12"/>
        <v>1.4016565685892601E-15</v>
      </c>
      <c r="AJ131" s="21">
        <f t="shared" si="12"/>
        <v>1.4016565685892601E-15</v>
      </c>
      <c r="AK131" s="21">
        <f t="shared" si="12"/>
        <v>1.4016565685892601E-15</v>
      </c>
      <c r="AL131" s="21">
        <f t="shared" si="12"/>
        <v>1.4016565685892601E-15</v>
      </c>
      <c r="AM131" s="21">
        <f t="shared" si="12"/>
        <v>1.4016565685892601E-15</v>
      </c>
      <c r="AN131" s="21">
        <f t="shared" si="12"/>
        <v>1.4016565685892601E-15</v>
      </c>
      <c r="AO131" s="21">
        <f t="shared" si="12"/>
        <v>1.4016565685892601E-15</v>
      </c>
      <c r="AP131" s="21">
        <f t="shared" si="12"/>
        <v>1.4016565685892601E-15</v>
      </c>
      <c r="AQ131" s="21">
        <f t="shared" si="12"/>
        <v>1.4016565685892601E-15</v>
      </c>
      <c r="AR131" s="21">
        <f t="shared" si="12"/>
        <v>1.4016565685892601E-15</v>
      </c>
      <c r="AS131" s="21">
        <f t="shared" si="12"/>
        <v>1.4016565685892601E-15</v>
      </c>
      <c r="AT131" s="21">
        <f t="shared" si="12"/>
        <v>1.4016565685892601E-15</v>
      </c>
      <c r="AU131" s="21">
        <f t="shared" si="12"/>
        <v>1.4016565685892601E-15</v>
      </c>
      <c r="AV131" s="21">
        <f t="shared" si="12"/>
        <v>1.4016565685892601E-15</v>
      </c>
      <c r="AW131" s="21">
        <f t="shared" si="12"/>
        <v>1.4016565685892601E-15</v>
      </c>
      <c r="AX131" s="21">
        <f t="shared" si="12"/>
        <v>1.4016565685892601E-15</v>
      </c>
      <c r="AY131" s="21">
        <f t="shared" si="12"/>
        <v>1.4016565685892601E-15</v>
      </c>
      <c r="AZ131" s="21">
        <f t="shared" si="12"/>
        <v>1.4016565685892601E-15</v>
      </c>
      <c r="BA131" s="21">
        <f t="shared" si="12"/>
        <v>1.4016565685892601E-15</v>
      </c>
      <c r="BB131" s="21">
        <f t="shared" si="12"/>
        <v>1.4016565685892601E-15</v>
      </c>
    </row>
    <row r="132" spans="1:54" ht="14.5" outlineLevel="2">
      <c r="A132" s="8"/>
      <c r="B132" t="s">
        <v>459</v>
      </c>
      <c r="C132" t="s">
        <v>460</v>
      </c>
      <c r="D132" t="s">
        <v>387</v>
      </c>
      <c r="E132" s="21">
        <f>AVERAGE(E129:E130)*'Fixed Data'!$B$10</f>
        <v>-3.6204466478060054E-2</v>
      </c>
      <c r="F132" s="21">
        <f>AVERAGE(F129:F130)*'Fixed Data'!$B$10</f>
        <v>-0.10625285047373828</v>
      </c>
      <c r="G132" s="21">
        <f>AVERAGE(G129:G130)*'Fixed Data'!$B$10</f>
        <v>-0.16954970958955173</v>
      </c>
      <c r="H132" s="21">
        <f>AVERAGE(H129:H130)*'Fixed Data'!$B$10</f>
        <v>-0.22682289748516568</v>
      </c>
      <c r="I132" s="21">
        <f>AVERAGE(I129:I130)*'Fixed Data'!$B$10</f>
        <v>-0.27793542431701751</v>
      </c>
      <c r="J132" s="21">
        <f>AVERAGE(J129:J130)*'Fixed Data'!$B$10</f>
        <v>-0.28759023411359053</v>
      </c>
      <c r="K132" s="21">
        <f>AVERAGE(K129:K130)*'Fixed Data'!$B$10</f>
        <v>-0.25812872022677164</v>
      </c>
      <c r="L132" s="21">
        <f>AVERAGE(L129:L130)*'Fixed Data'!$B$10</f>
        <v>-0.2302588936483502</v>
      </c>
      <c r="M132" s="21">
        <f>AVERAGE(M129:M130)*'Fixed Data'!$B$10</f>
        <v>-0.2039807543783263</v>
      </c>
      <c r="N132" s="21">
        <f>AVERAGE(N129:N130)*'Fixed Data'!$B$10</f>
        <v>-0.17929430241669977</v>
      </c>
      <c r="O132" s="21">
        <f>AVERAGE(O129:O130)*'Fixed Data'!$B$10</f>
        <v>-0.15619953776347079</v>
      </c>
      <c r="P132" s="21">
        <f>AVERAGE(P129:P130)*'Fixed Data'!$B$10</f>
        <v>-0.13469646041863928</v>
      </c>
      <c r="Q132" s="21">
        <f>AVERAGE(Q129:Q130)*'Fixed Data'!$B$10</f>
        <v>-0.11478507038220523</v>
      </c>
      <c r="R132" s="21">
        <f>AVERAGE(R129:R130)*'Fixed Data'!$B$10</f>
        <v>-9.6465367654168674E-2</v>
      </c>
      <c r="S132" s="21">
        <f>AVERAGE(S129:S130)*'Fixed Data'!$B$10</f>
        <v>-7.9737352234529588E-2</v>
      </c>
      <c r="T132" s="21">
        <f>AVERAGE(T129:T130)*'Fixed Data'!$B$10</f>
        <v>-6.4601024123287956E-2</v>
      </c>
      <c r="U132" s="21">
        <f>AVERAGE(U129:U130)*'Fixed Data'!$B$10</f>
        <v>-5.1056383320443828E-2</v>
      </c>
      <c r="V132" s="21">
        <f>AVERAGE(V129:V130)*'Fixed Data'!$B$10</f>
        <v>-3.9103429825997162E-2</v>
      </c>
      <c r="W132" s="21">
        <f>AVERAGE(W129:W130)*'Fixed Data'!$B$10</f>
        <v>-2.8742163639947985E-2</v>
      </c>
      <c r="X132" s="21">
        <f>AVERAGE(X129:X130)*'Fixed Data'!$B$10</f>
        <v>-1.9972584762296283E-2</v>
      </c>
      <c r="Y132" s="21">
        <f>AVERAGE(Y129:Y130)*'Fixed Data'!$B$10</f>
        <v>-1.2794693193042064E-2</v>
      </c>
      <c r="Z132" s="21">
        <f>AVERAGE(Z129:Z130)*'Fixed Data'!$B$10</f>
        <v>-7.208488932185321E-3</v>
      </c>
      <c r="AA132" s="21">
        <f>AVERAGE(AA129:AA130)*'Fixed Data'!$B$10</f>
        <v>-3.2139719797260598E-3</v>
      </c>
      <c r="AB132" s="21">
        <f>AVERAGE(AB129:AB130)*'Fixed Data'!$B$10</f>
        <v>-8.1114233566426596E-4</v>
      </c>
      <c r="AC132" s="21">
        <f>AVERAGE(AC129:AC130)*'Fixed Data'!$B$10</f>
        <v>5.3908639591491045E-17</v>
      </c>
      <c r="AD132" s="21">
        <f>AVERAGE(AD129:AD130)*'Fixed Data'!$B$10</f>
        <v>5.3908639591491045E-17</v>
      </c>
      <c r="AE132" s="21">
        <f>AVERAGE(AE129:AE130)*'Fixed Data'!$B$10</f>
        <v>5.3908639591491045E-17</v>
      </c>
      <c r="AF132" s="21">
        <f>AVERAGE(AF129:AF130)*'Fixed Data'!$B$10</f>
        <v>5.3908639591491045E-17</v>
      </c>
      <c r="AG132" s="21">
        <f>AVERAGE(AG129:AG130)*'Fixed Data'!$B$10</f>
        <v>5.3908639591491045E-17</v>
      </c>
      <c r="AH132" s="21">
        <f>AVERAGE(AH129:AH130)*'Fixed Data'!$B$10</f>
        <v>5.3908639591491045E-17</v>
      </c>
      <c r="AI132" s="21">
        <f>AVERAGE(AI129:AI130)*'Fixed Data'!$B$10</f>
        <v>5.3908639591491045E-17</v>
      </c>
      <c r="AJ132" s="21">
        <f>AVERAGE(AJ129:AJ130)*'Fixed Data'!$B$10</f>
        <v>5.3908639591491045E-17</v>
      </c>
      <c r="AK132" s="21">
        <f>AVERAGE(AK129:AK130)*'Fixed Data'!$B$10</f>
        <v>5.3908639591491045E-17</v>
      </c>
      <c r="AL132" s="21">
        <f>AVERAGE(AL129:AL130)*'Fixed Data'!$B$10</f>
        <v>5.3908639591491045E-17</v>
      </c>
      <c r="AM132" s="21">
        <f>AVERAGE(AM129:AM130)*'Fixed Data'!$B$10</f>
        <v>5.3908639591491045E-17</v>
      </c>
      <c r="AN132" s="21">
        <f>AVERAGE(AN129:AN130)*'Fixed Data'!$B$10</f>
        <v>5.3908639591491045E-17</v>
      </c>
      <c r="AO132" s="21">
        <f>AVERAGE(AO129:AO130)*'Fixed Data'!$B$10</f>
        <v>5.3908639591491045E-17</v>
      </c>
      <c r="AP132" s="21">
        <f>AVERAGE(AP129:AP130)*'Fixed Data'!$B$10</f>
        <v>5.3908639591491045E-17</v>
      </c>
      <c r="AQ132" s="21">
        <f>AVERAGE(AQ129:AQ130)*'Fixed Data'!$B$10</f>
        <v>5.3908639591491045E-17</v>
      </c>
      <c r="AR132" s="21">
        <f>AVERAGE(AR129:AR130)*'Fixed Data'!$B$10</f>
        <v>5.3908639591491045E-17</v>
      </c>
      <c r="AS132" s="21">
        <f>AVERAGE(AS129:AS130)*'Fixed Data'!$B$10</f>
        <v>5.3908639591491045E-17</v>
      </c>
      <c r="AT132" s="21">
        <f>AVERAGE(AT129:AT130)*'Fixed Data'!$B$10</f>
        <v>5.3908639591491045E-17</v>
      </c>
      <c r="AU132" s="21">
        <f>AVERAGE(AU129:AU130)*'Fixed Data'!$B$10</f>
        <v>5.3908639591491045E-17</v>
      </c>
      <c r="AV132" s="21">
        <f>AVERAGE(AV129:AV130)*'Fixed Data'!$B$10</f>
        <v>5.3908639591491045E-17</v>
      </c>
      <c r="AW132" s="21">
        <f>AVERAGE(AW129:AW130)*'Fixed Data'!$B$10</f>
        <v>5.3908639591491045E-17</v>
      </c>
      <c r="AX132" s="21">
        <f>AVERAGE(AX129:AX130)*'Fixed Data'!$B$10</f>
        <v>5.3908639591491045E-17</v>
      </c>
      <c r="AY132" s="21">
        <f>AVERAGE(AY129:AY130)*'Fixed Data'!$B$10</f>
        <v>5.3908639591491045E-17</v>
      </c>
      <c r="AZ132" s="21">
        <f>AVERAGE(AZ129:AZ130)*'Fixed Data'!$B$10</f>
        <v>5.3908639591491045E-17</v>
      </c>
      <c r="BA132" s="21">
        <f>AVERAGE(BA129:BA130)*'Fixed Data'!$B$10</f>
        <v>5.3908639591491045E-17</v>
      </c>
      <c r="BB132" s="21">
        <f>AVERAGE(BB129:BB130)*'Fixed Data'!$B$10</f>
        <v>5.3908639591491045E-17</v>
      </c>
    </row>
    <row r="133" spans="1:54" ht="14" outlineLevel="2" thickBot="1">
      <c r="A133" s="9"/>
      <c r="B133" s="3" t="s">
        <v>461</v>
      </c>
      <c r="C133" s="7" t="s">
        <v>462</v>
      </c>
      <c r="D133" s="7" t="s">
        <v>387</v>
      </c>
      <c r="E133" s="21">
        <f>E128+E132</f>
        <v>-3.6204466478060054E-2</v>
      </c>
      <c r="F133" s="21">
        <f t="shared" ref="F133:BB133" si="13">F128+F132</f>
        <v>-0.26621748297373832</v>
      </c>
      <c r="G133" s="21">
        <f t="shared" si="13"/>
        <v>-0.48596245285042133</v>
      </c>
      <c r="H133" s="21">
        <f t="shared" si="13"/>
        <v>-0.70029647877963208</v>
      </c>
      <c r="I133" s="21">
        <f t="shared" si="13"/>
        <v>-0.90782793888317603</v>
      </c>
      <c r="J133" s="21">
        <f t="shared" si="13"/>
        <v>-1.0739016819514411</v>
      </c>
      <c r="K133" s="21">
        <f t="shared" si="13"/>
        <v>-1.0030553550205248</v>
      </c>
      <c r="L133" s="21">
        <f t="shared" si="13"/>
        <v>-0.93380071539800591</v>
      </c>
      <c r="M133" s="21">
        <f t="shared" si="13"/>
        <v>-0.86613776308388468</v>
      </c>
      <c r="N133" s="21">
        <f t="shared" si="13"/>
        <v>-0.80006649807816077</v>
      </c>
      <c r="O133" s="21">
        <f t="shared" si="13"/>
        <v>-0.73558692038083429</v>
      </c>
      <c r="P133" s="21">
        <f t="shared" si="13"/>
        <v>-0.67269902999190545</v>
      </c>
      <c r="Q133" s="21">
        <f t="shared" si="13"/>
        <v>-0.61140282691137415</v>
      </c>
      <c r="R133" s="21">
        <f t="shared" si="13"/>
        <v>-0.55169831113924017</v>
      </c>
      <c r="S133" s="21">
        <f t="shared" si="13"/>
        <v>-0.49358548267550367</v>
      </c>
      <c r="T133" s="21">
        <f t="shared" si="13"/>
        <v>-0.43706434152016471</v>
      </c>
      <c r="U133" s="21">
        <f t="shared" si="13"/>
        <v>-0.38213488767322301</v>
      </c>
      <c r="V133" s="21">
        <f t="shared" si="13"/>
        <v>-0.32879712113467913</v>
      </c>
      <c r="W133" s="21">
        <f t="shared" si="13"/>
        <v>-0.27705104190453245</v>
      </c>
      <c r="X133" s="21">
        <f t="shared" si="13"/>
        <v>-0.22689664998278336</v>
      </c>
      <c r="Y133" s="21">
        <f t="shared" si="13"/>
        <v>-0.1783339453694317</v>
      </c>
      <c r="Z133" s="21">
        <f t="shared" si="13"/>
        <v>-0.13136292806447747</v>
      </c>
      <c r="AA133" s="21">
        <f t="shared" si="13"/>
        <v>-8.5983598067920691E-2</v>
      </c>
      <c r="AB133" s="21">
        <f t="shared" si="13"/>
        <v>-4.2195955379762222E-2</v>
      </c>
      <c r="AC133" s="21">
        <f t="shared" si="13"/>
        <v>5.3908639591491045E-17</v>
      </c>
      <c r="AD133" s="21">
        <f t="shared" si="13"/>
        <v>5.3908639591491045E-17</v>
      </c>
      <c r="AE133" s="21">
        <f t="shared" si="13"/>
        <v>5.3908639591491045E-17</v>
      </c>
      <c r="AF133" s="21">
        <f t="shared" si="13"/>
        <v>5.3908639591491045E-17</v>
      </c>
      <c r="AG133" s="21">
        <f t="shared" si="13"/>
        <v>5.3908639591491045E-17</v>
      </c>
      <c r="AH133" s="21">
        <f t="shared" si="13"/>
        <v>5.3908639591491045E-17</v>
      </c>
      <c r="AI133" s="21">
        <f t="shared" si="13"/>
        <v>5.3908639591491045E-17</v>
      </c>
      <c r="AJ133" s="21">
        <f t="shared" si="13"/>
        <v>5.3908639591491045E-17</v>
      </c>
      <c r="AK133" s="21">
        <f t="shared" si="13"/>
        <v>5.3908639591491045E-17</v>
      </c>
      <c r="AL133" s="21">
        <f t="shared" si="13"/>
        <v>5.3908639591491045E-17</v>
      </c>
      <c r="AM133" s="21">
        <f t="shared" si="13"/>
        <v>5.3908639591491045E-17</v>
      </c>
      <c r="AN133" s="21">
        <f t="shared" si="13"/>
        <v>5.3908639591491045E-17</v>
      </c>
      <c r="AO133" s="21">
        <f t="shared" si="13"/>
        <v>5.3908639591491045E-17</v>
      </c>
      <c r="AP133" s="21">
        <f t="shared" si="13"/>
        <v>5.3908639591491045E-17</v>
      </c>
      <c r="AQ133" s="21">
        <f t="shared" si="13"/>
        <v>5.3908639591491045E-17</v>
      </c>
      <c r="AR133" s="21">
        <f t="shared" si="13"/>
        <v>5.3908639591491045E-17</v>
      </c>
      <c r="AS133" s="21">
        <f t="shared" si="13"/>
        <v>5.3908639591491045E-17</v>
      </c>
      <c r="AT133" s="21">
        <f t="shared" si="13"/>
        <v>5.3908639591491045E-17</v>
      </c>
      <c r="AU133" s="21">
        <f t="shared" si="13"/>
        <v>5.3908639591491045E-17</v>
      </c>
      <c r="AV133" s="21">
        <f t="shared" si="13"/>
        <v>5.3908639591491045E-17</v>
      </c>
      <c r="AW133" s="21">
        <f t="shared" si="13"/>
        <v>5.3908639591491045E-17</v>
      </c>
      <c r="AX133" s="21">
        <f t="shared" si="13"/>
        <v>5.3908639591491045E-17</v>
      </c>
      <c r="AY133" s="21">
        <f t="shared" si="13"/>
        <v>5.3908639591491045E-17</v>
      </c>
      <c r="AZ133" s="21">
        <f t="shared" si="13"/>
        <v>5.3908639591491045E-17</v>
      </c>
      <c r="BA133" s="21">
        <f t="shared" si="13"/>
        <v>5.3908639591491045E-17</v>
      </c>
      <c r="BB133" s="21">
        <f t="shared" si="13"/>
        <v>5.3908639591491045E-17</v>
      </c>
    </row>
    <row r="134" spans="1:54" ht="14" outlineLevel="2" thickBot="1">
      <c r="A134" s="139"/>
      <c r="B134" s="142" t="s">
        <v>463</v>
      </c>
      <c r="C134" s="143"/>
      <c r="D134" s="243"/>
      <c r="E134" s="245">
        <f t="shared" ref="E134:AJ134" si="14">E83+E77+E71</f>
        <v>-20.150823388122276</v>
      </c>
      <c r="F134" s="245">
        <f t="shared" si="14"/>
        <v>-20.284809315780965</v>
      </c>
      <c r="G134" s="245">
        <f t="shared" si="14"/>
        <v>-20.517791492349627</v>
      </c>
      <c r="H134" s="245">
        <f t="shared" si="14"/>
        <v>-20.728016367205552</v>
      </c>
      <c r="I134" s="245">
        <f t="shared" si="14"/>
        <v>-20.954957061870758</v>
      </c>
      <c r="J134" s="245">
        <f t="shared" si="14"/>
        <v>-17.489997308823874</v>
      </c>
      <c r="K134" s="245">
        <f t="shared" si="14"/>
        <v>-17.726817805683964</v>
      </c>
      <c r="L134" s="245">
        <f t="shared" si="14"/>
        <v>-17.968163877460185</v>
      </c>
      <c r="M134" s="245">
        <f t="shared" si="14"/>
        <v>-18.214161933522572</v>
      </c>
      <c r="N134" s="245">
        <f t="shared" si="14"/>
        <v>-18.464942930351171</v>
      </c>
      <c r="O134" s="245">
        <f t="shared" si="14"/>
        <v>-18.720642558306562</v>
      </c>
      <c r="P134" s="245">
        <f t="shared" si="14"/>
        <v>-18.981401436658004</v>
      </c>
      <c r="Q134" s="245">
        <f t="shared" si="14"/>
        <v>-19.247365317251898</v>
      </c>
      <c r="R134" s="245">
        <f t="shared" si="14"/>
        <v>-19.518685297221296</v>
      </c>
      <c r="S134" s="245">
        <f t="shared" si="14"/>
        <v>-19.795518041156352</v>
      </c>
      <c r="T134" s="245">
        <f t="shared" si="14"/>
        <v>-20.078026013175798</v>
      </c>
      <c r="U134" s="245">
        <f t="shared" si="14"/>
        <v>-20.366377719360663</v>
      </c>
      <c r="V134" s="245">
        <f t="shared" si="14"/>
        <v>-20.660747961033412</v>
      </c>
      <c r="W134" s="245">
        <f t="shared" si="14"/>
        <v>-20.961318099388926</v>
      </c>
      <c r="X134" s="245">
        <f t="shared" si="14"/>
        <v>-21.268276332008565</v>
      </c>
      <c r="Y134" s="245">
        <f t="shared" si="14"/>
        <v>-21.581817981813018</v>
      </c>
      <c r="Z134" s="245">
        <f t="shared" si="14"/>
        <v>-21.902145799037548</v>
      </c>
      <c r="AA134" s="245">
        <f t="shared" si="14"/>
        <v>-22.229470276840907</v>
      </c>
      <c r="AB134" s="245">
        <f t="shared" si="14"/>
        <v>-22.564009981188448</v>
      </c>
      <c r="AC134" s="245">
        <f t="shared" si="14"/>
        <v>-22.905991895681058</v>
      </c>
      <c r="AD134" s="245">
        <f t="shared" si="14"/>
        <v>-23.255651782034505</v>
      </c>
      <c r="AE134" s="245">
        <f t="shared" si="14"/>
        <v>-23.613234556946544</v>
      </c>
      <c r="AF134" s="245">
        <f t="shared" si="14"/>
        <v>-23.978994686126697</v>
      </c>
      <c r="AG134" s="245">
        <f t="shared" si="14"/>
        <v>-24.353196596299171</v>
      </c>
      <c r="AH134" s="245">
        <f t="shared" si="14"/>
        <v>-24.736115106030152</v>
      </c>
      <c r="AI134" s="245">
        <f t="shared" si="14"/>
        <v>-25.128035876271468</v>
      </c>
      <c r="AJ134" s="245">
        <f t="shared" si="14"/>
        <v>-25.529255881555386</v>
      </c>
      <c r="AK134" s="245">
        <f t="shared" ref="AK134:BB134" si="15">AK83+AK77+AK71</f>
        <v>-25.940083902821968</v>
      </c>
      <c r="AL134" s="245">
        <f t="shared" si="15"/>
        <v>-26.360841042906944</v>
      </c>
      <c r="AM134" s="245">
        <f t="shared" si="15"/>
        <v>-26.791861265768574</v>
      </c>
      <c r="AN134" s="245">
        <f t="shared" si="15"/>
        <v>-27.233491960584587</v>
      </c>
      <c r="AO134" s="245">
        <f t="shared" si="15"/>
        <v>-27.686094531905333</v>
      </c>
      <c r="AP134" s="245">
        <f t="shared" si="15"/>
        <v>-28.150045017106677</v>
      </c>
      <c r="AQ134" s="245">
        <f t="shared" si="15"/>
        <v>-28.625734732447746</v>
      </c>
      <c r="AR134" s="245">
        <f t="shared" si="15"/>
        <v>-29.113570949101408</v>
      </c>
      <c r="AS134" s="245">
        <f t="shared" si="15"/>
        <v>-29.613977600592889</v>
      </c>
      <c r="AT134" s="245">
        <f t="shared" si="15"/>
        <v>-30.127396023151494</v>
      </c>
      <c r="AU134" s="245">
        <f t="shared" si="15"/>
        <v>-30.65428573055517</v>
      </c>
      <c r="AV134" s="245">
        <f t="shared" si="15"/>
        <v>-31.195125225123196</v>
      </c>
      <c r="AW134" s="245">
        <f t="shared" si="15"/>
        <v>-31.750412846595172</v>
      </c>
      <c r="AX134" s="245">
        <f t="shared" si="15"/>
        <v>-32.320667660718577</v>
      </c>
      <c r="AY134" s="245">
        <f t="shared" si="15"/>
        <v>-32.906430389456936</v>
      </c>
      <c r="AZ134" s="245">
        <f t="shared" si="15"/>
        <v>-33.508264384824408</v>
      </c>
      <c r="BA134" s="245">
        <f t="shared" si="15"/>
        <v>-34.126756648451135</v>
      </c>
      <c r="BB134" s="245">
        <f t="shared" si="15"/>
        <v>0</v>
      </c>
    </row>
    <row r="135" spans="1:54" ht="14" outlineLevel="2" thickBot="1">
      <c r="A135" s="138"/>
      <c r="B135" s="140" t="s">
        <v>464</v>
      </c>
      <c r="C135" s="141"/>
      <c r="D135" s="244"/>
      <c r="E135" s="245">
        <f>E133+E134</f>
        <v>-20.187027854600338</v>
      </c>
      <c r="F135" s="245">
        <f t="shared" ref="F135:AW135" si="16">F133+F134</f>
        <v>-20.551026798754702</v>
      </c>
      <c r="G135" s="245">
        <f t="shared" si="16"/>
        <v>-21.003753945200049</v>
      </c>
      <c r="H135" s="245">
        <f t="shared" si="16"/>
        <v>-21.428312845985182</v>
      </c>
      <c r="I135" s="245">
        <f t="shared" si="16"/>
        <v>-21.862785000753934</v>
      </c>
      <c r="J135" s="245">
        <f t="shared" si="16"/>
        <v>-18.563898990775314</v>
      </c>
      <c r="K135" s="245">
        <f t="shared" si="16"/>
        <v>-18.729873160704489</v>
      </c>
      <c r="L135" s="245">
        <f t="shared" si="16"/>
        <v>-18.901964592858192</v>
      </c>
      <c r="M135" s="245">
        <f t="shared" si="16"/>
        <v>-19.080299696606456</v>
      </c>
      <c r="N135" s="245">
        <f t="shared" si="16"/>
        <v>-19.26500942842933</v>
      </c>
      <c r="O135" s="245">
        <f t="shared" si="16"/>
        <v>-19.456229478687398</v>
      </c>
      <c r="P135" s="245">
        <f t="shared" si="16"/>
        <v>-19.654100466649908</v>
      </c>
      <c r="Q135" s="245">
        <f t="shared" si="16"/>
        <v>-19.858768144163271</v>
      </c>
      <c r="R135" s="245">
        <f t="shared" si="16"/>
        <v>-20.070383608360537</v>
      </c>
      <c r="S135" s="245">
        <f t="shared" si="16"/>
        <v>-20.289103523831855</v>
      </c>
      <c r="T135" s="245">
        <f t="shared" si="16"/>
        <v>-20.515090354695964</v>
      </c>
      <c r="U135" s="245">
        <f t="shared" si="16"/>
        <v>-20.748512607033888</v>
      </c>
      <c r="V135" s="245">
        <f t="shared" si="16"/>
        <v>-20.989545082168092</v>
      </c>
      <c r="W135" s="245">
        <f t="shared" si="16"/>
        <v>-21.238369141293457</v>
      </c>
      <c r="X135" s="245">
        <f t="shared" si="16"/>
        <v>-21.495172981991349</v>
      </c>
      <c r="Y135" s="245">
        <f t="shared" si="16"/>
        <v>-21.760151927182449</v>
      </c>
      <c r="Z135" s="245">
        <f t="shared" si="16"/>
        <v>-22.033508727102024</v>
      </c>
      <c r="AA135" s="245">
        <f t="shared" si="16"/>
        <v>-22.315453874908826</v>
      </c>
      <c r="AB135" s="245">
        <f t="shared" si="16"/>
        <v>-22.606205936568209</v>
      </c>
      <c r="AC135" s="245">
        <f t="shared" si="16"/>
        <v>-22.905991895681058</v>
      </c>
      <c r="AD135" s="245">
        <f t="shared" si="16"/>
        <v>-23.255651782034505</v>
      </c>
      <c r="AE135" s="245">
        <f t="shared" si="16"/>
        <v>-23.613234556946544</v>
      </c>
      <c r="AF135" s="245">
        <f t="shared" si="16"/>
        <v>-23.978994686126697</v>
      </c>
      <c r="AG135" s="245">
        <f t="shared" si="16"/>
        <v>-24.353196596299171</v>
      </c>
      <c r="AH135" s="245">
        <f t="shared" si="16"/>
        <v>-24.736115106030152</v>
      </c>
      <c r="AI135" s="245">
        <f t="shared" si="16"/>
        <v>-25.128035876271468</v>
      </c>
      <c r="AJ135" s="245">
        <f t="shared" si="16"/>
        <v>-25.529255881555386</v>
      </c>
      <c r="AK135" s="245">
        <f t="shared" si="16"/>
        <v>-25.940083902821968</v>
      </c>
      <c r="AL135" s="245">
        <f t="shared" si="16"/>
        <v>-26.360841042906944</v>
      </c>
      <c r="AM135" s="245">
        <f t="shared" si="16"/>
        <v>-26.791861265768574</v>
      </c>
      <c r="AN135" s="245">
        <f t="shared" si="16"/>
        <v>-27.233491960584587</v>
      </c>
      <c r="AO135" s="245">
        <f t="shared" si="16"/>
        <v>-27.686094531905333</v>
      </c>
      <c r="AP135" s="245">
        <f t="shared" si="16"/>
        <v>-28.150045017106677</v>
      </c>
      <c r="AQ135" s="245">
        <f t="shared" si="16"/>
        <v>-28.625734732447746</v>
      </c>
      <c r="AR135" s="245">
        <f t="shared" si="16"/>
        <v>-29.113570949101408</v>
      </c>
      <c r="AS135" s="245">
        <f t="shared" si="16"/>
        <v>-29.613977600592889</v>
      </c>
      <c r="AT135" s="245">
        <f t="shared" si="16"/>
        <v>-30.127396023151494</v>
      </c>
      <c r="AU135" s="245">
        <f t="shared" si="16"/>
        <v>-30.65428573055517</v>
      </c>
      <c r="AV135" s="245">
        <f t="shared" si="16"/>
        <v>-31.195125225123196</v>
      </c>
      <c r="AW135" s="245">
        <f t="shared" si="16"/>
        <v>-31.750412846595172</v>
      </c>
      <c r="AX135" s="245">
        <f>AX133+AX134</f>
        <v>-32.320667660718577</v>
      </c>
      <c r="AY135" s="245">
        <f>AY133+AY134</f>
        <v>-32.906430389456936</v>
      </c>
      <c r="AZ135" s="245">
        <f>AZ133+AZ134</f>
        <v>-33.508264384824408</v>
      </c>
      <c r="BA135" s="245">
        <f>BA133+BA134</f>
        <v>-34.126756648451135</v>
      </c>
      <c r="BB135" s="245">
        <f>BB133+BB134</f>
        <v>5.3908639591491045E-17</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0" t="s">
        <v>468</v>
      </c>
      <c r="B143" s="135" t="s">
        <v>284</v>
      </c>
      <c r="C143" s="135" t="s">
        <v>393</v>
      </c>
      <c r="D143" s="135" t="s">
        <v>387</v>
      </c>
      <c r="E143" s="21">
        <f>-(E$158*'Fixed Data'!$B$25*'Fixed Data'!E$47*'Fixed Data'!$B$24*'Fixed Data'!$B$23+E$158*'Fixed Data'!$B$26)*'Fixed Data'!L42/10^6</f>
        <v>-97.633527070556866</v>
      </c>
      <c r="F143" s="21">
        <f>-(F$158*'Fixed Data'!$B$25*'Fixed Data'!F$47*'Fixed Data'!$B$24*'Fixed Data'!$B$23+F$158*'Fixed Data'!$B$26)*'Fixed Data'!M42/10^6</f>
        <v>-100.66672315470079</v>
      </c>
      <c r="G143" s="21">
        <f>-(G$158*'Fixed Data'!$B$25*'Fixed Data'!G$47*'Fixed Data'!$B$24*'Fixed Data'!$B$23+G$158*'Fixed Data'!$B$26)*'Fixed Data'!N42/10^6</f>
        <v>-103.42672514632169</v>
      </c>
      <c r="H143" s="21">
        <f>-(H$158*'Fixed Data'!$B$25*'Fixed Data'!H$47*'Fixed Data'!$B$24*'Fixed Data'!$B$23+H$158*'Fixed Data'!$B$26)*'Fixed Data'!O42/10^6</f>
        <v>-106.24749917371226</v>
      </c>
      <c r="I143" s="21">
        <f>-(I$158*'Fixed Data'!$B$25*'Fixed Data'!I$47*'Fixed Data'!$B$24*'Fixed Data'!$B$23+I$158*'Fixed Data'!$B$26)*'Fixed Data'!P42/10^6</f>
        <v>-109.49426439577819</v>
      </c>
      <c r="J143" s="21">
        <f>-(J$158*'Fixed Data'!$B$25*'Fixed Data'!J$47*'Fixed Data'!$B$24*'Fixed Data'!$B$23+J$158*'Fixed Data'!$B$26)*'Fixed Data'!Q42/10^6</f>
        <v>-112.8216569062911</v>
      </c>
      <c r="K143" s="21">
        <f>-(K$158*'Fixed Data'!$B$25*'Fixed Data'!K$47*'Fixed Data'!$B$24*'Fixed Data'!$B$23+K$158*'Fixed Data'!$B$26)*'Fixed Data'!R42/10^6</f>
        <v>-115.85389647245289</v>
      </c>
      <c r="L143" s="21">
        <f>-(L$158*'Fixed Data'!$B$25*'Fixed Data'!L$47*'Fixed Data'!$B$24*'Fixed Data'!$B$23+L$158*'Fixed Data'!$B$26)*'Fixed Data'!S42/10^6</f>
        <v>-119.33756845277206</v>
      </c>
      <c r="M143" s="21">
        <f>-(M$158*'Fixed Data'!$B$25*'Fixed Data'!M$47*'Fixed Data'!$B$24*'Fixed Data'!$B$23+M$158*'Fixed Data'!$B$26)*'Fixed Data'!T42/10^6</f>
        <v>-122.9038423859939</v>
      </c>
      <c r="N143" s="21">
        <f>-(N$158*'Fixed Data'!$B$25*'Fixed Data'!N$47*'Fixed Data'!$B$24*'Fixed Data'!$B$23+N$158*'Fixed Data'!$B$26)*'Fixed Data'!U42/10^6</f>
        <v>-126.16328504914563</v>
      </c>
      <c r="O143" s="21">
        <f>-(O$158*'Fixed Data'!$B$25*'Fixed Data'!O$47*'Fixed Data'!$B$24*'Fixed Data'!$B$23+O$158*'Fixed Data'!$B$26)*'Fixed Data'!V42/10^6</f>
        <v>-129.89656033189056</v>
      </c>
      <c r="P143" s="21">
        <f>-(P$158*'Fixed Data'!$B$25*'Fixed Data'!P$47*'Fixed Data'!$B$24*'Fixed Data'!$B$23+P$158*'Fixed Data'!$B$26)*'Fixed Data'!W42/10^6</f>
        <v>-133.71973433695464</v>
      </c>
      <c r="Q143" s="21">
        <f>-(Q$158*'Fixed Data'!$B$25*'Fixed Data'!Q$47*'Fixed Data'!$B$24*'Fixed Data'!$B$23+Q$158*'Fixed Data'!$B$26)*'Fixed Data'!X42/10^6</f>
        <v>-137.63545961645346</v>
      </c>
      <c r="R143" s="21">
        <f>-(R$158*'Fixed Data'!$B$25*'Fixed Data'!R$47*'Fixed Data'!$B$24*'Fixed Data'!$B$23+R$158*'Fixed Data'!$B$26)*'Fixed Data'!Y42/10^6</f>
        <v>-142.06066038939599</v>
      </c>
      <c r="S143" s="21">
        <f>-(S$158*'Fixed Data'!$B$25*'Fixed Data'!S$47*'Fixed Data'!$B$24*'Fixed Data'!$B$23+S$158*'Fixed Data'!$B$26)*'Fixed Data'!Z42/10^6</f>
        <v>-146.17572709820209</v>
      </c>
      <c r="T143" s="21">
        <f>-(T$158*'Fixed Data'!$B$25*'Fixed Data'!T$47*'Fixed Data'!$B$24*'Fixed Data'!$B$23+T$158*'Fixed Data'!$B$26)*'Fixed Data'!AA42/10^6</f>
        <v>-150.39204513480453</v>
      </c>
      <c r="U143" s="21">
        <f>-(U$158*'Fixed Data'!$B$25*'Fixed Data'!U$47*'Fixed Data'!$B$24*'Fixed Data'!$B$23+U$158*'Fixed Data'!$B$26)*'Fixed Data'!AB42/10^6</f>
        <v>-154.71270090919808</v>
      </c>
      <c r="V143" s="21">
        <f>-(V$158*'Fixed Data'!$B$25*'Fixed Data'!V$47*'Fixed Data'!$B$24*'Fixed Data'!$B$23+V$158*'Fixed Data'!$B$26)*'Fixed Data'!AC42/10^6</f>
        <v>-159.57930551772458</v>
      </c>
      <c r="W143" s="21">
        <f>-(W$158*'Fixed Data'!$B$25*'Fixed Data'!W$47*'Fixed Data'!$B$24*'Fixed Data'!$B$23+W$158*'Fixed Data'!$B$26)*'Fixed Data'!AD42/10^6</f>
        <v>-164.12475926698721</v>
      </c>
      <c r="X143" s="21">
        <f>-(X$158*'Fixed Data'!$B$25*'Fixed Data'!X$47*'Fixed Data'!$B$24*'Fixed Data'!$B$23+X$158*'Fixed Data'!$B$26)*'Fixed Data'!AE42/10^6</f>
        <v>-169.23598338133064</v>
      </c>
      <c r="Y143" s="21">
        <f>-(Y$158*'Fixed Data'!$B$25*'Fixed Data'!Y$47*'Fixed Data'!$B$24*'Fixed Data'!$B$23+Y$158*'Fixed Data'!$B$26)*'Fixed Data'!AF42/10^6</f>
        <v>-174.02064311137022</v>
      </c>
      <c r="Z143" s="21">
        <f>-(Z$158*'Fixed Data'!$B$25*'Fixed Data'!Z$47*'Fixed Data'!$B$24*'Fixed Data'!$B$23+Z$158*'Fixed Data'!$B$26)*'Fixed Data'!AG42/10^6</f>
        <v>-179.39201893564763</v>
      </c>
      <c r="AA143" s="21">
        <f>-(AA$158*'Fixed Data'!$B$25*'Fixed Data'!AA$47*'Fixed Data'!$B$24*'Fixed Data'!$B$23+AA$158*'Fixed Data'!$B$26)*'Fixed Data'!AH42/10^6</f>
        <v>-184.90315771327872</v>
      </c>
      <c r="AB143" s="21">
        <f>-(AB$158*'Fixed Data'!$B$25*'Fixed Data'!AB$47*'Fixed Data'!$B$24*'Fixed Data'!$B$23+AB$158*'Fixed Data'!$B$26)*'Fixed Data'!AI42/10^6</f>
        <v>-190.55857763183624</v>
      </c>
      <c r="AC143" s="21">
        <f>-(AC$158*'Fixed Data'!$B$25*'Fixed Data'!AC$47*'Fixed Data'!$B$24*'Fixed Data'!$B$23+AC$158*'Fixed Data'!$B$26)*'Fixed Data'!AJ42/10^6</f>
        <v>-196.25188389387688</v>
      </c>
      <c r="AD143" s="21">
        <f>-(AD$158*'Fixed Data'!$B$25*'Fixed Data'!AD$47*'Fixed Data'!$B$24*'Fixed Data'!$B$23+AD$158*'Fixed Data'!$B$26)*'Fixed Data'!AK42/10^6</f>
        <v>-202.12185873206198</v>
      </c>
      <c r="AE143" s="21">
        <f>-(AE$158*'Fixed Data'!$B$25*'Fixed Data'!AE$47*'Fixed Data'!$B$24*'Fixed Data'!$B$23+AE$158*'Fixed Data'!$B$26)*'Fixed Data'!AL42/10^6</f>
        <v>-208.19730235721215</v>
      </c>
      <c r="AF143" s="21">
        <f>-(AF$158*'Fixed Data'!$B$25*'Fixed Data'!AF$47*'Fixed Data'!$B$24*'Fixed Data'!$B$23+AF$158*'Fixed Data'!$B$26)*'Fixed Data'!AM42/10^6</f>
        <v>-214.41915393379577</v>
      </c>
      <c r="AG143" s="21">
        <f>-(AG$158*'Fixed Data'!$B$25*'Fixed Data'!AG$47*'Fixed Data'!$B$24*'Fixed Data'!$B$23+AG$158*'Fixed Data'!$B$26)*'Fixed Data'!AN42/10^6</f>
        <v>-220.79821675528888</v>
      </c>
      <c r="AH143" s="21">
        <f>-(AH$158*'Fixed Data'!$B$25*'Fixed Data'!AH$47*'Fixed Data'!$B$24*'Fixed Data'!$B$23+AH$158*'Fixed Data'!$B$26)*'Fixed Data'!AO42/10^6</f>
        <v>-227.34760648759297</v>
      </c>
      <c r="AI143" s="21">
        <f>-(AI$158*'Fixed Data'!$B$25*'Fixed Data'!AI$47*'Fixed Data'!$B$24*'Fixed Data'!$B$23+AI$158*'Fixed Data'!$B$26)*'Fixed Data'!AP42/10^6</f>
        <v>-234.08470533994574</v>
      </c>
      <c r="AJ143" s="21">
        <f>-(AJ$158*'Fixed Data'!$B$25*'Fixed Data'!AJ$47*'Fixed Data'!$B$24*'Fixed Data'!$B$23+AJ$158*'Fixed Data'!$B$26)*'Fixed Data'!AQ42/10^6</f>
        <v>-241.00858242234406</v>
      </c>
      <c r="AK143" s="21">
        <f>-(AK$158*'Fixed Data'!$B$25*'Fixed Data'!AK$47*'Fixed Data'!$B$24*'Fixed Data'!$B$23+AK$158*'Fixed Data'!$B$26)*'Fixed Data'!AR42/10^6</f>
        <v>-248.12071670049244</v>
      </c>
      <c r="AL143" s="21">
        <f>-(AL$158*'Fixed Data'!$B$25*'Fixed Data'!AL$47*'Fixed Data'!$B$24*'Fixed Data'!$B$23+AL$158*'Fixed Data'!$B$26)*'Fixed Data'!AS42/10^6</f>
        <v>-255.43113964870679</v>
      </c>
      <c r="AM143" s="21">
        <f>-(AM$158*'Fixed Data'!$B$25*'Fixed Data'!AM$47*'Fixed Data'!$B$24*'Fixed Data'!$B$23+AM$158*'Fixed Data'!$B$26)*'Fixed Data'!AT42/10^6</f>
        <v>-262.94818153186378</v>
      </c>
      <c r="AN143" s="21">
        <f>-(AN$158*'Fixed Data'!$B$25*'Fixed Data'!AN$47*'Fixed Data'!$B$24*'Fixed Data'!$B$23+AN$158*'Fixed Data'!$B$26)*'Fixed Data'!AU42/10^6</f>
        <v>-270.67882136144999</v>
      </c>
      <c r="AO143" s="21">
        <f>-(AO$158*'Fixed Data'!$B$25*'Fixed Data'!AO$47*'Fixed Data'!$B$24*'Fixed Data'!$B$23+AO$158*'Fixed Data'!$B$26)*'Fixed Data'!AV42/10^6</f>
        <v>-278.62952740462384</v>
      </c>
      <c r="AP143" s="21">
        <f>-(AP$158*'Fixed Data'!$B$25*'Fixed Data'!AP$47*'Fixed Data'!$B$24*'Fixed Data'!$B$23+AP$158*'Fixed Data'!$B$26)*'Fixed Data'!AW42/10^6</f>
        <v>-286.80840061674922</v>
      </c>
      <c r="AQ143" s="21">
        <f>-(AQ$158*'Fixed Data'!$B$25*'Fixed Data'!AQ$47*'Fixed Data'!$B$24*'Fixed Data'!$B$23+AQ$158*'Fixed Data'!$B$26)*'Fixed Data'!AX42/10^6</f>
        <v>-295.22423414409803</v>
      </c>
      <c r="AR143" s="21">
        <f>-(AR$158*'Fixed Data'!$B$25*'Fixed Data'!AR$47*'Fixed Data'!$B$24*'Fixed Data'!$B$23+AR$158*'Fixed Data'!$B$26)*'Fixed Data'!AY42/10^6</f>
        <v>-303.88560790134727</v>
      </c>
      <c r="AS143" s="21">
        <f>-(AS$158*'Fixed Data'!$B$25*'Fixed Data'!AS$47*'Fixed Data'!$B$24*'Fixed Data'!$B$23+AS$158*'Fixed Data'!$B$26)*'Fixed Data'!AZ42/10^6</f>
        <v>-312.80137378424081</v>
      </c>
      <c r="AT143" s="21">
        <f>-(AT$158*'Fixed Data'!$B$25*'Fixed Data'!AT$47*'Fixed Data'!$B$24*'Fixed Data'!$B$23+AT$158*'Fixed Data'!$B$26)*'Fixed Data'!BA42/10^6</f>
        <v>-321.98091351127277</v>
      </c>
      <c r="AU143" s="21">
        <f>-(AU$158*'Fixed Data'!$B$25*'Fixed Data'!AU$47*'Fixed Data'!$B$24*'Fixed Data'!$B$23+AU$158*'Fixed Data'!$B$26)*'Fixed Data'!BB42/10^6</f>
        <v>-331.4341511858068</v>
      </c>
      <c r="AV143" s="21">
        <f>-(AV$158*'Fixed Data'!$B$25*'Fixed Data'!AV$47*'Fixed Data'!$B$24*'Fixed Data'!$B$23+AV$158*'Fixed Data'!$B$26)*'Fixed Data'!BC42/10^6</f>
        <v>-341.17138186070559</v>
      </c>
      <c r="AW143" s="21">
        <f>-(AW$158*'Fixed Data'!$B$25*'Fixed Data'!AW$47*'Fixed Data'!$B$24*'Fixed Data'!$B$23+AW$158*'Fixed Data'!$B$26)*'Fixed Data'!BD42/10^6</f>
        <v>-351.20329901982325</v>
      </c>
      <c r="AX143" s="21">
        <f>-(AX$158*'Fixed Data'!$B$25*'Fixed Data'!AX$47*'Fixed Data'!$B$24*'Fixed Data'!$B$23+AX$158*'Fixed Data'!$B$26)*'Fixed Data'!BE42/10^6</f>
        <v>-361.54110198520965</v>
      </c>
      <c r="AY143" s="21">
        <f>-(AY$158*'Fixed Data'!$B$25*'Fixed Data'!AY$47*'Fixed Data'!$B$24*'Fixed Data'!$B$23+AY$158*'Fixed Data'!$B$26)*'Fixed Data'!BF42/10^6</f>
        <v>-372.19651705843967</v>
      </c>
      <c r="AZ143" s="21">
        <f>-(AZ$158*'Fixed Data'!$B$25*'Fixed Data'!AZ$47*'Fixed Data'!$B$24*'Fixed Data'!$B$23+AZ$158*'Fixed Data'!$B$26)*'Fixed Data'!BG42/10^6</f>
        <v>-383.18179570878561</v>
      </c>
      <c r="BA143" s="21">
        <f>-(BA$158*'Fixed Data'!$B$25*'Fixed Data'!BA$47*'Fixed Data'!$B$24*'Fixed Data'!$B$23+BA$158*'Fixed Data'!$B$26)*'Fixed Data'!BH42/10^6</f>
        <v>-394.50973076775807</v>
      </c>
      <c r="BB143" s="21">
        <f>-(BB$158*'Fixed Data'!$B$25*'Fixed Data'!BB$47*'Fixed Data'!$B$24*'Fixed Data'!$B$23+BB$158*'Fixed Data'!$B$26)*'Fixed Data'!BI42/10^6</f>
        <v>0</v>
      </c>
    </row>
    <row r="144" spans="1:54" outlineLevel="2">
      <c r="A144" s="441"/>
      <c r="B144" s="135" t="s">
        <v>284</v>
      </c>
      <c r="C144" s="135"/>
      <c r="D144" s="135" t="s">
        <v>387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5" outlineLevel="2">
      <c r="A145" s="441"/>
      <c r="B145" s="135" t="s">
        <v>284</v>
      </c>
      <c r="C145" s="135"/>
      <c r="D145" s="135" t="s">
        <v>387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5" outlineLevel="2">
      <c r="A146" s="441"/>
      <c r="B146" s="135" t="s">
        <v>287</v>
      </c>
      <c r="C146" s="135" t="s">
        <v>469</v>
      </c>
      <c r="D146" s="135" t="s">
        <v>387</v>
      </c>
      <c r="E146" s="21">
        <f>-E$161*'Fixed Data'!$B$20*'Fixed Data'!$B$22</f>
        <v>-9.0901492800923283</v>
      </c>
      <c r="F146" s="21">
        <f>-F$161*'Fixed Data'!$B$20*'Fixed Data'!$B$22</f>
        <v>-9.3859389342300172</v>
      </c>
      <c r="G146" s="21">
        <f>-G$161*'Fixed Data'!$B$20*'Fixed Data'!$B$22</f>
        <v>-9.7138700998274015</v>
      </c>
      <c r="H146" s="21">
        <f>-H$161*'Fixed Data'!$B$20*'Fixed Data'!$B$22</f>
        <v>-10.054928826601145</v>
      </c>
      <c r="I146" s="21">
        <f>-I$161*'Fixed Data'!$B$20*'Fixed Data'!$B$22</f>
        <v>-10.408828719269078</v>
      </c>
      <c r="J146" s="21">
        <f>-J$161*'Fixed Data'!$B$20*'Fixed Data'!$B$22</f>
        <v>-10.780905293927297</v>
      </c>
      <c r="K146" s="21">
        <f>-K$161*'Fixed Data'!$B$20*'Fixed Data'!$B$22</f>
        <v>-11.170293325170997</v>
      </c>
      <c r="L146" s="21">
        <f>-L$161*'Fixed Data'!$B$20*'Fixed Data'!$B$22</f>
        <v>-11.577418863841249</v>
      </c>
      <c r="M146" s="21">
        <f>-M$161*'Fixed Data'!$B$20*'Fixed Data'!$B$22</f>
        <v>-12.003408261743649</v>
      </c>
      <c r="N146" s="21">
        <f>-N$161*'Fixed Data'!$B$20*'Fixed Data'!$B$22</f>
        <v>-12.449495714226765</v>
      </c>
      <c r="O146" s="21">
        <f>-O$161*'Fixed Data'!$B$20*'Fixed Data'!$B$22</f>
        <v>-12.91703721283444</v>
      </c>
      <c r="P146" s="21">
        <f>-P$161*'Fixed Data'!$B$20*'Fixed Data'!$B$22</f>
        <v>-13.388488969526575</v>
      </c>
      <c r="Q146" s="21">
        <f>-Q$161*'Fixed Data'!$B$20*'Fixed Data'!$B$22</f>
        <v>-13.871496757615143</v>
      </c>
      <c r="R146" s="21">
        <f>-R$161*'Fixed Data'!$B$20*'Fixed Data'!$B$22</f>
        <v>-14.37411842356348</v>
      </c>
      <c r="S146" s="21">
        <f>-S$161*'Fixed Data'!$B$20*'Fixed Data'!$B$22</f>
        <v>-14.897213711488133</v>
      </c>
      <c r="T146" s="21">
        <f>-T$161*'Fixed Data'!$B$20*'Fixed Data'!$B$22</f>
        <v>-15.441681915624759</v>
      </c>
      <c r="U146" s="21">
        <f>-U$161*'Fixed Data'!$B$20*'Fixed Data'!$B$22</f>
        <v>-16.008463757351823</v>
      </c>
      <c r="V146" s="21">
        <f>-V$161*'Fixed Data'!$B$20*'Fixed Data'!$B$22</f>
        <v>-16.598543353124885</v>
      </c>
      <c r="W146" s="21">
        <f>-W$161*'Fixed Data'!$B$20*'Fixed Data'!$B$22</f>
        <v>-17.212950277783836</v>
      </c>
      <c r="X146" s="21">
        <f>-X$161*'Fixed Data'!$B$20*'Fixed Data'!$B$22</f>
        <v>-17.852761727915997</v>
      </c>
      <c r="Y146" s="21">
        <f>-Y$161*'Fixed Data'!$B$20*'Fixed Data'!$B$22</f>
        <v>-18.519104790190276</v>
      </c>
      <c r="Z146" s="21">
        <f>-Z$161*'Fixed Data'!$B$20*'Fixed Data'!$B$22</f>
        <v>-19.213158819821235</v>
      </c>
      <c r="AA146" s="21">
        <f>-AA$161*'Fixed Data'!$B$20*'Fixed Data'!$B$22</f>
        <v>-19.936157934576926</v>
      </c>
      <c r="AB146" s="21">
        <f>-AB$161*'Fixed Data'!$B$20*'Fixed Data'!$B$22</f>
        <v>-20.689393630013733</v>
      </c>
      <c r="AC146" s="21">
        <f>-AC$161*'Fixed Data'!$B$20*'Fixed Data'!$B$22</f>
        <v>-24.275576030105633</v>
      </c>
      <c r="AD146" s="21">
        <f>-AD$161*'Fixed Data'!$B$20*'Fixed Data'!$B$22</f>
        <v>-25.233368651738814</v>
      </c>
      <c r="AE146" s="21">
        <f>-AE$161*'Fixed Data'!$B$20*'Fixed Data'!$B$22</f>
        <v>-26.232301201798656</v>
      </c>
      <c r="AF146" s="21">
        <f>-AF$161*'Fixed Data'!$B$20*'Fixed Data'!$B$22</f>
        <v>-27.274240048456985</v>
      </c>
      <c r="AG146" s="21">
        <f>-AG$161*'Fixed Data'!$B$20*'Fixed Data'!$B$22</f>
        <v>-28.361139107082174</v>
      </c>
      <c r="AH146" s="21">
        <f>-AH$161*'Fixed Data'!$B$20*'Fixed Data'!$B$22</f>
        <v>-29.495044034980591</v>
      </c>
      <c r="AI146" s="21">
        <f>-AI$161*'Fixed Data'!$B$20*'Fixed Data'!$B$22</f>
        <v>-30.678096629923694</v>
      </c>
      <c r="AJ146" s="21">
        <f>-AJ$161*'Fixed Data'!$B$20*'Fixed Data'!$B$22</f>
        <v>-31.912539442452751</v>
      </c>
      <c r="AK146" s="21">
        <f>-AK$161*'Fixed Data'!$B$20*'Fixed Data'!$B$22</f>
        <v>-33.200720612446311</v>
      </c>
      <c r="AL146" s="21">
        <f>-AL$161*'Fixed Data'!$B$20*'Fixed Data'!$B$22</f>
        <v>-34.545098940952116</v>
      </c>
      <c r="AM146" s="21">
        <f>-AM$161*'Fixed Data'!$B$20*'Fixed Data'!$B$22</f>
        <v>-35.948249208829765</v>
      </c>
      <c r="AN146" s="21">
        <f>-AN$161*'Fixed Data'!$B$20*'Fixed Data'!$B$22</f>
        <v>-37.412867754318555</v>
      </c>
      <c r="AO146" s="21">
        <f>-AO$161*'Fixed Data'!$B$20*'Fixed Data'!$B$22</f>
        <v>-38.941778322245234</v>
      </c>
      <c r="AP146" s="21">
        <f>-AP$161*'Fixed Data'!$B$20*'Fixed Data'!$B$22</f>
        <v>-40.537938198212629</v>
      </c>
      <c r="AQ146" s="21">
        <f>-AQ$161*'Fixed Data'!$B$20*'Fixed Data'!$B$22</f>
        <v>-42.204444641770216</v>
      </c>
      <c r="AR146" s="21">
        <f>-AR$161*'Fixed Data'!$B$20*'Fixed Data'!$B$22</f>
        <v>-43.944541633259497</v>
      </c>
      <c r="AS146" s="21">
        <f>-AS$161*'Fixed Data'!$B$20*'Fixed Data'!$B$22</f>
        <v>-45.761626949752113</v>
      </c>
      <c r="AT146" s="21">
        <f>-AT$161*'Fixed Data'!$B$20*'Fixed Data'!$B$22</f>
        <v>-47.659259586262863</v>
      </c>
      <c r="AU146" s="21">
        <f>-AU$161*'Fixed Data'!$B$20*'Fixed Data'!$B$22</f>
        <v>-49.641167539216937</v>
      </c>
      <c r="AV146" s="21">
        <f>-AV$161*'Fixed Data'!$B$20*'Fixed Data'!$B$22</f>
        <v>-51.711255969993545</v>
      </c>
      <c r="AW146" s="21">
        <f>-AW$161*'Fixed Data'!$B$20*'Fixed Data'!$B$22</f>
        <v>-53.873615767246179</v>
      </c>
      <c r="AX146" s="21">
        <f>-AX$161*'Fixed Data'!$B$20*'Fixed Data'!$B$22</f>
        <v>-56.132532527628314</v>
      </c>
      <c r="AY146" s="21">
        <f>-AY$161*'Fixed Data'!$B$20*'Fixed Data'!$B$22</f>
        <v>-58.492495975520917</v>
      </c>
      <c r="AZ146" s="21">
        <f>-AZ$161*'Fixed Data'!$B$20*'Fixed Data'!$B$22</f>
        <v>-60.958209843380907</v>
      </c>
      <c r="BA146" s="21">
        <f>-BA$161*'Fixed Data'!$B$20*'Fixed Data'!$B$22</f>
        <v>-63.534602235396783</v>
      </c>
      <c r="BB146" s="21">
        <f>-BB$161*'Fixed Data'!$B$20*'Fixed Data'!$B$22</f>
        <v>-63.13378484980251</v>
      </c>
    </row>
    <row r="147" spans="1:55" outlineLevel="2">
      <c r="A147" s="441"/>
      <c r="B147" s="135" t="s">
        <v>287</v>
      </c>
      <c r="C147" s="135" t="s">
        <v>470</v>
      </c>
      <c r="D147" s="135" t="s">
        <v>387</v>
      </c>
      <c r="E147" s="21">
        <f>-E$162*'Fixed Data'!$B$21*'Fixed Data'!$B$22</f>
        <v>-0.13586734185778115</v>
      </c>
      <c r="F147" s="21">
        <f>-F$162*'Fixed Data'!$B$21*'Fixed Data'!$B$22</f>
        <v>-0.14028840831317296</v>
      </c>
      <c r="G147" s="21">
        <f>-G$162*'Fixed Data'!$B$21*'Fixed Data'!$B$22</f>
        <v>-0.1451898829104733</v>
      </c>
      <c r="H147" s="21">
        <f>-H$162*'Fixed Data'!$B$21*'Fixed Data'!$B$22</f>
        <v>-0.15028757065974183</v>
      </c>
      <c r="I147" s="21">
        <f>-I$162*'Fixed Data'!$B$21*'Fixed Data'!$B$22</f>
        <v>-0.15557719090897681</v>
      </c>
      <c r="J147" s="21">
        <f>-J$162*'Fixed Data'!$B$21*'Fixed Data'!$B$22</f>
        <v>-0.16113849178629835</v>
      </c>
      <c r="K147" s="21">
        <f>-K$162*'Fixed Data'!$B$21*'Fixed Data'!$B$22</f>
        <v>-0.16695854106449659</v>
      </c>
      <c r="L147" s="21">
        <f>-L$162*'Fixed Data'!$B$21*'Fixed Data'!$B$22</f>
        <v>-0.17304370677928699</v>
      </c>
      <c r="M147" s="21">
        <f>-M$162*'Fixed Data'!$B$21*'Fixed Data'!$B$22</f>
        <v>-0.17941082412458181</v>
      </c>
      <c r="N147" s="21">
        <f>-N$162*'Fixed Data'!$B$21*'Fixed Data'!$B$22</f>
        <v>-0.18607834019472222</v>
      </c>
      <c r="O147" s="21">
        <f>-O$162*'Fixed Data'!$B$21*'Fixed Data'!$B$22</f>
        <v>-0.19306652252998324</v>
      </c>
      <c r="P147" s="21">
        <f>-P$162*'Fixed Data'!$B$21*'Fixed Data'!$B$22</f>
        <v>-0.20011315015096467</v>
      </c>
      <c r="Q147" s="21">
        <f>-Q$162*'Fixed Data'!$B$21*'Fixed Data'!$B$22</f>
        <v>-0.20733250180758933</v>
      </c>
      <c r="R147" s="21">
        <f>-R$162*'Fixed Data'!$B$21*'Fixed Data'!$B$22</f>
        <v>-0.2148450153657645</v>
      </c>
      <c r="S147" s="21">
        <f>-S$162*'Fixed Data'!$B$21*'Fixed Data'!$B$22</f>
        <v>-0.22266354112576517</v>
      </c>
      <c r="T147" s="21">
        <f>-T$162*'Fixed Data'!$B$21*'Fixed Data'!$B$22</f>
        <v>-0.23080152052992453</v>
      </c>
      <c r="U147" s="21">
        <f>-U$162*'Fixed Data'!$B$21*'Fixed Data'!$B$22</f>
        <v>-0.23927301421786212</v>
      </c>
      <c r="V147" s="21">
        <f>-V$162*'Fixed Data'!$B$21*'Fixed Data'!$B$22</f>
        <v>-0.24809273144052407</v>
      </c>
      <c r="W147" s="21">
        <f>-W$162*'Fixed Data'!$B$21*'Fixed Data'!$B$22</f>
        <v>-0.25727606089972732</v>
      </c>
      <c r="X147" s="21">
        <f>-X$162*'Fixed Data'!$B$21*'Fixed Data'!$B$22</f>
        <v>-0.26683910308320452</v>
      </c>
      <c r="Y147" s="21">
        <f>-Y$162*'Fixed Data'!$B$21*'Fixed Data'!$B$22</f>
        <v>-0.27679870416861829</v>
      </c>
      <c r="Z147" s="21">
        <f>-Z$162*'Fixed Data'!$B$21*'Fixed Data'!$B$22</f>
        <v>-0.28717249157364561</v>
      </c>
      <c r="AA147" s="21">
        <f>-AA$162*'Fixed Data'!$B$21*'Fixed Data'!$B$22</f>
        <v>-0.29797891123305803</v>
      </c>
      <c r="AB147" s="21">
        <f>-AB$162*'Fixed Data'!$B$21*'Fixed Data'!$B$22</f>
        <v>-0.30923726668773976</v>
      </c>
      <c r="AC147" s="21">
        <f>-AC$162*'Fixed Data'!$B$21*'Fixed Data'!$B$22</f>
        <v>-0.36283870436541643</v>
      </c>
      <c r="AD147" s="21">
        <f>-AD$162*'Fixed Data'!$B$21*'Fixed Data'!$B$22</f>
        <v>-0.37715450199893669</v>
      </c>
      <c r="AE147" s="21">
        <f>-AE$162*'Fixed Data'!$B$21*'Fixed Data'!$B$22</f>
        <v>-0.39208520402481928</v>
      </c>
      <c r="AF147" s="21">
        <f>-AF$162*'Fixed Data'!$B$21*'Fixed Data'!$B$22</f>
        <v>-0.40765870640765256</v>
      </c>
      <c r="AG147" s="21">
        <f>-AG$162*'Fixed Data'!$B$21*'Fixed Data'!$B$22</f>
        <v>-0.42390421364993069</v>
      </c>
      <c r="AH147" s="21">
        <f>-AH$162*'Fixed Data'!$B$21*'Fixed Data'!$B$22</f>
        <v>-0.4408523014894114</v>
      </c>
      <c r="AI147" s="21">
        <f>-AI$162*'Fixed Data'!$B$21*'Fixed Data'!$B$22</f>
        <v>-0.45853498264239223</v>
      </c>
      <c r="AJ147" s="21">
        <f>-AJ$162*'Fixed Data'!$B$21*'Fixed Data'!$B$22</f>
        <v>-0.47698577574224571</v>
      </c>
      <c r="AK147" s="21">
        <f>-AK$162*'Fixed Data'!$B$21*'Fixed Data'!$B$22</f>
        <v>-0.49623977762993365</v>
      </c>
      <c r="AL147" s="21">
        <f>-AL$162*'Fixed Data'!$B$21*'Fixed Data'!$B$22</f>
        <v>-0.51633373916094261</v>
      </c>
      <c r="AM147" s="21">
        <f>-AM$162*'Fixed Data'!$B$21*'Fixed Data'!$B$22</f>
        <v>-0.53730614470119931</v>
      </c>
      <c r="AN147" s="21">
        <f>-AN$162*'Fixed Data'!$B$21*'Fixed Data'!$B$22</f>
        <v>-0.55919729549307595</v>
      </c>
      <c r="AO147" s="21">
        <f>-AO$162*'Fixed Data'!$B$21*'Fixed Data'!$B$22</f>
        <v>-0.5820493970814844</v>
      </c>
      <c r="AP147" s="21">
        <f>-AP$162*'Fixed Data'!$B$21*'Fixed Data'!$B$22</f>
        <v>-0.60590665099948948</v>
      </c>
      <c r="AQ147" s="21">
        <f>-AQ$162*'Fixed Data'!$B$21*'Fixed Data'!$B$22</f>
        <v>-0.63081535092270302</v>
      </c>
      <c r="AR147" s="21">
        <f>-AR$162*'Fixed Data'!$B$21*'Fixed Data'!$B$22</f>
        <v>-0.65682398351206372</v>
      </c>
      <c r="AS147" s="21">
        <f>-AS$162*'Fixed Data'!$B$21*'Fixed Data'!$B$22</f>
        <v>-0.68398333417546142</v>
      </c>
      <c r="AT147" s="21">
        <f>-AT$162*'Fixed Data'!$B$21*'Fixed Data'!$B$22</f>
        <v>-0.71234659799005284</v>
      </c>
      <c r="AU147" s="21">
        <f>-AU$162*'Fixed Data'!$B$21*'Fixed Data'!$B$22</f>
        <v>-0.74196949603908813</v>
      </c>
      <c r="AV147" s="21">
        <f>-AV$162*'Fixed Data'!$B$21*'Fixed Data'!$B$22</f>
        <v>-0.77291039742957612</v>
      </c>
      <c r="AW147" s="21">
        <f>-AW$162*'Fixed Data'!$B$21*'Fixed Data'!$B$22</f>
        <v>-0.80523044727037085</v>
      </c>
      <c r="AX147" s="21">
        <f>-AX$162*'Fixed Data'!$B$21*'Fixed Data'!$B$22</f>
        <v>-0.83899370090397851</v>
      </c>
      <c r="AY147" s="21">
        <f>-AY$162*'Fixed Data'!$B$21*'Fixed Data'!$B$22</f>
        <v>-0.87426726469999816</v>
      </c>
      <c r="AZ147" s="21">
        <f>-AZ$162*'Fixed Data'!$B$21*'Fixed Data'!$B$22</f>
        <v>-0.91112144373330661</v>
      </c>
      <c r="BA147" s="21">
        <f>-BA$162*'Fixed Data'!$B$21*'Fixed Data'!$B$22</f>
        <v>-0.94962989668604392</v>
      </c>
      <c r="BB147" s="21">
        <f>-BB$162*'Fixed Data'!$B$21*'Fixed Data'!$B$22</f>
        <v>-0.94364053387452751</v>
      </c>
    </row>
    <row r="148" spans="1:55" outlineLevel="2">
      <c r="A148" s="441"/>
      <c r="B148" s="135" t="s">
        <v>287</v>
      </c>
      <c r="C148" s="135"/>
      <c r="D148" s="135" t="s">
        <v>387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5" outlineLevel="2">
      <c r="A149" s="441"/>
      <c r="B149" s="135" t="s">
        <v>287</v>
      </c>
      <c r="C149" s="135"/>
      <c r="D149" s="135" t="s">
        <v>387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5" outlineLevel="2">
      <c r="A150" s="441"/>
      <c r="B150" s="135" t="s">
        <v>290</v>
      </c>
      <c r="C150" s="135" t="s">
        <v>471</v>
      </c>
      <c r="D150" s="135" t="s">
        <v>387</v>
      </c>
      <c r="E150" s="279">
        <v>-62.902321133435869</v>
      </c>
      <c r="F150" s="279">
        <v>-64.684078678784957</v>
      </c>
      <c r="G150" s="279">
        <v>-66.541476398189545</v>
      </c>
      <c r="H150" s="279">
        <v>-68.459275823610326</v>
      </c>
      <c r="I150" s="279">
        <v>-70.438180638312105</v>
      </c>
      <c r="J150" s="279">
        <v>-72.486142472676761</v>
      </c>
      <c r="K150" s="279">
        <v>-74.604287369859847</v>
      </c>
      <c r="L150" s="279">
        <v>-76.793978996984507</v>
      </c>
      <c r="M150" s="279">
        <v>-79.058063181598612</v>
      </c>
      <c r="N150" s="279">
        <v>-81.399531991226084</v>
      </c>
      <c r="O150" s="279">
        <v>-83.82153457197505</v>
      </c>
      <c r="P150" s="279">
        <v>-86.320720846644747</v>
      </c>
      <c r="Q150" s="279">
        <v>-88.902691445619112</v>
      </c>
      <c r="R150" s="279">
        <v>-91.573326217904039</v>
      </c>
      <c r="S150" s="279">
        <v>-94.336126441303421</v>
      </c>
      <c r="T150" s="279">
        <v>-97.194758333501298</v>
      </c>
      <c r="U150" s="279">
        <v>-100.15306271543707</v>
      </c>
      <c r="V150" s="279">
        <v>-103.21506537933473</v>
      </c>
      <c r="W150" s="279">
        <v>-106.38498822207123</v>
      </c>
      <c r="X150" s="279">
        <v>-109.66726121034252</v>
      </c>
      <c r="Y150" s="279">
        <v>-113.06653525044108</v>
      </c>
      <c r="Z150" s="279">
        <v>-116.58769604245286</v>
      </c>
      <c r="AA150" s="279">
        <v>-120.23587900637554</v>
      </c>
      <c r="AB150" s="279">
        <v>-124.01648537613806</v>
      </c>
      <c r="AC150" s="279">
        <v>-130.12679190102162</v>
      </c>
      <c r="AD150" s="279">
        <v>-134.29594211941762</v>
      </c>
      <c r="AE150" s="279">
        <v>-138.62046615806796</v>
      </c>
      <c r="AF150" s="279">
        <v>-143.10724958934657</v>
      </c>
      <c r="AG150" s="279">
        <v>-147.76355678626027</v>
      </c>
      <c r="AH150" s="279">
        <v>-152.59705714772426</v>
      </c>
      <c r="AI150" s="279">
        <v>-157.61585350941746</v>
      </c>
      <c r="AJ150" s="279">
        <v>-162.82851294470171</v>
      </c>
      <c r="AK150" s="279">
        <v>-168.24410018041954</v>
      </c>
      <c r="AL150" s="279">
        <v>-173.87221387480577</v>
      </c>
      <c r="AM150" s="279">
        <v>-179.72302602946453</v>
      </c>
      <c r="AN150" s="279">
        <v>-185.80732483461796</v>
      </c>
      <c r="AO150" s="279">
        <v>-192.13656127689126</v>
      </c>
      <c r="AP150" s="279">
        <v>-198.72289987205261</v>
      </c>
      <c r="AQ150" s="279">
        <v>-205.57927392169083</v>
      </c>
      <c r="AR150" s="279">
        <v>-212.71944573315761</v>
      </c>
      <c r="AS150" s="279">
        <v>-220.15807228660188</v>
      </c>
      <c r="AT150" s="279">
        <v>-227.9107768820341</v>
      </c>
      <c r="AU150" s="279">
        <v>-235.99422735353698</v>
      </c>
      <c r="AV150" s="279">
        <v>-244.42622149753302</v>
      </c>
      <c r="AW150" s="279">
        <v>-253.22578042800976</v>
      </c>
      <c r="AX150" s="279">
        <v>-262.41325064442862</v>
      </c>
      <c r="AY150" s="279">
        <v>-272.01041567843259</v>
      </c>
      <c r="AZ150" s="279">
        <v>-282.04061827419417</v>
      </c>
      <c r="BA150" s="279">
        <v>-292.52889415520428</v>
      </c>
      <c r="BB150" s="279">
        <v>-616.2461632656001</v>
      </c>
    </row>
    <row r="151" spans="1:55" outlineLevel="2">
      <c r="A151" s="441"/>
      <c r="B151" s="135" t="s">
        <v>290</v>
      </c>
      <c r="C151" s="135" t="s">
        <v>472</v>
      </c>
      <c r="D151" s="135" t="s">
        <v>387</v>
      </c>
      <c r="E151" s="279">
        <v>-26.243478301832067</v>
      </c>
      <c r="F151" s="279">
        <v>-26.762805573053821</v>
      </c>
      <c r="G151" s="279">
        <v>-27.593807818646855</v>
      </c>
      <c r="H151" s="279">
        <v>-28.420602246238015</v>
      </c>
      <c r="I151" s="279">
        <v>-29.229318919207081</v>
      </c>
      <c r="J151" s="279">
        <v>-30.189770420582065</v>
      </c>
      <c r="K151" s="279">
        <v>-31.327169554706934</v>
      </c>
      <c r="L151" s="279">
        <v>-32.507452228987582</v>
      </c>
      <c r="M151" s="279">
        <v>-33.732293836275339</v>
      </c>
      <c r="N151" s="279">
        <v>-35.0034371242145</v>
      </c>
      <c r="O151" s="279">
        <v>-36.322694968549747</v>
      </c>
      <c r="P151" s="279">
        <v>-37.691953262995185</v>
      </c>
      <c r="Q151" s="279">
        <v>-39.113173930655222</v>
      </c>
      <c r="R151" s="279">
        <v>-40.588398062203922</v>
      </c>
      <c r="S151" s="279">
        <v>-42.119749186253188</v>
      </c>
      <c r="T151" s="279">
        <v>-43.709436677583263</v>
      </c>
      <c r="U151" s="279">
        <v>-45.359759309151436</v>
      </c>
      <c r="V151" s="279">
        <v>-47.073108954049957</v>
      </c>
      <c r="W151" s="279">
        <v>-48.851974443866119</v>
      </c>
      <c r="X151" s="279">
        <v>-50.698945590163589</v>
      </c>
      <c r="Y151" s="279">
        <v>-52.616717376108582</v>
      </c>
      <c r="Z151" s="279">
        <v>-54.608094325568551</v>
      </c>
      <c r="AA151" s="279">
        <v>-56.675995057331171</v>
      </c>
      <c r="AB151" s="279">
        <v>-58.823457032425907</v>
      </c>
      <c r="AC151" s="279">
        <v>-95.166409196142965</v>
      </c>
      <c r="AD151" s="279">
        <v>-98.94397342412941</v>
      </c>
      <c r="AE151" s="279">
        <v>-102.87100955839495</v>
      </c>
      <c r="AF151" s="279">
        <v>-106.95354909991742</v>
      </c>
      <c r="AG151" s="279">
        <v>-111.19787074425501</v>
      </c>
      <c r="AH151" s="279">
        <v>-115.61051064645547</v>
      </c>
      <c r="AI151" s="279">
        <v>-120.19827311726083</v>
      </c>
      <c r="AJ151" s="279">
        <v>-124.96824176893699</v>
      </c>
      <c r="AK151" s="279">
        <v>-129.92779112983467</v>
      </c>
      <c r="AL151" s="279">
        <v>-135.08459874761928</v>
      </c>
      <c r="AM151" s="279">
        <v>-140.44665780195083</v>
      </c>
      <c r="AN151" s="279">
        <v>-146.02229024830461</v>
      </c>
      <c r="AO151" s="279">
        <v>-151.82016051554695</v>
      </c>
      <c r="AP151" s="279">
        <v>-157.84928978085131</v>
      </c>
      <c r="AQ151" s="279">
        <v>-164.11907084656383</v>
      </c>
      <c r="AR151" s="279">
        <v>-170.63928364468768</v>
      </c>
      <c r="AS151" s="279">
        <v>-177.42011139575055</v>
      </c>
      <c r="AT151" s="279">
        <v>-184.47215744998789</v>
      </c>
      <c r="AU151" s="279">
        <v>-191.80646283997652</v>
      </c>
      <c r="AV151" s="279">
        <v>-199.43452457509665</v>
      </c>
      <c r="AW151" s="279">
        <v>-207.36831470954047</v>
      </c>
      <c r="AX151" s="279">
        <v>-215.62030021692473</v>
      </c>
      <c r="AY151" s="279">
        <v>-224.20346370601945</v>
      </c>
      <c r="AZ151" s="279">
        <v>-233.13132501357549</v>
      </c>
      <c r="BA151" s="279">
        <v>-242.41796371182102</v>
      </c>
      <c r="BB151" s="279">
        <v>-310.99163192260022</v>
      </c>
    </row>
    <row r="152" spans="1:55" outlineLevel="2">
      <c r="A152" s="441"/>
      <c r="B152" s="135" t="s">
        <v>290</v>
      </c>
      <c r="C152" s="135" t="s">
        <v>473</v>
      </c>
      <c r="D152" s="135" t="s">
        <v>387</v>
      </c>
      <c r="E152" s="279">
        <v>-1.4743347213103324</v>
      </c>
      <c r="F152" s="279">
        <v>-1.5222947188080378</v>
      </c>
      <c r="G152" s="279">
        <v>-1.5754662130150281</v>
      </c>
      <c r="H152" s="279">
        <v>-1.6307662394149565</v>
      </c>
      <c r="I152" s="279">
        <v>-1.6881483612348473</v>
      </c>
      <c r="J152" s="279">
        <v>-1.7484776910134205</v>
      </c>
      <c r="K152" s="279">
        <v>-1.8116139391642465</v>
      </c>
      <c r="L152" s="279">
        <v>-1.8776261865256383</v>
      </c>
      <c r="M152" s="279">
        <v>-1.9466970623039292</v>
      </c>
      <c r="N152" s="279">
        <v>-2.019026681699235</v>
      </c>
      <c r="O152" s="279">
        <v>-2.094834908219759</v>
      </c>
      <c r="P152" s="279">
        <v>-2.171277152750458</v>
      </c>
      <c r="Q152" s="279">
        <v>-2.2495931181131836</v>
      </c>
      <c r="R152" s="279">
        <v>-2.3310893215941642</v>
      </c>
      <c r="S152" s="279">
        <v>-2.4159051640314719</v>
      </c>
      <c r="T152" s="279">
        <v>-2.50418645900813</v>
      </c>
      <c r="U152" s="279">
        <v>-2.5960857371969532</v>
      </c>
      <c r="V152" s="279">
        <v>-2.6917625654458175</v>
      </c>
      <c r="W152" s="279">
        <v>-2.7913838813269312</v>
      </c>
      <c r="X152" s="279">
        <v>-2.895124343909365</v>
      </c>
      <c r="Y152" s="279">
        <v>-3.0031667015518413</v>
      </c>
      <c r="Z152" s="279">
        <v>-3.1157021775522185</v>
      </c>
      <c r="AA152" s="279">
        <v>-3.2329308745315437</v>
      </c>
      <c r="AB152" s="279">
        <v>-3.3550621984740485</v>
      </c>
      <c r="AC152" s="279">
        <v>-3.9365338508079835</v>
      </c>
      <c r="AD152" s="279">
        <v>-4.0918324932529417</v>
      </c>
      <c r="AE152" s="279">
        <v>-4.2538016559030467</v>
      </c>
      <c r="AF152" s="279">
        <v>-4.4227439558769097</v>
      </c>
      <c r="AG152" s="279">
        <v>-4.5989762053918204</v>
      </c>
      <c r="AH152" s="279">
        <v>-4.7828300919085232</v>
      </c>
      <c r="AI152" s="279">
        <v>-4.9746528913182422</v>
      </c>
      <c r="AJ152" s="279">
        <v>-5.1748082157921553</v>
      </c>
      <c r="AK152" s="279">
        <v>-5.3836767979932132</v>
      </c>
      <c r="AL152" s="279">
        <v>-5.6016573134344219</v>
      </c>
      <c r="AM152" s="279">
        <v>-5.8291672428553776</v>
      </c>
      <c r="AN152" s="279">
        <v>-6.0666437765817376</v>
      </c>
      <c r="AO152" s="279">
        <v>-6.314544762928767</v>
      </c>
      <c r="AP152" s="279">
        <v>-6.5733497028124939</v>
      </c>
      <c r="AQ152" s="279">
        <v>-6.8435607928384039</v>
      </c>
      <c r="AR152" s="279">
        <v>-7.1257040192500458</v>
      </c>
      <c r="AS152" s="279">
        <v>-7.4203303052375089</v>
      </c>
      <c r="AT152" s="279">
        <v>-7.7280167142295308</v>
      </c>
      <c r="AU152" s="279">
        <v>-8.0493677119223594</v>
      </c>
      <c r="AV152" s="279">
        <v>-8.3850164899349178</v>
      </c>
      <c r="AW152" s="279">
        <v>-8.735626354122731</v>
      </c>
      <c r="AX152" s="279">
        <v>-9.1018921807328113</v>
      </c>
      <c r="AY152" s="279">
        <v>-9.4845419437394582</v>
      </c>
      <c r="AZ152" s="279">
        <v>-9.8843383168660779</v>
      </c>
      <c r="BA152" s="279">
        <v>-10.302080353971501</v>
      </c>
      <c r="BB152" s="279">
        <v>-20.807896067600041</v>
      </c>
    </row>
    <row r="153" spans="1:55" outlineLevel="2">
      <c r="A153" s="441"/>
      <c r="B153" s="135" t="s">
        <v>474</v>
      </c>
      <c r="C153" s="135" t="s">
        <v>564</v>
      </c>
      <c r="D153" s="135" t="s">
        <v>387</v>
      </c>
      <c r="E153" s="279">
        <v>0.94799999999999995</v>
      </c>
      <c r="F153" s="279">
        <v>0.94799999999999995</v>
      </c>
      <c r="G153" s="279">
        <v>0.94799999999999995</v>
      </c>
      <c r="H153" s="279">
        <v>0.94799999999999995</v>
      </c>
      <c r="I153" s="279">
        <v>0.94799999999999995</v>
      </c>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5" outlineLevel="2">
      <c r="A154" s="442"/>
      <c r="B154" s="135" t="s">
        <v>474</v>
      </c>
      <c r="C154" s="135"/>
      <c r="D154" s="135" t="s">
        <v>387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5"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5" outlineLevel="1">
      <c r="A156" s="134" t="s">
        <v>378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5" outlineLevel="2">
      <c r="A157" s="133"/>
      <c r="B157" s="134" t="s">
        <v>467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5" ht="12.75" customHeight="1" outlineLevel="2">
      <c r="A158" s="440" t="s">
        <v>475</v>
      </c>
      <c r="B158" s="135" t="s">
        <v>284</v>
      </c>
      <c r="C158" s="135" t="s">
        <v>393</v>
      </c>
      <c r="D158" s="135" t="s">
        <v>476</v>
      </c>
      <c r="E158" s="238">
        <v>239.74770602123311</v>
      </c>
      <c r="F158" s="36">
        <v>242.87437743199754</v>
      </c>
      <c r="G158" s="36">
        <v>246.09147951078879</v>
      </c>
      <c r="H158" s="36">
        <v>249.36367381864338</v>
      </c>
      <c r="I158" s="36">
        <v>252.68646713869597</v>
      </c>
      <c r="J158" s="36">
        <v>256.08296613012823</v>
      </c>
      <c r="K158" s="36">
        <v>259.55041636499743</v>
      </c>
      <c r="L158" s="36">
        <v>263.08412862538347</v>
      </c>
      <c r="M158" s="36">
        <v>266.68595375699283</v>
      </c>
      <c r="N158" s="36">
        <v>270.35780918286741</v>
      </c>
      <c r="O158" s="36">
        <v>274.10168163801939</v>
      </c>
      <c r="P158" s="36">
        <v>277.91963002497044</v>
      </c>
      <c r="Q158" s="36">
        <v>281.81378839580117</v>
      </c>
      <c r="R158" s="36">
        <v>285.78636906657562</v>
      </c>
      <c r="S158" s="36">
        <v>289.8396658702901</v>
      </c>
      <c r="T158" s="36">
        <v>293.97605755479015</v>
      </c>
      <c r="U158" s="36">
        <v>298.19801133240736</v>
      </c>
      <c r="V158" s="36">
        <v>302.50808658839202</v>
      </c>
      <c r="W158" s="36">
        <v>306.90893875555565</v>
      </c>
      <c r="X158" s="36">
        <v>311.40332336290146</v>
      </c>
      <c r="Y158" s="36">
        <v>315.99410026638049</v>
      </c>
      <c r="Z158" s="36">
        <v>320.6842380703161</v>
      </c>
      <c r="AA158" s="36">
        <v>325.47681874844977</v>
      </c>
      <c r="AB158" s="36">
        <v>330.37504247398419</v>
      </c>
      <c r="AC158" s="36">
        <v>335.3822326684587</v>
      </c>
      <c r="AD158" s="36">
        <v>340.50184127977275</v>
      </c>
      <c r="AE158" s="36">
        <v>345.7374543001543</v>
      </c>
      <c r="AF158" s="36">
        <v>351.09279753541813</v>
      </c>
      <c r="AG158" s="36">
        <v>356.57174263738119</v>
      </c>
      <c r="AH158" s="36">
        <v>362.17831341189844</v>
      </c>
      <c r="AI158" s="36">
        <v>367.91669241557997</v>
      </c>
      <c r="AJ158" s="36">
        <v>373.79122785487442</v>
      </c>
      <c r="AK158" s="36">
        <v>379.80644080189074</v>
      </c>
      <c r="AL158" s="36">
        <v>385.96703274200672</v>
      </c>
      <c r="AM158" s="36">
        <v>392.27789346905723</v>
      </c>
      <c r="AN158" s="36">
        <v>398.74410934466158</v>
      </c>
      <c r="AO158" s="36">
        <v>405.37097193905799</v>
      </c>
      <c r="AP158" s="36">
        <v>412.16398707165217</v>
      </c>
      <c r="AQ158" s="36">
        <v>419.12888427038877</v>
      </c>
      <c r="AR158" s="36">
        <v>426.27162666997407</v>
      </c>
      <c r="AS158" s="36">
        <v>433.59842136996713</v>
      </c>
      <c r="AT158" s="36">
        <v>441.11573027477345</v>
      </c>
      <c r="AU158" s="36">
        <v>448.83028143867193</v>
      </c>
      <c r="AV158" s="36">
        <v>456.74908094011181</v>
      </c>
      <c r="AW158" s="36">
        <v>464.87942531072792</v>
      </c>
      <c r="AX158" s="36">
        <v>473.22891454575665</v>
      </c>
      <c r="AY158" s="36">
        <v>481.80546572384736</v>
      </c>
      <c r="AZ158" s="36">
        <v>490.61732726563804</v>
      </c>
      <c r="BA158" s="36">
        <v>499.67309386190635</v>
      </c>
      <c r="BB158" s="36"/>
    </row>
    <row r="159" spans="1:55" outlineLevel="2">
      <c r="A159" s="441"/>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5" outlineLevel="2">
      <c r="A160" s="441"/>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t="s">
        <v>570</v>
      </c>
    </row>
    <row r="161" spans="1:54" outlineLevel="2">
      <c r="A161" s="441"/>
      <c r="B161" s="135" t="s">
        <v>287</v>
      </c>
      <c r="C161" s="135" t="s">
        <v>469</v>
      </c>
      <c r="D161" s="135"/>
      <c r="E161" s="238">
        <v>0.40578294560501982</v>
      </c>
      <c r="F161" s="36">
        <v>0.41898695287015264</v>
      </c>
      <c r="G161" s="36">
        <v>0.43362575254566715</v>
      </c>
      <c r="H161" s="36">
        <v>0.44885056464832851</v>
      </c>
      <c r="I161" s="36">
        <v>0.46464860453427359</v>
      </c>
      <c r="J161" s="36">
        <v>0.48125804886827295</v>
      </c>
      <c r="K161" s="36">
        <v>0.49864027411373157</v>
      </c>
      <c r="L161" s="36">
        <v>0.51681429911840859</v>
      </c>
      <c r="M161" s="36">
        <v>0.53583040406356186</v>
      </c>
      <c r="N161" s="36">
        <v>0.55574368325056767</v>
      </c>
      <c r="O161" s="36">
        <v>0.57661466794529659</v>
      </c>
      <c r="P161" s="36">
        <v>0.59766020599384795</v>
      </c>
      <c r="Q161" s="36">
        <v>0.61922160360807432</v>
      </c>
      <c r="R161" s="36">
        <v>0.64165856188554571</v>
      </c>
      <c r="S161" s="36">
        <v>0.66500945967894431</v>
      </c>
      <c r="T161" s="36">
        <v>0.68931444135253361</v>
      </c>
      <c r="U161" s="36">
        <v>0.71461550057222445</v>
      </c>
      <c r="V161" s="36">
        <v>0.74095656815387601</v>
      </c>
      <c r="W161" s="36">
        <v>0.76838360416903129</v>
      </c>
      <c r="X161" s="36">
        <v>0.79694469451713279</v>
      </c>
      <c r="Y161" s="36">
        <v>0.82669015218363007</v>
      </c>
      <c r="Z161" s="36">
        <v>0.85767262341427009</v>
      </c>
      <c r="AA161" s="36">
        <v>0.88994719904724651</v>
      </c>
      <c r="AB161" s="36">
        <v>0.92357153125690283</v>
      </c>
      <c r="AC161" s="36">
        <v>1.0836581935269192</v>
      </c>
      <c r="AD161" s="36">
        <v>1.1264139172570269</v>
      </c>
      <c r="AE161" s="36">
        <v>1.1710061214259664</v>
      </c>
      <c r="AF161" s="36">
        <v>1.2175181204382666</v>
      </c>
      <c r="AG161" s="36">
        <v>1.2660371367926131</v>
      </c>
      <c r="AH161" s="36">
        <v>1.3166544883345004</v>
      </c>
      <c r="AI161" s="36">
        <v>1.3694657846058416</v>
      </c>
      <c r="AJ161" s="36">
        <v>1.424571132737583</v>
      </c>
      <c r="AK161" s="36">
        <v>1.4820753533533744</v>
      </c>
      <c r="AL161" s="36">
        <v>1.5420882069754107</v>
      </c>
      <c r="AM161" s="36">
        <v>1.6047246314478678</v>
      </c>
      <c r="AN161" s="36">
        <v>1.670104990918724</v>
      </c>
      <c r="AO161" s="36">
        <v>1.7383553369475442</v>
      </c>
      <c r="AP161" s="36">
        <v>1.8096076823347715</v>
      </c>
      <c r="AQ161" s="36">
        <v>1.8840002882975277</v>
      </c>
      <c r="AR161" s="36">
        <v>1.9616779656478145</v>
      </c>
      <c r="AS161" s="36">
        <v>2.0427923906613623</v>
      </c>
      <c r="AT161" s="36">
        <v>2.1275024363595039</v>
      </c>
      <c r="AU161" s="36">
        <v>2.2159745199620247</v>
      </c>
      <c r="AV161" s="36">
        <v>2.3083829673065628</v>
      </c>
      <c r="AW161" s="36">
        <v>2.404910395069348</v>
      </c>
      <c r="AX161" s="36">
        <v>2.5057481116634919</v>
      </c>
      <c r="AY161" s="36">
        <v>2.6110965377342588</v>
      </c>
      <c r="AZ161" s="36">
        <v>2.7211656472163872</v>
      </c>
      <c r="BA161" s="36">
        <v>2.8361754299661754</v>
      </c>
      <c r="BB161" s="36">
        <v>2.8182829999999983</v>
      </c>
    </row>
    <row r="162" spans="1:54" outlineLevel="2">
      <c r="A162" s="441"/>
      <c r="B162" s="135" t="s">
        <v>287</v>
      </c>
      <c r="C162" s="135" t="s">
        <v>470</v>
      </c>
      <c r="D162" s="135"/>
      <c r="E162" s="238">
        <v>0.90173987912226583</v>
      </c>
      <c r="F162" s="36">
        <v>0.93108211748922787</v>
      </c>
      <c r="G162" s="36">
        <v>0.96361278343481571</v>
      </c>
      <c r="H162" s="36">
        <v>0.99744569921850812</v>
      </c>
      <c r="I162" s="36">
        <v>1.0325524545206077</v>
      </c>
      <c r="J162" s="36">
        <v>1.0694623308183848</v>
      </c>
      <c r="K162" s="36">
        <v>1.1080894980305145</v>
      </c>
      <c r="L162" s="36">
        <v>1.1484762202631302</v>
      </c>
      <c r="M162" s="36">
        <v>1.1907342312523592</v>
      </c>
      <c r="N162" s="36">
        <v>1.2349859627790392</v>
      </c>
      <c r="O162" s="36">
        <v>1.2813659287673245</v>
      </c>
      <c r="P162" s="36">
        <v>1.3281337910974398</v>
      </c>
      <c r="Q162" s="36">
        <v>1.3760480080179427</v>
      </c>
      <c r="R162" s="36">
        <v>1.4259079153012122</v>
      </c>
      <c r="S162" s="36">
        <v>1.4777987992865422</v>
      </c>
      <c r="T162" s="36">
        <v>1.5318098696722982</v>
      </c>
      <c r="U162" s="36">
        <v>1.5880344457160547</v>
      </c>
      <c r="V162" s="36">
        <v>1.6465701514530569</v>
      </c>
      <c r="W162" s="36">
        <v>1.707519120375625</v>
      </c>
      <c r="X162" s="36">
        <v>1.7709882100380725</v>
      </c>
      <c r="Y162" s="36">
        <v>1.8370892270747332</v>
      </c>
      <c r="Z162" s="36">
        <v>1.9059391631428222</v>
      </c>
      <c r="AA162" s="36">
        <v>1.9776604423272131</v>
      </c>
      <c r="AB162" s="36">
        <v>2.052381180570896</v>
      </c>
      <c r="AC162" s="36">
        <v>2.4081293189487112</v>
      </c>
      <c r="AD162" s="36">
        <v>2.5031420383489471</v>
      </c>
      <c r="AE162" s="36">
        <v>2.602235825391038</v>
      </c>
      <c r="AF162" s="36">
        <v>2.7055958231961483</v>
      </c>
      <c r="AG162" s="36">
        <v>2.8134158595391412</v>
      </c>
      <c r="AH162" s="36">
        <v>2.9258988629655573</v>
      </c>
      <c r="AI162" s="36">
        <v>3.043257299124094</v>
      </c>
      <c r="AJ162" s="36">
        <v>3.165713628305741</v>
      </c>
      <c r="AK162" s="36">
        <v>3.2935007852297158</v>
      </c>
      <c r="AL162" s="36">
        <v>3.4268626821675836</v>
      </c>
      <c r="AM162" s="36">
        <v>3.5660547365508215</v>
      </c>
      <c r="AN162" s="36">
        <v>3.7113444242638347</v>
      </c>
      <c r="AO162" s="36">
        <v>3.863011859883434</v>
      </c>
      <c r="AP162" s="36">
        <v>4.0213504051883815</v>
      </c>
      <c r="AQ162" s="36">
        <v>4.1866673073278413</v>
      </c>
      <c r="AR162" s="36">
        <v>4.359284368106251</v>
      </c>
      <c r="AS162" s="36">
        <v>4.5395386459141367</v>
      </c>
      <c r="AT162" s="36">
        <v>4.7277831919099995</v>
      </c>
      <c r="AU162" s="36">
        <v>4.9243878221378363</v>
      </c>
      <c r="AV162" s="36">
        <v>5.1297399273479147</v>
      </c>
      <c r="AW162" s="36">
        <v>5.3442453223763273</v>
      </c>
      <c r="AX162" s="36">
        <v>5.5683291370299823</v>
      </c>
      <c r="AY162" s="36">
        <v>5.802436750520565</v>
      </c>
      <c r="AZ162" s="36">
        <v>6.0470347715919743</v>
      </c>
      <c r="BA162" s="36">
        <v>6.302612066591494</v>
      </c>
      <c r="BB162" s="36">
        <v>6.2628611800000025</v>
      </c>
    </row>
    <row r="163" spans="1:54" outlineLevel="2">
      <c r="A163" s="441"/>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1"/>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1"/>
      <c r="B165" s="135" t="s">
        <v>474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1"/>
      <c r="B166" s="135" t="s">
        <v>474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1"/>
      <c r="B167" s="135" t="s">
        <v>474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1"/>
      <c r="B168" s="135" t="s">
        <v>474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2"/>
      <c r="B169" s="135" t="s">
        <v>474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0" t="s">
        <v>480</v>
      </c>
      <c r="B172" s="135" t="s">
        <v>284</v>
      </c>
      <c r="C172" s="135" t="s">
        <v>393</v>
      </c>
      <c r="D172" s="135" t="s">
        <v>387</v>
      </c>
      <c r="E172" s="262">
        <f>-(E$158*'Fixed Data'!$B$25*'Fixed Data'!E$47*'Fixed Data'!$B$24*'Fixed Data'!$B$23+E$158*'Fixed Data'!$B$26)*'Fixed Data'!L44/10^6</f>
        <v>-48.894022682500733</v>
      </c>
      <c r="F172" s="262">
        <f>-(F$158*'Fixed Data'!$B$25*'Fixed Data'!F$47*'Fixed Data'!$B$24*'Fixed Data'!$B$23+F$158*'Fixed Data'!$B$26)*'Fixed Data'!M44/10^6</f>
        <v>-50.285963882688435</v>
      </c>
      <c r="G172" s="262">
        <f>-(G$158*'Fixed Data'!$B$25*'Fixed Data'!G$47*'Fixed Data'!$B$24*'Fixed Data'!$B$23+G$158*'Fixed Data'!$B$26)*'Fixed Data'!N44/10^6</f>
        <v>-51.727968816265488</v>
      </c>
      <c r="H172" s="262">
        <f>-(H$158*'Fixed Data'!$B$25*'Fixed Data'!H$47*'Fixed Data'!$B$24*'Fixed Data'!$B$23+H$158*'Fixed Data'!$B$26)*'Fixed Data'!O44/10^6</f>
        <v>-53.213987756220675</v>
      </c>
      <c r="I172" s="262">
        <f>-(I$158*'Fixed Data'!$B$25*'Fixed Data'!I$47*'Fixed Data'!$B$24*'Fixed Data'!$B$23+I$158*'Fixed Data'!$B$26)*'Fixed Data'!P44/10^6</f>
        <v>-54.744232394270227</v>
      </c>
      <c r="J172" s="262">
        <f>-(J$158*'Fixed Data'!$B$25*'Fixed Data'!J$47*'Fixed Data'!$B$24*'Fixed Data'!$B$23+J$158*'Fixed Data'!$B$26)*'Fixed Data'!Q44/10^6</f>
        <v>-56.324954323216097</v>
      </c>
      <c r="K172" s="262">
        <f>-(K$158*'Fixed Data'!$B$25*'Fixed Data'!K$47*'Fixed Data'!$B$24*'Fixed Data'!$B$23+K$158*'Fixed Data'!$B$26)*'Fixed Data'!R44/10^6</f>
        <v>-57.956967823932629</v>
      </c>
      <c r="L172" s="262">
        <f>-(L$158*'Fixed Data'!$B$25*'Fixed Data'!L$47*'Fixed Data'!$B$24*'Fixed Data'!$B$23+L$158*'Fixed Data'!$B$26)*'Fixed Data'!S44/10^6</f>
        <v>-59.640646753493009</v>
      </c>
      <c r="M172" s="262">
        <f>-(M$158*'Fixed Data'!$B$25*'Fixed Data'!M$47*'Fixed Data'!$B$24*'Fixed Data'!$B$23+M$158*'Fixed Data'!$B$26)*'Fixed Data'!T44/10^6</f>
        <v>-61.377840940647793</v>
      </c>
      <c r="N172" s="262">
        <f>-(N$158*'Fixed Data'!$B$25*'Fixed Data'!N$47*'Fixed Data'!$B$24*'Fixed Data'!$B$23+N$158*'Fixed Data'!$B$26)*'Fixed Data'!U44/10^6</f>
        <v>-63.170476561988018</v>
      </c>
      <c r="O172" s="262">
        <f>-(O$158*'Fixed Data'!$B$25*'Fixed Data'!O$47*'Fixed Data'!$B$24*'Fixed Data'!$B$23+O$158*'Fixed Data'!$B$26)*'Fixed Data'!V44/10^6</f>
        <v>-65.020559776197373</v>
      </c>
      <c r="P172" s="262">
        <f>-(P$158*'Fixed Data'!$B$25*'Fixed Data'!P$47*'Fixed Data'!$B$24*'Fixed Data'!$B$23+P$158*'Fixed Data'!$B$26)*'Fixed Data'!W44/10^6</f>
        <v>-66.930180549170203</v>
      </c>
      <c r="Q172" s="262">
        <f>-(Q$158*'Fixed Data'!$B$25*'Fixed Data'!Q$47*'Fixed Data'!$B$24*'Fixed Data'!$B$23+Q$158*'Fixed Data'!$B$26)*'Fixed Data'!X44/10^6</f>
        <v>-68.901516599089021</v>
      </c>
      <c r="R172" s="262">
        <f>-(R$158*'Fixed Data'!$B$25*'Fixed Data'!R$47*'Fixed Data'!$B$24*'Fixed Data'!$B$23+R$158*'Fixed Data'!$B$26)*'Fixed Data'!Y44/10^6</f>
        <v>-70.936837589069611</v>
      </c>
      <c r="S172" s="262">
        <f>-(S$158*'Fixed Data'!$B$25*'Fixed Data'!S$47*'Fixed Data'!$B$24*'Fixed Data'!$B$23+S$158*'Fixed Data'!$B$26)*'Fixed Data'!Z44/10^6</f>
        <v>-73.022075944989439</v>
      </c>
      <c r="T172" s="262">
        <f>-(T$158*'Fixed Data'!$B$25*'Fixed Data'!T$47*'Fixed Data'!$B$24*'Fixed Data'!$B$23+T$158*'Fixed Data'!$B$26)*'Fixed Data'!AA44/10^6</f>
        <v>-75.175159569403888</v>
      </c>
      <c r="U172" s="262">
        <f>-(U$158*'Fixed Data'!$B$25*'Fixed Data'!U$47*'Fixed Data'!$B$24*'Fixed Data'!$B$23+U$158*'Fixed Data'!$B$26)*'Fixed Data'!AB44/10^6</f>
        <v>-77.398613729335295</v>
      </c>
      <c r="V172" s="262">
        <f>-(V$158*'Fixed Data'!$B$25*'Fixed Data'!V$47*'Fixed Data'!$B$24*'Fixed Data'!$B$23+V$158*'Fixed Data'!$B$26)*'Fixed Data'!AC44/10^6</f>
        <v>-79.695072559548166</v>
      </c>
      <c r="W172" s="262">
        <f>-(W$158*'Fixed Data'!$B$25*'Fixed Data'!W$47*'Fixed Data'!$B$24*'Fixed Data'!$B$23+W$158*'Fixed Data'!$B$26)*'Fixed Data'!AD44/10^6</f>
        <v>-82.067284117187384</v>
      </c>
      <c r="X172" s="262">
        <f>-(X$158*'Fixed Data'!$B$25*'Fixed Data'!X$47*'Fixed Data'!$B$24*'Fixed Data'!$B$23+X$158*'Fixed Data'!$B$26)*'Fixed Data'!AE44/10^6</f>
        <v>-84.518116330434509</v>
      </c>
      <c r="Y172" s="262">
        <f>-(Y$158*'Fixed Data'!$B$25*'Fixed Data'!Y$47*'Fixed Data'!$B$24*'Fixed Data'!$B$23+Y$158*'Fixed Data'!$B$26)*'Fixed Data'!AF44/10^6</f>
        <v>-87.050562684531968</v>
      </c>
      <c r="Z172" s="262">
        <f>-(Z$158*'Fixed Data'!$B$25*'Fixed Data'!Z$47*'Fixed Data'!$B$24*'Fixed Data'!$B$23+Z$158*'Fixed Data'!$B$26)*'Fixed Data'!AG44/10^6</f>
        <v>-89.667748532496702</v>
      </c>
      <c r="AA172" s="262">
        <f>-(AA$158*'Fixed Data'!$B$25*'Fixed Data'!AA$47*'Fixed Data'!$B$24*'Fixed Data'!$B$23+AA$158*'Fixed Data'!$B$26)*'Fixed Data'!AH44/10^6</f>
        <v>-92.372937656896994</v>
      </c>
      <c r="AB172" s="262">
        <f>-(AB$158*'Fixed Data'!$B$25*'Fixed Data'!AB$47*'Fixed Data'!$B$24*'Fixed Data'!$B$23+AB$158*'Fixed Data'!$B$26)*'Fixed Data'!AI44/10^6</f>
        <v>-95.169539332236326</v>
      </c>
      <c r="AC172" s="262">
        <f>-(AC$158*'Fixed Data'!$B$25*'Fixed Data'!AC$47*'Fixed Data'!$B$24*'Fixed Data'!$B$23+AC$158*'Fixed Data'!$B$26)*'Fixed Data'!AJ44/10^6</f>
        <v>-97.99805670232945</v>
      </c>
      <c r="AD172" s="262">
        <f>-(AD$158*'Fixed Data'!$B$25*'Fixed Data'!AD$47*'Fixed Data'!$B$24*'Fixed Data'!$B$23+AD$158*'Fixed Data'!$B$26)*'Fixed Data'!AK44/10^6</f>
        <v>-100.91323943524792</v>
      </c>
      <c r="AE172" s="262">
        <f>-(AE$158*'Fixed Data'!$B$25*'Fixed Data'!AE$47*'Fixed Data'!$B$24*'Fixed Data'!$B$23+AE$158*'Fixed Data'!$B$26)*'Fixed Data'!AL44/10^6</f>
        <v>-103.91139434597541</v>
      </c>
      <c r="AF172" s="262">
        <f>-(AF$158*'Fixed Data'!$B$25*'Fixed Data'!AF$47*'Fixed Data'!$B$24*'Fixed Data'!$B$23+AF$158*'Fixed Data'!$B$26)*'Fixed Data'!AM44/10^6</f>
        <v>-106.99039997740357</v>
      </c>
      <c r="AG172" s="262">
        <f>-(AG$158*'Fixed Data'!$B$25*'Fixed Data'!AG$47*'Fixed Data'!$B$24*'Fixed Data'!$B$23+AG$158*'Fixed Data'!$B$26)*'Fixed Data'!AN44/10^6</f>
        <v>-110.15008450126398</v>
      </c>
      <c r="AH172" s="262">
        <f>-(AH$158*'Fixed Data'!$B$25*'Fixed Data'!AH$47*'Fixed Data'!$B$24*'Fixed Data'!$B$23+AH$158*'Fixed Data'!$B$26)*'Fixed Data'!AO44/10^6</f>
        <v>-113.39325874960213</v>
      </c>
      <c r="AI172" s="262">
        <f>-(AI$158*'Fixed Data'!$B$25*'Fixed Data'!AI$47*'Fixed Data'!$B$24*'Fixed Data'!$B$23+AI$158*'Fixed Data'!$B$26)*'Fixed Data'!AP44/10^6</f>
        <v>-116.72747747447706</v>
      </c>
      <c r="AJ172" s="262">
        <f>-(AJ$158*'Fixed Data'!$B$25*'Fixed Data'!AJ$47*'Fixed Data'!$B$24*'Fixed Data'!$B$23+AJ$158*'Fixed Data'!$B$26)*'Fixed Data'!AQ44/10^6</f>
        <v>-120.15359301716562</v>
      </c>
      <c r="AK172" s="262">
        <f>-(AK$158*'Fixed Data'!$B$25*'Fixed Data'!AK$47*'Fixed Data'!$B$24*'Fixed Data'!$B$23+AK$158*'Fixed Data'!$B$26)*'Fixed Data'!AR44/10^6</f>
        <v>-123.67413204610581</v>
      </c>
      <c r="AL172" s="262">
        <f>-(AL$158*'Fixed Data'!$B$25*'Fixed Data'!AL$47*'Fixed Data'!$B$24*'Fixed Data'!$B$23+AL$158*'Fixed Data'!$B$26)*'Fixed Data'!AS44/10^6</f>
        <v>-127.29259955509504</v>
      </c>
      <c r="AM172" s="262">
        <f>-(AM$158*'Fixed Data'!$B$25*'Fixed Data'!AM$47*'Fixed Data'!$B$24*'Fixed Data'!$B$23+AM$158*'Fixed Data'!$B$26)*'Fixed Data'!AT44/10^6</f>
        <v>-131.01285907850038</v>
      </c>
      <c r="AN172" s="262">
        <f>-(AN$158*'Fixed Data'!$B$25*'Fixed Data'!AN$47*'Fixed Data'!$B$24*'Fixed Data'!$B$23+AN$158*'Fixed Data'!$B$26)*'Fixed Data'!AU44/10^6</f>
        <v>-134.83862339387915</v>
      </c>
      <c r="AO172" s="262">
        <f>-(AO$158*'Fixed Data'!$B$25*'Fixed Data'!AO$47*'Fixed Data'!$B$24*'Fixed Data'!$B$23+AO$158*'Fixed Data'!$B$26)*'Fixed Data'!AV44/10^6</f>
        <v>-138.7733162145631</v>
      </c>
      <c r="AP172" s="262">
        <f>-(AP$158*'Fixed Data'!$B$25*'Fixed Data'!AP$47*'Fixed Data'!$B$24*'Fixed Data'!$B$23+AP$158*'Fixed Data'!$B$26)*'Fixed Data'!AW44/10^6</f>
        <v>-142.82089180499304</v>
      </c>
      <c r="AQ172" s="262">
        <f>-(AQ$158*'Fixed Data'!$B$25*'Fixed Data'!AQ$47*'Fixed Data'!$B$24*'Fixed Data'!$B$23+AQ$158*'Fixed Data'!$B$26)*'Fixed Data'!AX44/10^6</f>
        <v>-146.98552636763358</v>
      </c>
      <c r="AR172" s="262">
        <f>-(AR$158*'Fixed Data'!$B$25*'Fixed Data'!AR$47*'Fixed Data'!$B$24*'Fixed Data'!$B$23+AR$158*'Fixed Data'!$B$26)*'Fixed Data'!AY44/10^6</f>
        <v>-151.27150996276833</v>
      </c>
      <c r="AS172" s="262">
        <f>-(AS$158*'Fixed Data'!$B$25*'Fixed Data'!AS$47*'Fixed Data'!$B$24*'Fixed Data'!$B$23+AS$158*'Fixed Data'!$B$26)*'Fixed Data'!AZ44/10^6</f>
        <v>-155.68326720313215</v>
      </c>
      <c r="AT172" s="262">
        <f>-(AT$158*'Fixed Data'!$B$25*'Fixed Data'!AT$47*'Fixed Data'!$B$24*'Fixed Data'!$B$23+AT$158*'Fixed Data'!$B$26)*'Fixed Data'!BA44/10^6</f>
        <v>-160.22543075866801</v>
      </c>
      <c r="AU172" s="262">
        <f>-(AU$158*'Fixed Data'!$B$25*'Fixed Data'!AU$47*'Fixed Data'!$B$24*'Fixed Data'!$B$23+AU$158*'Fixed Data'!$B$26)*'Fixed Data'!BB44/10^6</f>
        <v>-164.90288051538712</v>
      </c>
      <c r="AV172" s="262">
        <f>-(AV$158*'Fixed Data'!$B$25*'Fixed Data'!AV$47*'Fixed Data'!$B$24*'Fixed Data'!$B$23+AV$158*'Fixed Data'!$B$26)*'Fixed Data'!BC44/10^6</f>
        <v>-169.72069884803744</v>
      </c>
      <c r="AW172" s="262">
        <f>-(AW$158*'Fixed Data'!$B$25*'Fixed Data'!AW$47*'Fixed Data'!$B$24*'Fixed Data'!$B$23+AW$158*'Fixed Data'!$B$26)*'Fixed Data'!BD44/10^6</f>
        <v>-174.68418245189787</v>
      </c>
      <c r="AX172" s="262">
        <f>-(AX$158*'Fixed Data'!$B$25*'Fixed Data'!AX$47*'Fixed Data'!$B$24*'Fixed Data'!$B$23+AX$158*'Fixed Data'!$B$26)*'Fixed Data'!BE44/10^6</f>
        <v>-179.79886627964771</v>
      </c>
      <c r="AY172" s="262">
        <f>-(AY$158*'Fixed Data'!$B$25*'Fixed Data'!AY$47*'Fixed Data'!$B$24*'Fixed Data'!$B$23+AY$158*'Fixed Data'!$B$26)*'Fixed Data'!BF44/10^6</f>
        <v>-185.0705398116732</v>
      </c>
      <c r="AZ172" s="262">
        <f>-(AZ$158*'Fixed Data'!$B$25*'Fixed Data'!AZ$47*'Fixed Data'!$B$24*'Fixed Data'!$B$23+AZ$158*'Fixed Data'!$B$26)*'Fixed Data'!BG44/10^6</f>
        <v>-190.50525455917281</v>
      </c>
      <c r="BA172" s="262">
        <f>-(BA$158*'Fixed Data'!$B$25*'Fixed Data'!BA$47*'Fixed Data'!$B$24*'Fixed Data'!$B$23+BA$158*'Fixed Data'!$B$26)*'Fixed Data'!BH44/10^6</f>
        <v>-196.10933258345995</v>
      </c>
      <c r="BB172" s="262">
        <f>-(BB$158*'Fixed Data'!$B$25*'Fixed Data'!BB$47*'Fixed Data'!$B$24*'Fixed Data'!$B$23+BB$158*'Fixed Data'!$B$26)*'Fixed Data'!BI44/10^6</f>
        <v>0</v>
      </c>
    </row>
    <row r="173" spans="1:54" outlineLevel="2">
      <c r="A173" s="441"/>
      <c r="B173" s="135" t="s">
        <v>284</v>
      </c>
      <c r="C173" s="135"/>
      <c r="D173" s="135" t="s">
        <v>387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2"/>
      <c r="B174" s="135" t="s">
        <v>284</v>
      </c>
      <c r="C174" s="135"/>
      <c r="D174" s="135" t="s">
        <v>387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0" t="s">
        <v>481</v>
      </c>
      <c r="B176" s="135" t="s">
        <v>284</v>
      </c>
      <c r="C176" s="135" t="s">
        <v>393</v>
      </c>
      <c r="D176" s="135" t="s">
        <v>387</v>
      </c>
      <c r="E176" s="262">
        <f>-(E$158*'Fixed Data'!$B$25*'Fixed Data'!E$47*'Fixed Data'!$B$24*'Fixed Data'!$B$23+E$158*'Fixed Data'!$B$26)*'Fixed Data'!L46/10^6</f>
        <v>-146.68206801275718</v>
      </c>
      <c r="F176" s="262">
        <f>-(F$158*'Fixed Data'!$B$25*'Fixed Data'!F$47*'Fixed Data'!$B$24*'Fixed Data'!$B$23+F$158*'Fixed Data'!$B$26)*'Fixed Data'!M46/10^6</f>
        <v>-150.85789161286712</v>
      </c>
      <c r="G176" s="262">
        <f>-(G$158*'Fixed Data'!$B$25*'Fixed Data'!G$47*'Fixed Data'!$B$24*'Fixed Data'!$B$23+G$158*'Fixed Data'!$B$26)*'Fixed Data'!N46/10^6</f>
        <v>-155.18390644879651</v>
      </c>
      <c r="H176" s="262">
        <f>-(H$158*'Fixed Data'!$B$25*'Fixed Data'!H$47*'Fixed Data'!$B$24*'Fixed Data'!$B$23+H$158*'Fixed Data'!$B$26)*'Fixed Data'!O46/10^6</f>
        <v>-159.64196326866201</v>
      </c>
      <c r="I176" s="262">
        <f>-(I$158*'Fixed Data'!$B$25*'Fixed Data'!I$47*'Fixed Data'!$B$24*'Fixed Data'!$B$23+I$158*'Fixed Data'!$B$26)*'Fixed Data'!P46/10^6</f>
        <v>-164.23269718281065</v>
      </c>
      <c r="J176" s="262">
        <f>-(J$158*'Fixed Data'!$B$25*'Fixed Data'!J$47*'Fixed Data'!$B$24*'Fixed Data'!$B$23+J$158*'Fixed Data'!$B$26)*'Fixed Data'!Q46/10^6</f>
        <v>-168.9748629325359</v>
      </c>
      <c r="K176" s="262">
        <f>-(K$158*'Fixed Data'!$B$25*'Fixed Data'!K$47*'Fixed Data'!$B$24*'Fixed Data'!$B$23+K$158*'Fixed Data'!$B$26)*'Fixed Data'!R46/10^6</f>
        <v>-173.8709034717979</v>
      </c>
      <c r="L176" s="262">
        <f>-(L$158*'Fixed Data'!$B$25*'Fixed Data'!L$47*'Fixed Data'!$B$24*'Fixed Data'!$B$23+L$158*'Fixed Data'!$B$26)*'Fixed Data'!S46/10^6</f>
        <v>-178.921940260479</v>
      </c>
      <c r="M176" s="262">
        <f>-(M$158*'Fixed Data'!$B$25*'Fixed Data'!M$47*'Fixed Data'!$B$24*'Fixed Data'!$B$23+M$158*'Fixed Data'!$B$26)*'Fixed Data'!T46/10^6</f>
        <v>-184.13352278329438</v>
      </c>
      <c r="N176" s="262">
        <f>-(N$158*'Fixed Data'!$B$25*'Fixed Data'!N$47*'Fixed Data'!$B$24*'Fixed Data'!$B$23+N$158*'Fixed Data'!$B$26)*'Fixed Data'!U46/10^6</f>
        <v>-189.51142964678289</v>
      </c>
      <c r="O176" s="262">
        <f>-(O$158*'Fixed Data'!$B$25*'Fixed Data'!O$47*'Fixed Data'!$B$24*'Fixed Data'!$B$23+O$158*'Fixed Data'!$B$26)*'Fixed Data'!V46/10^6</f>
        <v>-195.06167932859216</v>
      </c>
      <c r="P176" s="262">
        <f>-(P$158*'Fixed Data'!$B$25*'Fixed Data'!P$47*'Fixed Data'!$B$24*'Fixed Data'!$B$23+P$158*'Fixed Data'!$B$26)*'Fixed Data'!W46/10^6</f>
        <v>-200.79054168778757</v>
      </c>
      <c r="Q176" s="262">
        <f>-(Q$158*'Fixed Data'!$B$25*'Fixed Data'!Q$47*'Fixed Data'!$B$24*'Fixed Data'!$B$23+Q$158*'Fixed Data'!$B$26)*'Fixed Data'!X46/10^6</f>
        <v>-206.70454979726711</v>
      </c>
      <c r="R176" s="262">
        <f>-(R$158*'Fixed Data'!$B$25*'Fixed Data'!R$47*'Fixed Data'!$B$24*'Fixed Data'!$B$23+R$158*'Fixed Data'!$B$26)*'Fixed Data'!Y46/10^6</f>
        <v>-212.81051276720879</v>
      </c>
      <c r="S176" s="262">
        <f>-(S$158*'Fixed Data'!$B$25*'Fixed Data'!S$47*'Fixed Data'!$B$24*'Fixed Data'!$B$23+S$158*'Fixed Data'!$B$26)*'Fixed Data'!Z46/10^6</f>
        <v>-219.06622779296379</v>
      </c>
      <c r="T176" s="262">
        <f>-(T$158*'Fixed Data'!$B$25*'Fixed Data'!T$47*'Fixed Data'!$B$24*'Fixed Data'!$B$23+T$158*'Fixed Data'!$B$26)*'Fixed Data'!AA46/10^6</f>
        <v>-225.52547866560766</v>
      </c>
      <c r="U176" s="262">
        <f>-(U$158*'Fixed Data'!$B$25*'Fixed Data'!U$47*'Fixed Data'!$B$24*'Fixed Data'!$B$23+U$158*'Fixed Data'!$B$26)*'Fixed Data'!AB46/10^6</f>
        <v>-232.19584123122166</v>
      </c>
      <c r="V176" s="262">
        <f>-(V$158*'Fixed Data'!$B$25*'Fixed Data'!V$47*'Fixed Data'!$B$24*'Fixed Data'!$B$23+V$158*'Fixed Data'!$B$26)*'Fixed Data'!AC46/10^6</f>
        <v>-239.08521763480405</v>
      </c>
      <c r="W176" s="262">
        <f>-(W$158*'Fixed Data'!$B$25*'Fixed Data'!W$47*'Fixed Data'!$B$24*'Fixed Data'!$B$23+W$158*'Fixed Data'!$B$26)*'Fixed Data'!AD46/10^6</f>
        <v>-246.2018523515622</v>
      </c>
      <c r="X176" s="262">
        <f>-(X$158*'Fixed Data'!$B$25*'Fixed Data'!X$47*'Fixed Data'!$B$24*'Fixed Data'!$B$23+X$158*'Fixed Data'!$B$26)*'Fixed Data'!AE46/10^6</f>
        <v>-253.5543489913035</v>
      </c>
      <c r="Y176" s="262">
        <f>-(Y$158*'Fixed Data'!$B$25*'Fixed Data'!Y$47*'Fixed Data'!$B$24*'Fixed Data'!$B$23+Y$158*'Fixed Data'!$B$26)*'Fixed Data'!AF46/10^6</f>
        <v>-261.15168805359588</v>
      </c>
      <c r="Z176" s="262">
        <f>-(Z$158*'Fixed Data'!$B$25*'Fixed Data'!Z$47*'Fixed Data'!$B$24*'Fixed Data'!$B$23+Z$158*'Fixed Data'!$B$26)*'Fixed Data'!AG46/10^6</f>
        <v>-269.00324555101548</v>
      </c>
      <c r="AA176" s="262">
        <f>-(AA$158*'Fixed Data'!$B$25*'Fixed Data'!AA$47*'Fixed Data'!$B$24*'Fixed Data'!$B$23+AA$158*'Fixed Data'!$B$26)*'Fixed Data'!AH46/10^6</f>
        <v>-277.11881301786019</v>
      </c>
      <c r="AB176" s="262">
        <f>-(AB$158*'Fixed Data'!$B$25*'Fixed Data'!AB$47*'Fixed Data'!$B$24*'Fixed Data'!$B$23+AB$158*'Fixed Data'!$B$26)*'Fixed Data'!AI46/10^6</f>
        <v>-285.50861799670901</v>
      </c>
      <c r="AC176" s="262">
        <f>-(AC$158*'Fixed Data'!$B$25*'Fixed Data'!AC$47*'Fixed Data'!$B$24*'Fixed Data'!$B$23+AC$158*'Fixed Data'!$B$26)*'Fixed Data'!AJ46/10^6</f>
        <v>-293.99417010976578</v>
      </c>
      <c r="AD176" s="262">
        <f>-(AD$158*'Fixed Data'!$B$25*'Fixed Data'!AD$47*'Fixed Data'!$B$24*'Fixed Data'!$B$23+AD$158*'Fixed Data'!$B$26)*'Fixed Data'!AK46/10^6</f>
        <v>-302.73971831178619</v>
      </c>
      <c r="AE176" s="262">
        <f>-(AE$158*'Fixed Data'!$B$25*'Fixed Data'!AE$47*'Fixed Data'!$B$24*'Fixed Data'!$B$23+AE$158*'Fixed Data'!$B$26)*'Fixed Data'!AL46/10^6</f>
        <v>-311.73418304804665</v>
      </c>
      <c r="AF176" s="262">
        <f>-(AF$158*'Fixed Data'!$B$25*'Fixed Data'!AF$47*'Fixed Data'!$B$24*'Fixed Data'!$B$23+AF$158*'Fixed Data'!$B$26)*'Fixed Data'!AM46/10^6</f>
        <v>-320.97119994748061</v>
      </c>
      <c r="AG176" s="262">
        <f>-(AG$158*'Fixed Data'!$B$25*'Fixed Data'!AG$47*'Fixed Data'!$B$24*'Fixed Data'!$B$23+AG$158*'Fixed Data'!$B$26)*'Fixed Data'!AN46/10^6</f>
        <v>-330.45025351512447</v>
      </c>
      <c r="AH176" s="262">
        <f>-(AH$158*'Fixed Data'!$B$25*'Fixed Data'!AH$47*'Fixed Data'!$B$24*'Fixed Data'!$B$23+AH$158*'Fixed Data'!$B$26)*'Fixed Data'!AO46/10^6</f>
        <v>-340.17977626317389</v>
      </c>
      <c r="AI176" s="262">
        <f>-(AI$158*'Fixed Data'!$B$25*'Fixed Data'!AI$47*'Fixed Data'!$B$24*'Fixed Data'!$B$23+AI$158*'Fixed Data'!$B$26)*'Fixed Data'!AP46/10^6</f>
        <v>-350.18243244026809</v>
      </c>
      <c r="AJ176" s="262">
        <f>-(AJ$158*'Fixed Data'!$B$25*'Fixed Data'!AJ$47*'Fixed Data'!$B$24*'Fixed Data'!$B$23+AJ$158*'Fixed Data'!$B$26)*'Fixed Data'!AQ46/10^6</f>
        <v>-360.46077907030678</v>
      </c>
      <c r="AK176" s="262">
        <f>-(AK$158*'Fixed Data'!$B$25*'Fixed Data'!AK$47*'Fixed Data'!$B$24*'Fixed Data'!$B$23+AK$158*'Fixed Data'!$B$26)*'Fixed Data'!AR46/10^6</f>
        <v>-371.02239615873168</v>
      </c>
      <c r="AL176" s="262">
        <f>-(AL$158*'Fixed Data'!$B$25*'Fixed Data'!AL$47*'Fixed Data'!$B$24*'Fixed Data'!$B$23+AL$158*'Fixed Data'!$B$26)*'Fixed Data'!AS46/10^6</f>
        <v>-381.87779868727648</v>
      </c>
      <c r="AM176" s="262">
        <f>-(AM$158*'Fixed Data'!$B$25*'Fixed Data'!AM$47*'Fixed Data'!$B$24*'Fixed Data'!$B$23+AM$158*'Fixed Data'!$B$26)*'Fixed Data'!AT46/10^6</f>
        <v>-393.0385772597885</v>
      </c>
      <c r="AN176" s="262">
        <f>-(AN$158*'Fixed Data'!$B$25*'Fixed Data'!AN$47*'Fixed Data'!$B$24*'Fixed Data'!$B$23+AN$158*'Fixed Data'!$B$26)*'Fixed Data'!AU46/10^6</f>
        <v>-404.51587020801458</v>
      </c>
      <c r="AO176" s="262">
        <f>-(AO$158*'Fixed Data'!$B$25*'Fixed Data'!AO$47*'Fixed Data'!$B$24*'Fixed Data'!$B$23+AO$158*'Fixed Data'!$B$26)*'Fixed Data'!AV46/10^6</f>
        <v>-416.31994867212558</v>
      </c>
      <c r="AP176" s="262">
        <f>-(AP$158*'Fixed Data'!$B$25*'Fixed Data'!AP$47*'Fixed Data'!$B$24*'Fixed Data'!$B$23+AP$158*'Fixed Data'!$B$26)*'Fixed Data'!AW46/10^6</f>
        <v>-428.46267544555565</v>
      </c>
      <c r="AQ176" s="262">
        <f>-(AQ$158*'Fixed Data'!$B$25*'Fixed Data'!AQ$47*'Fixed Data'!$B$24*'Fixed Data'!$B$23+AQ$158*'Fixed Data'!$B$26)*'Fixed Data'!AX46/10^6</f>
        <v>-440.95657913574149</v>
      </c>
      <c r="AR176" s="262">
        <f>-(AR$158*'Fixed Data'!$B$25*'Fixed Data'!AR$47*'Fixed Data'!$B$24*'Fixed Data'!$B$23+AR$158*'Fixed Data'!$B$26)*'Fixed Data'!AY46/10^6</f>
        <v>-453.81452992350438</v>
      </c>
      <c r="AS176" s="262">
        <f>-(AS$158*'Fixed Data'!$B$25*'Fixed Data'!AS$47*'Fixed Data'!$B$24*'Fixed Data'!$B$23+AS$158*'Fixed Data'!$B$26)*'Fixed Data'!AZ46/10^6</f>
        <v>-467.04980164698418</v>
      </c>
      <c r="AT176" s="262">
        <f>-(AT$158*'Fixed Data'!$B$25*'Fixed Data'!AT$47*'Fixed Data'!$B$24*'Fixed Data'!$B$23+AT$158*'Fixed Data'!$B$26)*'Fixed Data'!BA46/10^6</f>
        <v>-480.67629231605997</v>
      </c>
      <c r="AU176" s="262">
        <f>-(AU$158*'Fixed Data'!$B$25*'Fixed Data'!AU$47*'Fixed Data'!$B$24*'Fixed Data'!$B$23+AU$158*'Fixed Data'!$B$26)*'Fixed Data'!BB46/10^6</f>
        <v>-494.70864158877743</v>
      </c>
      <c r="AV176" s="262">
        <f>-(AV$158*'Fixed Data'!$B$25*'Fixed Data'!AV$47*'Fixed Data'!$B$24*'Fixed Data'!$B$23+AV$158*'Fixed Data'!$B$26)*'Fixed Data'!BC46/10^6</f>
        <v>-509.16209658937618</v>
      </c>
      <c r="AW176" s="262">
        <f>-(AW$158*'Fixed Data'!$B$25*'Fixed Data'!AW$47*'Fixed Data'!$B$24*'Fixed Data'!$B$23+AW$158*'Fixed Data'!$B$26)*'Fixed Data'!BD46/10^6</f>
        <v>-524.05254740368866</v>
      </c>
      <c r="AX176" s="262">
        <f>-(AX$158*'Fixed Data'!$B$25*'Fixed Data'!AX$47*'Fixed Data'!$B$24*'Fixed Data'!$B$23+AX$158*'Fixed Data'!$B$26)*'Fixed Data'!BE46/10^6</f>
        <v>-539.39659888975677</v>
      </c>
      <c r="AY176" s="262">
        <f>-(AY$158*'Fixed Data'!$B$25*'Fixed Data'!AY$47*'Fixed Data'!$B$24*'Fixed Data'!$B$23+AY$158*'Fixed Data'!$B$26)*'Fixed Data'!BF46/10^6</f>
        <v>-555.21161948874885</v>
      </c>
      <c r="AZ176" s="262">
        <f>-(AZ$158*'Fixed Data'!$B$25*'Fixed Data'!AZ$47*'Fixed Data'!$B$24*'Fixed Data'!$B$23+AZ$158*'Fixed Data'!$B$26)*'Fixed Data'!BG46/10^6</f>
        <v>-571.51576373426246</v>
      </c>
      <c r="BA176" s="262">
        <f>-(BA$158*'Fixed Data'!$B$25*'Fixed Data'!BA$47*'Fixed Data'!$B$24*'Fixed Data'!$B$23+BA$158*'Fixed Data'!$B$26)*'Fixed Data'!BH46/10^6</f>
        <v>-588.3279978102405</v>
      </c>
      <c r="BB176" s="262">
        <f>-(BB$158*'Fixed Data'!$B$25*'Fixed Data'!BB$47*'Fixed Data'!$B$24*'Fixed Data'!$B$23+BB$158*'Fixed Data'!$B$26)*'Fixed Data'!BI46/10^6</f>
        <v>0</v>
      </c>
    </row>
    <row r="177" spans="1:54" outlineLevel="2">
      <c r="A177" s="441"/>
      <c r="B177" s="135" t="s">
        <v>284</v>
      </c>
      <c r="C177" s="135"/>
      <c r="D177" s="135" t="s">
        <v>387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2"/>
      <c r="B178" s="135" t="s">
        <v>284</v>
      </c>
      <c r="C178" s="135"/>
      <c r="D178" s="135" t="s">
        <v>387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482</v>
      </c>
      <c r="B182" s="19"/>
      <c r="C182" s="19"/>
      <c r="D182" s="19"/>
      <c r="E182" s="15"/>
    </row>
    <row r="183" spans="1:54" ht="15" outlineLevel="1">
      <c r="A183" s="12"/>
      <c r="B183" s="19"/>
      <c r="C183" s="19"/>
      <c r="D183" s="19"/>
      <c r="E183" s="15"/>
    </row>
    <row r="184" spans="1:54" s="4" customFormat="1" outlineLevel="1">
      <c r="A184" s="4" t="s">
        <v>483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3" t="s">
        <v>484</v>
      </c>
      <c r="B186" s="150" t="s">
        <v>485</v>
      </c>
      <c r="C186" s="6" t="s">
        <v>486</v>
      </c>
      <c r="D186" s="10" t="s">
        <v>398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4"/>
      <c r="B187" s="150" t="s">
        <v>487</v>
      </c>
      <c r="C187" s="6" t="s">
        <v>488</v>
      </c>
      <c r="D187" s="10" t="s">
        <v>398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40" t="s">
        <v>489</v>
      </c>
      <c r="B190" s="150" t="s">
        <v>350</v>
      </c>
      <c r="C190" s="19"/>
      <c r="D190" s="135" t="s">
        <v>387</v>
      </c>
      <c r="E190" s="21">
        <f>(E133+E83)*E186</f>
        <v>-3.8126988764780601</v>
      </c>
      <c r="F190" s="21">
        <f t="shared" ref="F190:BB190" si="17">(F133+F83)*F186</f>
        <v>-3.8291322637427427</v>
      </c>
      <c r="G190" s="21">
        <f t="shared" si="17"/>
        <v>-3.9171573318867847</v>
      </c>
      <c r="H190" s="21">
        <f t="shared" si="17"/>
        <v>-3.9660503252729038</v>
      </c>
      <c r="I190" s="21">
        <f t="shared" si="17"/>
        <v>-4.0127843593332653</v>
      </c>
      <c r="J190" s="21">
        <f t="shared" si="17"/>
        <v>-0.90419640004735047</v>
      </c>
      <c r="K190" s="21">
        <f t="shared" si="17"/>
        <v>-0.81598617758553871</v>
      </c>
      <c r="L190" s="21">
        <f t="shared" si="17"/>
        <v>-0.73395892138291619</v>
      </c>
      <c r="M190" s="21">
        <f t="shared" si="17"/>
        <v>-0.657755026561195</v>
      </c>
      <c r="N190" s="21">
        <f t="shared" si="17"/>
        <v>-0.58703356945122898</v>
      </c>
      <c r="O190" s="21">
        <f t="shared" si="17"/>
        <v>-0.52147140697680572</v>
      </c>
      <c r="P190" s="21">
        <f t="shared" si="17"/>
        <v>-0.46076231722277883</v>
      </c>
      <c r="Q190" s="21">
        <f t="shared" si="17"/>
        <v>-0.40461617937670663</v>
      </c>
      <c r="R190" s="21">
        <f t="shared" si="17"/>
        <v>-0.35275819131040442</v>
      </c>
      <c r="S190" s="21">
        <f t="shared" si="17"/>
        <v>-0.30492812314184842</v>
      </c>
      <c r="T190" s="21">
        <f t="shared" si="17"/>
        <v>-0.26087960518881415</v>
      </c>
      <c r="U190" s="21">
        <f t="shared" si="17"/>
        <v>-0.22037944879361399</v>
      </c>
      <c r="V190" s="21">
        <f t="shared" si="17"/>
        <v>-0.18320699856345174</v>
      </c>
      <c r="W190" s="21">
        <f t="shared" si="17"/>
        <v>-0.14915351463332652</v>
      </c>
      <c r="X190" s="21">
        <f t="shared" si="17"/>
        <v>-0.11802158361824205</v>
      </c>
      <c r="Y190" s="21">
        <f t="shared" si="17"/>
        <v>-8.9624556978777678E-2</v>
      </c>
      <c r="Z190" s="21">
        <f t="shared" si="17"/>
        <v>-6.3786015578993299E-2</v>
      </c>
      <c r="AA190" s="21">
        <f t="shared" si="17"/>
        <v>-4.0339259268241362E-2</v>
      </c>
      <c r="AB190" s="21">
        <f t="shared" si="17"/>
        <v>-1.9126820368860306E-2</v>
      </c>
      <c r="AC190" s="21">
        <f t="shared" si="17"/>
        <v>2.3609673287637666E-17</v>
      </c>
      <c r="AD190" s="21">
        <f t="shared" si="17"/>
        <v>2.2811278538780356E-17</v>
      </c>
      <c r="AE190" s="21">
        <f t="shared" si="17"/>
        <v>2.2039882646164595E-17</v>
      </c>
      <c r="AF190" s="21">
        <f t="shared" si="17"/>
        <v>2.1294572604989947E-17</v>
      </c>
      <c r="AG190" s="21">
        <f t="shared" si="17"/>
        <v>2.0574466285014443E-17</v>
      </c>
      <c r="AH190" s="21">
        <f t="shared" si="17"/>
        <v>1.9878711386487389E-17</v>
      </c>
      <c r="AI190" s="21">
        <f t="shared" si="17"/>
        <v>1.9206484431388779E-17</v>
      </c>
      <c r="AJ190" s="21">
        <f t="shared" si="17"/>
        <v>1.8647072263484252E-17</v>
      </c>
      <c r="AK190" s="21">
        <f t="shared" si="17"/>
        <v>1.8103953653868206E-17</v>
      </c>
      <c r="AL190" s="21">
        <f t="shared" si="17"/>
        <v>1.7576654032881751E-17</v>
      </c>
      <c r="AM190" s="21">
        <f t="shared" si="17"/>
        <v>1.7064712653283253E-17</v>
      </c>
      <c r="AN190" s="21">
        <f t="shared" si="17"/>
        <v>1.6567682187653645E-17</v>
      </c>
      <c r="AO190" s="21">
        <f t="shared" si="17"/>
        <v>1.608512833752781E-17</v>
      </c>
      <c r="AP190" s="21">
        <f t="shared" si="17"/>
        <v>1.5616629453910494E-17</v>
      </c>
      <c r="AQ190" s="21">
        <f t="shared" si="17"/>
        <v>1.5161776168845143E-17</v>
      </c>
      <c r="AR190" s="21">
        <f t="shared" si="17"/>
        <v>1.472017103771373E-17</v>
      </c>
      <c r="AS190" s="21">
        <f t="shared" si="17"/>
        <v>1.4291428191955077E-17</v>
      </c>
      <c r="AT190" s="21">
        <f t="shared" si="17"/>
        <v>1.3875173001898134E-17</v>
      </c>
      <c r="AU190" s="21">
        <f t="shared" si="17"/>
        <v>1.3471041749415665E-17</v>
      </c>
      <c r="AV190" s="21">
        <f t="shared" si="17"/>
        <v>1.3078681310112295E-17</v>
      </c>
      <c r="AW190" s="21">
        <f t="shared" si="17"/>
        <v>1.2697748844769218E-17</v>
      </c>
      <c r="AX190" s="21">
        <f t="shared" si="17"/>
        <v>1.2327911499775941E-17</v>
      </c>
      <c r="AY190" s="21">
        <f t="shared" si="17"/>
        <v>1.196884611628732E-17</v>
      </c>
      <c r="AZ190" s="21">
        <f t="shared" si="17"/>
        <v>1.1620238947851766E-17</v>
      </c>
      <c r="BA190" s="21">
        <f t="shared" si="17"/>
        <v>1.1281785386263851E-17</v>
      </c>
      <c r="BB190" s="21">
        <f t="shared" si="17"/>
        <v>1.0953189695401796E-17</v>
      </c>
    </row>
    <row r="191" spans="1:54" outlineLevel="2">
      <c r="A191" s="441"/>
      <c r="B191" s="150" t="s">
        <v>490</v>
      </c>
      <c r="C191" s="19"/>
      <c r="D191" s="135" t="s">
        <v>387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1"/>
      <c r="B192" s="150" t="s">
        <v>565</v>
      </c>
      <c r="C192" s="19"/>
      <c r="D192" s="135" t="s">
        <v>387</v>
      </c>
      <c r="E192" s="21">
        <f>E77*E186</f>
        <v>-16.374328978122275</v>
      </c>
      <c r="F192" s="21">
        <f t="shared" ref="F192:BB192" si="19">F77*F186</f>
        <v>-16.026932276116874</v>
      </c>
      <c r="G192" s="21">
        <f t="shared" si="19"/>
        <v>-15.690071723820513</v>
      </c>
      <c r="H192" s="21">
        <f t="shared" si="19"/>
        <v>-15.361060140935813</v>
      </c>
      <c r="I192" s="21">
        <f t="shared" si="19"/>
        <v>-15.039369705418675</v>
      </c>
      <c r="J192" s="21">
        <f t="shared" si="19"/>
        <v>-14.726108422457502</v>
      </c>
      <c r="K192" s="21">
        <f t="shared" si="19"/>
        <v>-14.42077770645005</v>
      </c>
      <c r="L192" s="21">
        <f t="shared" si="19"/>
        <v>-14.122814387769228</v>
      </c>
      <c r="M192" s="21">
        <f t="shared" si="19"/>
        <v>-13.832045059111168</v>
      </c>
      <c r="N192" s="21">
        <f t="shared" si="19"/>
        <v>-13.548300527712307</v>
      </c>
      <c r="O192" s="21">
        <f t="shared" si="19"/>
        <v>-13.271415714319362</v>
      </c>
      <c r="P192" s="21">
        <f t="shared" si="19"/>
        <v>-13.001229554613099</v>
      </c>
      <c r="Q192" s="21">
        <f t="shared" si="19"/>
        <v>-12.737584903026749</v>
      </c>
      <c r="R192" s="21">
        <f t="shared" si="19"/>
        <v>-12.480328438901102</v>
      </c>
      <c r="S192" s="21">
        <f t="shared" si="19"/>
        <v>-12.229310574919751</v>
      </c>
      <c r="T192" s="21">
        <f t="shared" si="19"/>
        <v>-11.984385367769429</v>
      </c>
      <c r="U192" s="21">
        <f t="shared" si="19"/>
        <v>-11.745410430971626</v>
      </c>
      <c r="V192" s="21">
        <f t="shared" si="19"/>
        <v>-11.512246849833055</v>
      </c>
      <c r="W192" s="21">
        <f t="shared" si="19"/>
        <v>-11.284759098463692</v>
      </c>
      <c r="X192" s="21">
        <f t="shared" si="19"/>
        <v>-11.062814958812709</v>
      </c>
      <c r="Y192" s="21">
        <f t="shared" si="19"/>
        <v>-10.846285441673192</v>
      </c>
      <c r="Z192" s="21">
        <f t="shared" si="19"/>
        <v>-10.635044709608414</v>
      </c>
      <c r="AA192" s="21">
        <f t="shared" si="19"/>
        <v>-10.428970001753214</v>
      </c>
      <c r="AB192" s="21">
        <f t="shared" si="19"/>
        <v>-10.227941560445229</v>
      </c>
      <c r="AC192" s="21">
        <f t="shared" si="19"/>
        <v>-10.03184255964171</v>
      </c>
      <c r="AD192" s="21">
        <f t="shared" si="19"/>
        <v>-9.840559035079151</v>
      </c>
      <c r="AE192" s="21">
        <f t="shared" si="19"/>
        <v>-9.6539798161333223</v>
      </c>
      <c r="AF192" s="21">
        <f t="shared" si="19"/>
        <v>-9.4719964593391417</v>
      </c>
      <c r="AG192" s="21">
        <f t="shared" si="19"/>
        <v>-9.2945031835300149</v>
      </c>
      <c r="AH192" s="21">
        <f t="shared" si="19"/>
        <v>-9.1213968065578452</v>
      </c>
      <c r="AI192" s="21">
        <f t="shared" si="19"/>
        <v>-8.9525766835556304</v>
      </c>
      <c r="AJ192" s="21">
        <f t="shared" si="19"/>
        <v>-8.8306045721747886</v>
      </c>
      <c r="AK192" s="21">
        <f t="shared" si="19"/>
        <v>-8.7113694634628889</v>
      </c>
      <c r="AL192" s="21">
        <f t="shared" si="19"/>
        <v>-8.5948261083571875</v>
      </c>
      <c r="AM192" s="21">
        <f t="shared" si="19"/>
        <v>-8.4809302815190009</v>
      </c>
      <c r="AN192" s="21">
        <f t="shared" si="19"/>
        <v>-8.3696387644366173</v>
      </c>
      <c r="AO192" s="21">
        <f t="shared" si="19"/>
        <v>-8.2609093289179558</v>
      </c>
      <c r="AP192" s="21">
        <f t="shared" si="19"/>
        <v>-8.1547007209664866</v>
      </c>
      <c r="AQ192" s="21">
        <f t="shared" si="19"/>
        <v>-8.050972645034328</v>
      </c>
      <c r="AR192" s="21">
        <f t="shared" si="19"/>
        <v>-7.9496857486463064</v>
      </c>
      <c r="AS192" s="21">
        <f t="shared" si="19"/>
        <v>-7.8508016073891342</v>
      </c>
      <c r="AT192" s="21">
        <f t="shared" si="19"/>
        <v>-7.7542827102597798</v>
      </c>
      <c r="AU192" s="21">
        <f t="shared" si="19"/>
        <v>-7.6600924453676056</v>
      </c>
      <c r="AV192" s="21">
        <f t="shared" si="19"/>
        <v>-7.5681950859844882</v>
      </c>
      <c r="AW192" s="21">
        <f t="shared" si="19"/>
        <v>-7.4785557769377338</v>
      </c>
      <c r="AX192" s="21">
        <f t="shared" si="19"/>
        <v>-7.3911405213404748</v>
      </c>
      <c r="AY192" s="21">
        <f t="shared" si="19"/>
        <v>-7.3059161676544404</v>
      </c>
      <c r="AZ192" s="21">
        <f t="shared" si="19"/>
        <v>-7.2228503970801317</v>
      </c>
      <c r="BA192" s="21">
        <f t="shared" si="19"/>
        <v>-7.1419117112695414</v>
      </c>
      <c r="BB192" s="21">
        <f t="shared" si="19"/>
        <v>0</v>
      </c>
    </row>
    <row r="193" spans="1:54" outlineLevel="2">
      <c r="A193" s="441"/>
      <c r="B193" s="150" t="s">
        <v>491</v>
      </c>
      <c r="C193" s="19"/>
      <c r="D193" s="135" t="s">
        <v>387</v>
      </c>
      <c r="E193" s="21">
        <f t="shared" ref="E193:BB193" si="20">SUMIF($B$143:$B$154,"Environmental",E$143:E$154)*E186</f>
        <v>-97.633527070556866</v>
      </c>
      <c r="F193" s="21">
        <f t="shared" si="20"/>
        <v>-97.262534448986273</v>
      </c>
      <c r="G193" s="21">
        <f t="shared" si="20"/>
        <v>-96.549954627946221</v>
      </c>
      <c r="H193" s="21">
        <f t="shared" si="20"/>
        <v>-95.829156875199004</v>
      </c>
      <c r="I193" s="21">
        <f t="shared" si="20"/>
        <v>-95.417925685273417</v>
      </c>
      <c r="J193" s="21">
        <f t="shared" si="20"/>
        <v>-94.9928077556158</v>
      </c>
      <c r="K193" s="21">
        <f t="shared" si="20"/>
        <v>-94.24721942590412</v>
      </c>
      <c r="L193" s="21">
        <f t="shared" si="20"/>
        <v>-93.798250073865333</v>
      </c>
      <c r="M193" s="21">
        <f t="shared" si="20"/>
        <v>-93.334598211304396</v>
      </c>
      <c r="N193" s="21">
        <f t="shared" si="20"/>
        <v>-92.569909793745026</v>
      </c>
      <c r="O193" s="21">
        <f t="shared" si="20"/>
        <v>-92.086115455463698</v>
      </c>
      <c r="P193" s="21">
        <f t="shared" si="20"/>
        <v>-91.590758875110893</v>
      </c>
      <c r="Q193" s="21">
        <f t="shared" si="20"/>
        <v>-91.084848426516785</v>
      </c>
      <c r="R193" s="21">
        <f t="shared" si="20"/>
        <v>-90.834176221861185</v>
      </c>
      <c r="S193" s="21">
        <f t="shared" si="20"/>
        <v>-90.304702381721668</v>
      </c>
      <c r="T193" s="21">
        <f t="shared" si="20"/>
        <v>-89.767600856763067</v>
      </c>
      <c r="U193" s="21">
        <f t="shared" si="20"/>
        <v>-89.223729231696311</v>
      </c>
      <c r="V193" s="21">
        <f t="shared" si="20"/>
        <v>-88.918192154021241</v>
      </c>
      <c r="W193" s="21">
        <f t="shared" si="20"/>
        <v>-88.358392427396566</v>
      </c>
      <c r="X193" s="21">
        <f t="shared" si="20"/>
        <v>-88.02905977400151</v>
      </c>
      <c r="Y193" s="21">
        <f t="shared" si="20"/>
        <v>-87.456838414633879</v>
      </c>
      <c r="Z193" s="21">
        <f t="shared" si="20"/>
        <v>-87.107544595533113</v>
      </c>
      <c r="AA193" s="21">
        <f t="shared" si="20"/>
        <v>-86.747433069973738</v>
      </c>
      <c r="AB193" s="21">
        <f t="shared" si="20"/>
        <v>-86.377465596092222</v>
      </c>
      <c r="AC193" s="21">
        <f t="shared" si="20"/>
        <v>-85.949912591546422</v>
      </c>
      <c r="AD193" s="21">
        <f t="shared" si="20"/>
        <v>-85.527255988126029</v>
      </c>
      <c r="AE193" s="21">
        <f t="shared" si="20"/>
        <v>-85.118900160954468</v>
      </c>
      <c r="AF193" s="21">
        <f t="shared" si="20"/>
        <v>-84.698190789893772</v>
      </c>
      <c r="AG193" s="21">
        <f t="shared" si="20"/>
        <v>-84.268597776673246</v>
      </c>
      <c r="AH193" s="21">
        <f t="shared" si="20"/>
        <v>-83.834010429914628</v>
      </c>
      <c r="AI193" s="21">
        <f t="shared" si="20"/>
        <v>-83.399326764824153</v>
      </c>
      <c r="AJ193" s="21">
        <f t="shared" si="20"/>
        <v>-83.365198725190993</v>
      </c>
      <c r="AK193" s="21">
        <f t="shared" si="20"/>
        <v>-83.325529817660083</v>
      </c>
      <c r="AL193" s="21">
        <f t="shared" si="20"/>
        <v>-83.282101066758656</v>
      </c>
      <c r="AM193" s="21">
        <f t="shared" si="20"/>
        <v>-83.235919039086056</v>
      </c>
      <c r="AN193" s="21">
        <f t="shared" si="20"/>
        <v>-83.18742081469658</v>
      </c>
      <c r="AO193" s="21">
        <f t="shared" si="20"/>
        <v>-83.136798496311968</v>
      </c>
      <c r="AP193" s="21">
        <f t="shared" si="20"/>
        <v>-83.084651192115231</v>
      </c>
      <c r="AQ193" s="21">
        <f t="shared" si="20"/>
        <v>-83.031658591845755</v>
      </c>
      <c r="AR193" s="21">
        <f t="shared" si="20"/>
        <v>-82.978315871163289</v>
      </c>
      <c r="AS193" s="21">
        <f t="shared" si="20"/>
        <v>-82.925082243922603</v>
      </c>
      <c r="AT193" s="21">
        <f t="shared" si="20"/>
        <v>-82.87244701651251</v>
      </c>
      <c r="AU193" s="21">
        <f t="shared" si="20"/>
        <v>-82.820922984501848</v>
      </c>
      <c r="AV193" s="21">
        <f t="shared" si="20"/>
        <v>-82.770995693816204</v>
      </c>
      <c r="AW193" s="21">
        <f t="shared" si="20"/>
        <v>-82.723127836303007</v>
      </c>
      <c r="AX193" s="21">
        <f t="shared" si="20"/>
        <v>-82.677781197591813</v>
      </c>
      <c r="AY193" s="21">
        <f t="shared" si="20"/>
        <v>-82.635415611447073</v>
      </c>
      <c r="AZ193" s="21">
        <f t="shared" si="20"/>
        <v>-82.596482870731151</v>
      </c>
      <c r="BA193" s="21">
        <f t="shared" si="20"/>
        <v>-82.561425200889147</v>
      </c>
      <c r="BB193" s="21">
        <f t="shared" si="20"/>
        <v>0</v>
      </c>
    </row>
    <row r="194" spans="1:54" outlineLevel="2">
      <c r="A194" s="441"/>
      <c r="B194" s="150" t="s">
        <v>492</v>
      </c>
      <c r="C194" s="19"/>
      <c r="D194" s="135" t="s">
        <v>387</v>
      </c>
      <c r="E194" s="21">
        <f t="shared" ref="E194:BB194" si="21">SUM(E172:E174)*E186</f>
        <v>-48.894022682500733</v>
      </c>
      <c r="F194" s="21">
        <f t="shared" si="21"/>
        <v>-48.585472350423615</v>
      </c>
      <c r="G194" s="21">
        <f t="shared" si="21"/>
        <v>-48.288612398203455</v>
      </c>
      <c r="H194" s="21">
        <f t="shared" si="21"/>
        <v>-47.99596809623069</v>
      </c>
      <c r="I194" s="21">
        <f t="shared" si="21"/>
        <v>-47.706435831311197</v>
      </c>
      <c r="J194" s="21">
        <f t="shared" si="21"/>
        <v>-47.424100164679977</v>
      </c>
      <c r="K194" s="21">
        <f t="shared" si="21"/>
        <v>-47.148030666892893</v>
      </c>
      <c r="L194" s="21">
        <f t="shared" si="21"/>
        <v>-46.877009237582271</v>
      </c>
      <c r="M194" s="21">
        <f t="shared" si="21"/>
        <v>-46.611041705930838</v>
      </c>
      <c r="N194" s="21">
        <f t="shared" si="21"/>
        <v>-46.350135181508705</v>
      </c>
      <c r="O194" s="21">
        <f t="shared" si="21"/>
        <v>-46.094298103287173</v>
      </c>
      <c r="P194" s="21">
        <f t="shared" si="21"/>
        <v>-45.843540286278852</v>
      </c>
      <c r="Q194" s="21">
        <f t="shared" si="21"/>
        <v>-45.597872912068297</v>
      </c>
      <c r="R194" s="21">
        <f t="shared" si="21"/>
        <v>-45.35730855062296</v>
      </c>
      <c r="S194" s="21">
        <f t="shared" si="21"/>
        <v>-45.111708807014757</v>
      </c>
      <c r="T194" s="21">
        <f t="shared" si="21"/>
        <v>-44.871347500599917</v>
      </c>
      <c r="U194" s="21">
        <f t="shared" si="21"/>
        <v>-44.63623809623698</v>
      </c>
      <c r="V194" s="21">
        <f t="shared" si="21"/>
        <v>-44.406395632493115</v>
      </c>
      <c r="W194" s="21">
        <f t="shared" si="21"/>
        <v>-44.181836597128573</v>
      </c>
      <c r="X194" s="21">
        <f t="shared" si="21"/>
        <v>-43.962579150047269</v>
      </c>
      <c r="Y194" s="21">
        <f t="shared" si="21"/>
        <v>-43.748643025826389</v>
      </c>
      <c r="Z194" s="21">
        <f t="shared" si="21"/>
        <v>-43.540049609884882</v>
      </c>
      <c r="AA194" s="21">
        <f t="shared" si="21"/>
        <v>-43.336821966524326</v>
      </c>
      <c r="AB194" s="21">
        <f t="shared" si="21"/>
        <v>-43.138984933800245</v>
      </c>
      <c r="AC194" s="21">
        <f t="shared" si="21"/>
        <v>-42.918948040576865</v>
      </c>
      <c r="AD194" s="21">
        <f t="shared" si="21"/>
        <v>-42.701133444506667</v>
      </c>
      <c r="AE194" s="21">
        <f t="shared" si="21"/>
        <v>-42.482892433184574</v>
      </c>
      <c r="AF194" s="21">
        <f t="shared" si="21"/>
        <v>-42.262517800863684</v>
      </c>
      <c r="AG194" s="21">
        <f t="shared" si="21"/>
        <v>-42.03925784505342</v>
      </c>
      <c r="AH194" s="21">
        <f t="shared" si="21"/>
        <v>-41.813554950335202</v>
      </c>
      <c r="AI194" s="21">
        <f t="shared" si="21"/>
        <v>-41.587480148222738</v>
      </c>
      <c r="AJ194" s="21">
        <f t="shared" si="21"/>
        <v>-41.561292377001614</v>
      </c>
      <c r="AK194" s="21">
        <f t="shared" si="21"/>
        <v>-41.533059852960548</v>
      </c>
      <c r="AL194" s="21">
        <f t="shared" si="21"/>
        <v>-41.503143100632272</v>
      </c>
      <c r="AM194" s="21">
        <f t="shared" si="21"/>
        <v>-41.471957203916986</v>
      </c>
      <c r="AN194" s="21">
        <f t="shared" si="21"/>
        <v>-41.43980400802247</v>
      </c>
      <c r="AO194" s="21">
        <f t="shared" si="21"/>
        <v>-41.406843467960663</v>
      </c>
      <c r="AP194" s="21">
        <f t="shared" si="21"/>
        <v>-41.373348734024859</v>
      </c>
      <c r="AQ194" s="21">
        <f t="shared" si="21"/>
        <v>-41.33960099408079</v>
      </c>
      <c r="AR194" s="21">
        <f t="shared" si="21"/>
        <v>-41.305855919551647</v>
      </c>
      <c r="AS194" s="21">
        <f t="shared" si="21"/>
        <v>-41.272349864189536</v>
      </c>
      <c r="AT194" s="21">
        <f t="shared" si="21"/>
        <v>-41.239318742353738</v>
      </c>
      <c r="AU194" s="21">
        <f t="shared" si="21"/>
        <v>-41.207005126731325</v>
      </c>
      <c r="AV194" s="21">
        <f t="shared" si="21"/>
        <v>-41.175643621943415</v>
      </c>
      <c r="AW194" s="21">
        <f t="shared" si="21"/>
        <v>-41.145461891383853</v>
      </c>
      <c r="AX194" s="21">
        <f t="shared" si="21"/>
        <v>-41.116684228206822</v>
      </c>
      <c r="AY194" s="21">
        <f t="shared" si="21"/>
        <v>-41.089532743723169</v>
      </c>
      <c r="AZ194" s="21">
        <f t="shared" si="21"/>
        <v>-41.064226357296704</v>
      </c>
      <c r="BA194" s="21">
        <f t="shared" si="21"/>
        <v>-41.040980058403321</v>
      </c>
      <c r="BB194" s="21">
        <f t="shared" si="21"/>
        <v>0</v>
      </c>
    </row>
    <row r="195" spans="1:54" outlineLevel="2">
      <c r="A195" s="441"/>
      <c r="B195" s="150" t="s">
        <v>493</v>
      </c>
      <c r="C195" s="19"/>
      <c r="D195" s="135" t="s">
        <v>387</v>
      </c>
      <c r="E195" s="21">
        <f>SUM(E176:E178)*E186</f>
        <v>-146.68206801275718</v>
      </c>
      <c r="F195" s="21">
        <f t="shared" ref="F195:BB195" si="22">SUM(F176:F178)*F186</f>
        <v>-145.75641701726292</v>
      </c>
      <c r="G195" s="21">
        <f t="shared" si="22"/>
        <v>-144.86583719461041</v>
      </c>
      <c r="H195" s="21">
        <f t="shared" si="22"/>
        <v>-143.98790428869205</v>
      </c>
      <c r="I195" s="21">
        <f t="shared" si="22"/>
        <v>-143.11930749393358</v>
      </c>
      <c r="J195" s="21">
        <f t="shared" si="22"/>
        <v>-142.27230046279232</v>
      </c>
      <c r="K195" s="21">
        <f t="shared" si="22"/>
        <v>-141.44409200067869</v>
      </c>
      <c r="L195" s="21">
        <f t="shared" si="22"/>
        <v>-140.6310277127468</v>
      </c>
      <c r="M195" s="21">
        <f t="shared" si="22"/>
        <v>-139.83312508844202</v>
      </c>
      <c r="N195" s="21">
        <f t="shared" si="22"/>
        <v>-139.05040551577767</v>
      </c>
      <c r="O195" s="21">
        <f t="shared" si="22"/>
        <v>-138.28289430986155</v>
      </c>
      <c r="P195" s="21">
        <f t="shared" si="22"/>
        <v>-137.53062088642409</v>
      </c>
      <c r="Q195" s="21">
        <f t="shared" si="22"/>
        <v>-136.79361873620493</v>
      </c>
      <c r="R195" s="21">
        <f t="shared" si="22"/>
        <v>-136.07192565186884</v>
      </c>
      <c r="S195" s="21">
        <f t="shared" si="22"/>
        <v>-135.33512639509462</v>
      </c>
      <c r="T195" s="21">
        <f t="shared" si="22"/>
        <v>-134.6140424763698</v>
      </c>
      <c r="U195" s="21">
        <f t="shared" si="22"/>
        <v>-133.90871431363374</v>
      </c>
      <c r="V195" s="21">
        <f t="shared" si="22"/>
        <v>-133.21918687305129</v>
      </c>
      <c r="W195" s="21">
        <f t="shared" si="22"/>
        <v>-132.54550979138574</v>
      </c>
      <c r="X195" s="21">
        <f t="shared" si="22"/>
        <v>-131.8877374501418</v>
      </c>
      <c r="Y195" s="21">
        <f t="shared" si="22"/>
        <v>-131.24592907747916</v>
      </c>
      <c r="Z195" s="21">
        <f t="shared" si="22"/>
        <v>-130.62014880708793</v>
      </c>
      <c r="AA195" s="21">
        <f t="shared" si="22"/>
        <v>-130.01046592170243</v>
      </c>
      <c r="AB195" s="21">
        <f t="shared" si="22"/>
        <v>-129.41695480140075</v>
      </c>
      <c r="AC195" s="21">
        <f t="shared" si="22"/>
        <v>-128.756844122947</v>
      </c>
      <c r="AD195" s="21">
        <f t="shared" si="22"/>
        <v>-128.10340033607685</v>
      </c>
      <c r="AE195" s="21">
        <f t="shared" si="22"/>
        <v>-127.44867730369133</v>
      </c>
      <c r="AF195" s="21">
        <f t="shared" si="22"/>
        <v>-126.78755340862286</v>
      </c>
      <c r="AG195" s="21">
        <f t="shared" si="22"/>
        <v>-126.11777353948538</v>
      </c>
      <c r="AH195" s="21">
        <f t="shared" si="22"/>
        <v>-125.4406648563036</v>
      </c>
      <c r="AI195" s="21">
        <f t="shared" si="22"/>
        <v>-124.76244045066684</v>
      </c>
      <c r="AJ195" s="21">
        <f t="shared" si="22"/>
        <v>-124.68387713751122</v>
      </c>
      <c r="AK195" s="21">
        <f t="shared" si="22"/>
        <v>-124.5991795657373</v>
      </c>
      <c r="AL195" s="21">
        <f t="shared" si="22"/>
        <v>-124.50942930906699</v>
      </c>
      <c r="AM195" s="21">
        <f t="shared" si="22"/>
        <v>-124.41587161943909</v>
      </c>
      <c r="AN195" s="21">
        <f t="shared" si="22"/>
        <v>-124.31941203217387</v>
      </c>
      <c r="AO195" s="21">
        <f t="shared" si="22"/>
        <v>-124.22053041236674</v>
      </c>
      <c r="AP195" s="21">
        <f t="shared" si="22"/>
        <v>-124.1200462109322</v>
      </c>
      <c r="AQ195" s="21">
        <f t="shared" si="22"/>
        <v>-124.01880299147881</v>
      </c>
      <c r="AR195" s="21">
        <f t="shared" si="22"/>
        <v>-123.91756776826639</v>
      </c>
      <c r="AS195" s="21">
        <f t="shared" si="22"/>
        <v>-123.81704960253329</v>
      </c>
      <c r="AT195" s="21">
        <f t="shared" si="22"/>
        <v>-123.71795623737093</v>
      </c>
      <c r="AU195" s="21">
        <f t="shared" si="22"/>
        <v>-123.62101539084316</v>
      </c>
      <c r="AV195" s="21">
        <f t="shared" si="22"/>
        <v>-123.52693087681163</v>
      </c>
      <c r="AW195" s="21">
        <f t="shared" si="22"/>
        <v>-123.43638568545641</v>
      </c>
      <c r="AX195" s="21">
        <f t="shared" si="22"/>
        <v>-123.3500526962406</v>
      </c>
      <c r="AY195" s="21">
        <f t="shared" si="22"/>
        <v>-123.26859824309852</v>
      </c>
      <c r="AZ195" s="21">
        <f t="shared" si="22"/>
        <v>-123.19267908412154</v>
      </c>
      <c r="BA195" s="21">
        <f t="shared" si="22"/>
        <v>-123.12294018773737</v>
      </c>
      <c r="BB195" s="21">
        <f t="shared" si="22"/>
        <v>0</v>
      </c>
    </row>
    <row r="196" spans="1:54" outlineLevel="2">
      <c r="A196" s="441"/>
      <c r="B196" s="150" t="s">
        <v>287</v>
      </c>
      <c r="C196" s="19"/>
      <c r="D196" s="135" t="s">
        <v>387</v>
      </c>
      <c r="E196" s="21">
        <f t="shared" ref="E196:BB196" si="23">SUMIF($B$143:$B$154,"Safety",E$143:E$154)*E187</f>
        <v>-9.2260166219501087</v>
      </c>
      <c r="F196" s="21">
        <f t="shared" si="23"/>
        <v>-9.3854456576780212</v>
      </c>
      <c r="G196" s="21">
        <f t="shared" si="23"/>
        <v>-9.5698124028613929</v>
      </c>
      <c r="H196" s="21">
        <f t="shared" si="23"/>
        <v>-9.7594218655051481</v>
      </c>
      <c r="I196" s="21">
        <f t="shared" si="23"/>
        <v>-9.9536166509176329</v>
      </c>
      <c r="J196" s="21">
        <f t="shared" si="23"/>
        <v>-10.157065125129263</v>
      </c>
      <c r="K196" s="21">
        <f t="shared" si="23"/>
        <v>-10.368395178874346</v>
      </c>
      <c r="L196" s="21">
        <f t="shared" si="23"/>
        <v>-10.5874815787532</v>
      </c>
      <c r="M196" s="21">
        <f t="shared" si="23"/>
        <v>-10.814824021780208</v>
      </c>
      <c r="N196" s="21">
        <f t="shared" si="23"/>
        <v>-11.050975018444433</v>
      </c>
      <c r="O196" s="21">
        <f t="shared" si="23"/>
        <v>-11.296546793242136</v>
      </c>
      <c r="P196" s="21">
        <f t="shared" si="23"/>
        <v>-11.535815932450008</v>
      </c>
      <c r="Q196" s="21">
        <f t="shared" si="23"/>
        <v>-11.775355707594056</v>
      </c>
      <c r="R196" s="21">
        <f t="shared" si="23"/>
        <v>-12.021700018534217</v>
      </c>
      <c r="S196" s="21">
        <f t="shared" si="23"/>
        <v>-12.275061423173184</v>
      </c>
      <c r="T196" s="21">
        <f t="shared" si="23"/>
        <v>-12.535659462082428</v>
      </c>
      <c r="U196" s="21">
        <f t="shared" si="23"/>
        <v>-12.803720894698035</v>
      </c>
      <c r="V196" s="21">
        <f t="shared" si="23"/>
        <v>-13.079479943611924</v>
      </c>
      <c r="W196" s="21">
        <f t="shared" si="23"/>
        <v>-13.36317854723838</v>
      </c>
      <c r="X196" s="21">
        <f t="shared" si="23"/>
        <v>-13.655066621145396</v>
      </c>
      <c r="Y196" s="21">
        <f t="shared" si="23"/>
        <v>-13.955402328350328</v>
      </c>
      <c r="Z196" s="21">
        <f t="shared" si="23"/>
        <v>-14.264452358890145</v>
      </c>
      <c r="AA196" s="21">
        <f t="shared" si="23"/>
        <v>-14.582492218986728</v>
      </c>
      <c r="AB196" s="21">
        <f t="shared" si="23"/>
        <v>-14.909806530139432</v>
      </c>
      <c r="AC196" s="21">
        <f t="shared" si="23"/>
        <v>-17.235653213737386</v>
      </c>
      <c r="AD196" s="21">
        <f t="shared" si="23"/>
        <v>-17.650921918753554</v>
      </c>
      <c r="AE196" s="21">
        <f t="shared" si="23"/>
        <v>-18.078504812774703</v>
      </c>
      <c r="AF196" s="21">
        <f t="shared" si="23"/>
        <v>-18.518795470274341</v>
      </c>
      <c r="AG196" s="21">
        <f t="shared" si="23"/>
        <v>-18.972200445213701</v>
      </c>
      <c r="AH196" s="21">
        <f t="shared" si="23"/>
        <v>-19.439139708373606</v>
      </c>
      <c r="AI196" s="21">
        <f t="shared" si="23"/>
        <v>-19.920047099558552</v>
      </c>
      <c r="AJ196" s="21">
        <f t="shared" si="23"/>
        <v>-20.458504983028266</v>
      </c>
      <c r="AK196" s="21">
        <f t="shared" si="23"/>
        <v>-21.01409152358093</v>
      </c>
      <c r="AL196" s="21">
        <f t="shared" si="23"/>
        <v>-21.587389622547395</v>
      </c>
      <c r="AM196" s="21">
        <f t="shared" si="23"/>
        <v>-22.179002639964299</v>
      </c>
      <c r="AN196" s="21">
        <f t="shared" si="23"/>
        <v>-22.789555126479996</v>
      </c>
      <c r="AO196" s="21">
        <f t="shared" si="23"/>
        <v>-23.419693581709407</v>
      </c>
      <c r="AP196" s="21">
        <f t="shared" si="23"/>
        <v>-24.070087239999374</v>
      </c>
      <c r="AQ196" s="21">
        <f t="shared" si="23"/>
        <v>-24.741428884601991</v>
      </c>
      <c r="AR196" s="21">
        <f t="shared" si="23"/>
        <v>-25.434435691289661</v>
      </c>
      <c r="AS196" s="21">
        <f t="shared" si="23"/>
        <v>-26.149850102482912</v>
      </c>
      <c r="AT196" s="21">
        <f t="shared" si="23"/>
        <v>-26.888440733002358</v>
      </c>
      <c r="AU196" s="21">
        <f t="shared" si="23"/>
        <v>-27.65100330859498</v>
      </c>
      <c r="AV196" s="21">
        <f t="shared" si="23"/>
        <v>-28.438361638429097</v>
      </c>
      <c r="AW196" s="21">
        <f t="shared" si="23"/>
        <v>-29.251368622793859</v>
      </c>
      <c r="AX196" s="21">
        <f t="shared" si="23"/>
        <v>-30.090907297286435</v>
      </c>
      <c r="AY196" s="21">
        <f t="shared" si="23"/>
        <v>-30.957891914814883</v>
      </c>
      <c r="AZ196" s="21">
        <f t="shared" si="23"/>
        <v>-31.853269066795331</v>
      </c>
      <c r="BA196" s="21">
        <f t="shared" si="23"/>
        <v>-32.778018844970795</v>
      </c>
      <c r="BB196" s="21">
        <f t="shared" si="23"/>
        <v>-32.157686809481589</v>
      </c>
    </row>
    <row r="197" spans="1:54" outlineLevel="2">
      <c r="A197" s="441"/>
      <c r="B197" s="150" t="s">
        <v>290</v>
      </c>
      <c r="C197" s="19"/>
      <c r="D197" s="135" t="s">
        <v>387</v>
      </c>
      <c r="E197" s="21">
        <f>SUMIF($B$143:$B$154,"Financial",E$143:E$154)*E186</f>
        <v>-90.62013415657826</v>
      </c>
      <c r="F197" s="21">
        <f t="shared" ref="F197:BB197" si="24">SUMIF($B$143:$B$154,"Financial",F$143:F$154)*F186</f>
        <v>-89.825293691446205</v>
      </c>
      <c r="G197" s="21">
        <f t="shared" si="24"/>
        <v>-89.347009666364613</v>
      </c>
      <c r="H197" s="21">
        <f t="shared" si="24"/>
        <v>-88.850957065397111</v>
      </c>
      <c r="I197" s="21">
        <f t="shared" si="24"/>
        <v>-88.3255916121512</v>
      </c>
      <c r="J197" s="21">
        <f t="shared" si="24"/>
        <v>-87.922534837511151</v>
      </c>
      <c r="K197" s="21">
        <f t="shared" si="24"/>
        <v>-87.64905756734106</v>
      </c>
      <c r="L197" s="21">
        <f t="shared" si="24"/>
        <v>-87.385734143570573</v>
      </c>
      <c r="M197" s="21">
        <f t="shared" si="24"/>
        <v>-87.132644794695992</v>
      </c>
      <c r="N197" s="21">
        <f t="shared" si="24"/>
        <v>-86.889886104869802</v>
      </c>
      <c r="O197" s="21">
        <f t="shared" si="24"/>
        <v>-86.657572557996374</v>
      </c>
      <c r="P197" s="21">
        <f t="shared" si="24"/>
        <v>-86.429156558594698</v>
      </c>
      <c r="Q197" s="21">
        <f t="shared" si="24"/>
        <v>-86.207504775561418</v>
      </c>
      <c r="R197" s="21">
        <f t="shared" si="24"/>
        <v>-85.995263557023648</v>
      </c>
      <c r="S197" s="21">
        <f t="shared" si="24"/>
        <v>-85.792457356336982</v>
      </c>
      <c r="T197" s="21">
        <f t="shared" si="24"/>
        <v>-85.599117531665655</v>
      </c>
      <c r="U197" s="21">
        <f t="shared" si="24"/>
        <v>-85.415282683841838</v>
      </c>
      <c r="V197" s="21">
        <f t="shared" si="24"/>
        <v>-85.240999017691522</v>
      </c>
      <c r="W197" s="21">
        <f t="shared" si="24"/>
        <v>-85.07632072843748</v>
      </c>
      <c r="X197" s="21">
        <f t="shared" si="24"/>
        <v>-84.921310414887998</v>
      </c>
      <c r="Y197" s="21">
        <f t="shared" si="24"/>
        <v>-84.776039521238985</v>
      </c>
      <c r="Z197" s="21">
        <f t="shared" si="24"/>
        <v>-84.640588809440374</v>
      </c>
      <c r="AA197" s="21">
        <f t="shared" si="24"/>
        <v>-84.515048864203607</v>
      </c>
      <c r="AB197" s="21">
        <f t="shared" si="24"/>
        <v>-84.399520632870704</v>
      </c>
      <c r="AC197" s="21">
        <f t="shared" si="24"/>
        <v>-100.39279772119585</v>
      </c>
      <c r="AD197" s="21">
        <f t="shared" si="24"/>
        <v>-100.42621463995549</v>
      </c>
      <c r="AE197" s="21">
        <f t="shared" si="24"/>
        <v>-100.4699268091159</v>
      </c>
      <c r="AF197" s="21">
        <f t="shared" si="24"/>
        <v>-100.52411481159625</v>
      </c>
      <c r="AG197" s="21">
        <f t="shared" si="24"/>
        <v>-100.58897204271356</v>
      </c>
      <c r="AH197" s="21">
        <f t="shared" si="24"/>
        <v>-100.66470554594476</v>
      </c>
      <c r="AI197" s="21">
        <f t="shared" si="24"/>
        <v>-100.7515369028367</v>
      </c>
      <c r="AJ197" s="21">
        <f t="shared" si="24"/>
        <v>-101.33926484676702</v>
      </c>
      <c r="AK197" s="21">
        <f t="shared" si="24"/>
        <v>-101.94202595445879</v>
      </c>
      <c r="AL197" s="21">
        <f t="shared" si="24"/>
        <v>-102.56028423406772</v>
      </c>
      <c r="AM197" s="21">
        <f t="shared" si="24"/>
        <v>-103.19452987570824</v>
      </c>
      <c r="AN197" s="21">
        <f t="shared" si="24"/>
        <v>-103.84528104591661</v>
      </c>
      <c r="AO197" s="21">
        <f t="shared" si="24"/>
        <v>-104.51308580936232</v>
      </c>
      <c r="AP197" s="21">
        <f t="shared" si="24"/>
        <v>-105.19852418709196</v>
      </c>
      <c r="AQ197" s="21">
        <f t="shared" si="24"/>
        <v>-105.90221036126528</v>
      </c>
      <c r="AR197" s="21">
        <f t="shared" si="24"/>
        <v>-106.62479503706943</v>
      </c>
      <c r="AS197" s="21">
        <f t="shared" si="24"/>
        <v>-107.36696797326965</v>
      </c>
      <c r="AT197" s="21">
        <f t="shared" si="24"/>
        <v>-108.12946069369494</v>
      </c>
      <c r="AU197" s="21">
        <f t="shared" si="24"/>
        <v>-108.91304939284903</v>
      </c>
      <c r="AV197" s="21">
        <f t="shared" si="24"/>
        <v>-109.71855804979518</v>
      </c>
      <c r="AW197" s="21">
        <f t="shared" si="24"/>
        <v>-110.54686176550052</v>
      </c>
      <c r="AX197" s="21">
        <f t="shared" si="24"/>
        <v>-111.39889033992372</v>
      </c>
      <c r="AY197" s="21">
        <f t="shared" si="24"/>
        <v>-112.27563210632202</v>
      </c>
      <c r="AZ197" s="21">
        <f t="shared" si="24"/>
        <v>-113.17813804152166</v>
      </c>
      <c r="BA197" s="21">
        <f t="shared" si="24"/>
        <v>-114.10752617226979</v>
      </c>
      <c r="BB197" s="21">
        <f t="shared" si="24"/>
        <v>-192.624491638482</v>
      </c>
    </row>
    <row r="198" spans="1:54" outlineLevel="2">
      <c r="A198" s="442"/>
      <c r="B198" s="150" t="s">
        <v>474</v>
      </c>
      <c r="C198" s="19"/>
      <c r="D198" s="135" t="s">
        <v>387</v>
      </c>
      <c r="E198" s="21">
        <f>SUMIF($B$143:$B$154,"Other",E$143:E$154)*E186</f>
        <v>0.94799999999999995</v>
      </c>
      <c r="F198" s="21">
        <f t="shared" ref="F198:BB198" si="25">SUMIF($B$143:$B$154,"Other",F$143:F$154)*F186</f>
        <v>0.91594202898550725</v>
      </c>
      <c r="G198" s="21">
        <f t="shared" si="25"/>
        <v>0.88496814394735002</v>
      </c>
      <c r="H198" s="21">
        <f t="shared" si="25"/>
        <v>0.85504168497328514</v>
      </c>
      <c r="I198" s="21">
        <f t="shared" si="25"/>
        <v>0.82612723185824655</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0" t="s">
        <v>494</v>
      </c>
      <c r="B200" s="150" t="s">
        <v>495</v>
      </c>
      <c r="C200" s="19"/>
      <c r="D200" s="135" t="s">
        <v>387</v>
      </c>
      <c r="E200" s="21">
        <f>SUM(E190:E193,E196:E198)</f>
        <v>-216.71870570368557</v>
      </c>
      <c r="F200" s="21">
        <f t="shared" ref="F200:BB200" si="26">SUM(F190:F193,F196:F198)</f>
        <v>-215.4133963089846</v>
      </c>
      <c r="G200" s="21">
        <f t="shared" si="26"/>
        <v>-214.18903760893215</v>
      </c>
      <c r="H200" s="21">
        <f t="shared" si="26"/>
        <v>-212.91160458733668</v>
      </c>
      <c r="I200" s="21">
        <f t="shared" si="26"/>
        <v>-211.92316078123596</v>
      </c>
      <c r="J200" s="21">
        <f t="shared" si="26"/>
        <v>-208.70271254076107</v>
      </c>
      <c r="K200" s="21">
        <f t="shared" si="26"/>
        <v>-207.50143605615511</v>
      </c>
      <c r="L200" s="21">
        <f t="shared" si="26"/>
        <v>-206.62823910534127</v>
      </c>
      <c r="M200" s="21">
        <f t="shared" si="26"/>
        <v>-205.77186711345297</v>
      </c>
      <c r="N200" s="21">
        <f t="shared" si="26"/>
        <v>-204.6461050142228</v>
      </c>
      <c r="O200" s="21">
        <f t="shared" si="26"/>
        <v>-203.83312192799838</v>
      </c>
      <c r="P200" s="21">
        <f t="shared" si="26"/>
        <v>-203.01772323799148</v>
      </c>
      <c r="Q200" s="21">
        <f t="shared" si="26"/>
        <v>-202.20990999207572</v>
      </c>
      <c r="R200" s="21">
        <f t="shared" si="26"/>
        <v>-201.68422642763056</v>
      </c>
      <c r="S200" s="21">
        <f t="shared" si="26"/>
        <v>-200.90645985929342</v>
      </c>
      <c r="T200" s="21">
        <f t="shared" si="26"/>
        <v>-200.1476428234694</v>
      </c>
      <c r="U200" s="21">
        <f t="shared" si="26"/>
        <v>-199.4085226900014</v>
      </c>
      <c r="V200" s="21">
        <f t="shared" si="26"/>
        <v>-198.93412496372122</v>
      </c>
      <c r="W200" s="21">
        <f t="shared" si="26"/>
        <v>-198.23180431616944</v>
      </c>
      <c r="X200" s="21">
        <f t="shared" si="26"/>
        <v>-197.78627335246586</v>
      </c>
      <c r="Y200" s="21">
        <f t="shared" si="26"/>
        <v>-197.12419026287517</v>
      </c>
      <c r="Z200" s="21">
        <f t="shared" si="26"/>
        <v>-196.71141648905103</v>
      </c>
      <c r="AA200" s="21">
        <f t="shared" si="26"/>
        <v>-196.31428341418552</v>
      </c>
      <c r="AB200" s="21">
        <f t="shared" si="26"/>
        <v>-195.93386113991644</v>
      </c>
      <c r="AC200" s="21">
        <f t="shared" si="26"/>
        <v>-213.61020608612137</v>
      </c>
      <c r="AD200" s="21">
        <f t="shared" si="26"/>
        <v>-213.44495158191421</v>
      </c>
      <c r="AE200" s="21">
        <f t="shared" si="26"/>
        <v>-213.32131159897841</v>
      </c>
      <c r="AF200" s="21">
        <f t="shared" si="26"/>
        <v>-213.2130975311035</v>
      </c>
      <c r="AG200" s="21">
        <f t="shared" si="26"/>
        <v>-213.12427344813051</v>
      </c>
      <c r="AH200" s="21">
        <f t="shared" si="26"/>
        <v>-213.05925249079081</v>
      </c>
      <c r="AI200" s="21">
        <f t="shared" si="26"/>
        <v>-213.02348745077504</v>
      </c>
      <c r="AJ200" s="21">
        <f t="shared" si="26"/>
        <v>-213.99357312716108</v>
      </c>
      <c r="AK200" s="21">
        <f t="shared" si="26"/>
        <v>-214.99301675916269</v>
      </c>
      <c r="AL200" s="21">
        <f t="shared" si="26"/>
        <v>-216.02460103173095</v>
      </c>
      <c r="AM200" s="21">
        <f t="shared" si="26"/>
        <v>-217.0903818362776</v>
      </c>
      <c r="AN200" s="21">
        <f t="shared" si="26"/>
        <v>-218.19189575152978</v>
      </c>
      <c r="AO200" s="21">
        <f t="shared" si="26"/>
        <v>-219.33048721630166</v>
      </c>
      <c r="AP200" s="21">
        <f t="shared" si="26"/>
        <v>-220.50796334017303</v>
      </c>
      <c r="AQ200" s="21">
        <f t="shared" si="26"/>
        <v>-221.72627048274734</v>
      </c>
      <c r="AR200" s="21">
        <f t="shared" si="26"/>
        <v>-222.98723234816867</v>
      </c>
      <c r="AS200" s="21">
        <f t="shared" si="26"/>
        <v>-224.29270192706429</v>
      </c>
      <c r="AT200" s="21">
        <f t="shared" si="26"/>
        <v>-225.64463115346956</v>
      </c>
      <c r="AU200" s="21">
        <f t="shared" si="26"/>
        <v>-227.04506813131349</v>
      </c>
      <c r="AV200" s="21">
        <f t="shared" si="26"/>
        <v>-228.49611046802497</v>
      </c>
      <c r="AW200" s="21">
        <f t="shared" si="26"/>
        <v>-229.99991400153513</v>
      </c>
      <c r="AX200" s="21">
        <f t="shared" si="26"/>
        <v>-231.55871935614243</v>
      </c>
      <c r="AY200" s="21">
        <f t="shared" si="26"/>
        <v>-233.17485580023842</v>
      </c>
      <c r="AZ200" s="21">
        <f t="shared" si="26"/>
        <v>-234.85074037612827</v>
      </c>
      <c r="BA200" s="21">
        <f t="shared" si="26"/>
        <v>-236.58888192939926</v>
      </c>
      <c r="BB200" s="21">
        <f t="shared" si="26"/>
        <v>-224.78217844796359</v>
      </c>
    </row>
    <row r="201" spans="1:54" outlineLevel="2">
      <c r="A201" s="441"/>
      <c r="B201" s="150" t="s">
        <v>496</v>
      </c>
      <c r="C201" s="19"/>
      <c r="D201" s="135" t="s">
        <v>387</v>
      </c>
      <c r="E201" s="21">
        <f>SUM(E190:E192,E194,E196:E198)</f>
        <v>-167.97920131562941</v>
      </c>
      <c r="F201" s="21">
        <f t="shared" ref="F201:BB201" si="27">SUM(F190:F192,F194,F196:F198)</f>
        <v>-166.73633421042194</v>
      </c>
      <c r="G201" s="21">
        <f t="shared" si="27"/>
        <v>-165.92769537918937</v>
      </c>
      <c r="H201" s="21">
        <f t="shared" si="27"/>
        <v>-165.07841580836839</v>
      </c>
      <c r="I201" s="21">
        <f t="shared" si="27"/>
        <v>-164.21167092727373</v>
      </c>
      <c r="J201" s="21">
        <f t="shared" si="27"/>
        <v>-161.13400494982523</v>
      </c>
      <c r="K201" s="21">
        <f t="shared" si="27"/>
        <v>-160.4022472971439</v>
      </c>
      <c r="L201" s="21">
        <f t="shared" si="27"/>
        <v>-159.7069982690582</v>
      </c>
      <c r="M201" s="21">
        <f t="shared" si="27"/>
        <v>-159.04831060807942</v>
      </c>
      <c r="N201" s="21">
        <f t="shared" si="27"/>
        <v>-158.42633040198649</v>
      </c>
      <c r="O201" s="21">
        <f t="shared" si="27"/>
        <v>-157.84130457582185</v>
      </c>
      <c r="P201" s="21">
        <f t="shared" si="27"/>
        <v>-157.27050464915942</v>
      </c>
      <c r="Q201" s="21">
        <f t="shared" si="27"/>
        <v>-156.72293447762723</v>
      </c>
      <c r="R201" s="21">
        <f t="shared" si="27"/>
        <v>-156.20735875639232</v>
      </c>
      <c r="S201" s="21">
        <f t="shared" si="27"/>
        <v>-155.7134662845865</v>
      </c>
      <c r="T201" s="21">
        <f t="shared" si="27"/>
        <v>-155.25138946730624</v>
      </c>
      <c r="U201" s="21">
        <f t="shared" si="27"/>
        <v>-154.82103155454209</v>
      </c>
      <c r="V201" s="21">
        <f t="shared" si="27"/>
        <v>-154.42232844219308</v>
      </c>
      <c r="W201" s="21">
        <f t="shared" si="27"/>
        <v>-154.05524848590144</v>
      </c>
      <c r="X201" s="21">
        <f t="shared" si="27"/>
        <v>-153.71979272851161</v>
      </c>
      <c r="Y201" s="21">
        <f t="shared" si="27"/>
        <v>-153.41599487406768</v>
      </c>
      <c r="Z201" s="21">
        <f t="shared" si="27"/>
        <v>-153.14392150340279</v>
      </c>
      <c r="AA201" s="21">
        <f t="shared" si="27"/>
        <v>-152.90367231073611</v>
      </c>
      <c r="AB201" s="21">
        <f t="shared" si="27"/>
        <v>-152.69538047762447</v>
      </c>
      <c r="AC201" s="21">
        <f t="shared" si="27"/>
        <v>-170.57924153515182</v>
      </c>
      <c r="AD201" s="21">
        <f t="shared" si="27"/>
        <v>-170.61882903829485</v>
      </c>
      <c r="AE201" s="21">
        <f t="shared" si="27"/>
        <v>-170.6853038712085</v>
      </c>
      <c r="AF201" s="21">
        <f t="shared" si="27"/>
        <v>-170.77742454207342</v>
      </c>
      <c r="AG201" s="21">
        <f t="shared" si="27"/>
        <v>-170.89493351651072</v>
      </c>
      <c r="AH201" s="21">
        <f t="shared" si="27"/>
        <v>-171.03879701121141</v>
      </c>
      <c r="AI201" s="21">
        <f t="shared" si="27"/>
        <v>-171.21164083417364</v>
      </c>
      <c r="AJ201" s="21">
        <f t="shared" si="27"/>
        <v>-172.18966677897168</v>
      </c>
      <c r="AK201" s="21">
        <f t="shared" si="27"/>
        <v>-173.20054679446315</v>
      </c>
      <c r="AL201" s="21">
        <f t="shared" si="27"/>
        <v>-174.24564306560458</v>
      </c>
      <c r="AM201" s="21">
        <f t="shared" si="27"/>
        <v>-175.32642000110854</v>
      </c>
      <c r="AN201" s="21">
        <f t="shared" si="27"/>
        <v>-176.44427894485568</v>
      </c>
      <c r="AO201" s="21">
        <f t="shared" si="27"/>
        <v>-177.60053218795036</v>
      </c>
      <c r="AP201" s="21">
        <f t="shared" si="27"/>
        <v>-178.79666088208268</v>
      </c>
      <c r="AQ201" s="21">
        <f t="shared" si="27"/>
        <v>-180.03421288498237</v>
      </c>
      <c r="AR201" s="21">
        <f t="shared" si="27"/>
        <v>-181.31477239655703</v>
      </c>
      <c r="AS201" s="21">
        <f t="shared" si="27"/>
        <v>-182.63996954733125</v>
      </c>
      <c r="AT201" s="21">
        <f t="shared" si="27"/>
        <v>-184.0115028793108</v>
      </c>
      <c r="AU201" s="21">
        <f t="shared" si="27"/>
        <v>-185.43115027354293</v>
      </c>
      <c r="AV201" s="21">
        <f t="shared" si="27"/>
        <v>-186.90075839615218</v>
      </c>
      <c r="AW201" s="21">
        <f t="shared" si="27"/>
        <v>-188.42224805661596</v>
      </c>
      <c r="AX201" s="21">
        <f t="shared" si="27"/>
        <v>-189.99762238675746</v>
      </c>
      <c r="AY201" s="21">
        <f t="shared" si="27"/>
        <v>-191.6289729325145</v>
      </c>
      <c r="AZ201" s="21">
        <f t="shared" si="27"/>
        <v>-193.31848386269382</v>
      </c>
      <c r="BA201" s="21">
        <f t="shared" si="27"/>
        <v>-195.06843678691345</v>
      </c>
      <c r="BB201" s="21">
        <f t="shared" si="27"/>
        <v>-224.78217844796359</v>
      </c>
    </row>
    <row r="202" spans="1:54" outlineLevel="2">
      <c r="A202" s="442"/>
      <c r="B202" s="150" t="s">
        <v>497</v>
      </c>
      <c r="C202" s="19"/>
      <c r="D202" s="135" t="s">
        <v>387</v>
      </c>
      <c r="E202" s="21">
        <f>SUM(E190:E192,E195:E198)</f>
        <v>-265.7672466458859</v>
      </c>
      <c r="F202" s="21">
        <f t="shared" ref="F202:BB202" si="28">SUM(F190:F192,F195:F198)</f>
        <v>-263.90727887726126</v>
      </c>
      <c r="G202" s="21">
        <f t="shared" si="28"/>
        <v>-262.5049201755964</v>
      </c>
      <c r="H202" s="21">
        <f t="shared" si="28"/>
        <v>-261.07035200082976</v>
      </c>
      <c r="I202" s="21">
        <f t="shared" si="28"/>
        <v>-259.62454258989607</v>
      </c>
      <c r="J202" s="21">
        <f t="shared" si="28"/>
        <v>-255.9822052479376</v>
      </c>
      <c r="K202" s="21">
        <f t="shared" si="28"/>
        <v>-254.69830863092969</v>
      </c>
      <c r="L202" s="21">
        <f t="shared" si="28"/>
        <v>-253.46101674422272</v>
      </c>
      <c r="M202" s="21">
        <f t="shared" si="28"/>
        <v>-252.27039399059055</v>
      </c>
      <c r="N202" s="21">
        <f t="shared" si="28"/>
        <v>-251.12660073625545</v>
      </c>
      <c r="O202" s="21">
        <f t="shared" si="28"/>
        <v>-250.02990078239623</v>
      </c>
      <c r="P202" s="21">
        <f t="shared" si="28"/>
        <v>-248.95758524930466</v>
      </c>
      <c r="Q202" s="21">
        <f t="shared" si="28"/>
        <v>-247.91868030176386</v>
      </c>
      <c r="R202" s="21">
        <f t="shared" si="28"/>
        <v>-246.92197585763819</v>
      </c>
      <c r="S202" s="21">
        <f t="shared" si="28"/>
        <v>-245.93688387266639</v>
      </c>
      <c r="T202" s="21">
        <f t="shared" si="28"/>
        <v>-244.99408444307613</v>
      </c>
      <c r="U202" s="21">
        <f t="shared" si="28"/>
        <v>-244.09350777193887</v>
      </c>
      <c r="V202" s="21">
        <f t="shared" si="28"/>
        <v>-243.23511968275125</v>
      </c>
      <c r="W202" s="21">
        <f t="shared" si="28"/>
        <v>-242.41892168015863</v>
      </c>
      <c r="X202" s="21">
        <f t="shared" si="28"/>
        <v>-241.64495102860616</v>
      </c>
      <c r="Y202" s="21">
        <f t="shared" si="28"/>
        <v>-240.91328092572041</v>
      </c>
      <c r="Z202" s="21">
        <f t="shared" si="28"/>
        <v>-240.22402070060585</v>
      </c>
      <c r="AA202" s="21">
        <f t="shared" si="28"/>
        <v>-239.57731626591422</v>
      </c>
      <c r="AB202" s="21">
        <f t="shared" si="28"/>
        <v>-238.97335034522496</v>
      </c>
      <c r="AC202" s="21">
        <f t="shared" si="28"/>
        <v>-256.41713761752192</v>
      </c>
      <c r="AD202" s="21">
        <f t="shared" si="28"/>
        <v>-256.02109592986506</v>
      </c>
      <c r="AE202" s="21">
        <f t="shared" si="28"/>
        <v>-255.65108874171523</v>
      </c>
      <c r="AF202" s="21">
        <f t="shared" si="28"/>
        <v>-255.3024601498326</v>
      </c>
      <c r="AG202" s="21">
        <f t="shared" si="28"/>
        <v>-254.97344921094265</v>
      </c>
      <c r="AH202" s="21">
        <f t="shared" si="28"/>
        <v>-254.66590691717983</v>
      </c>
      <c r="AI202" s="21">
        <f t="shared" si="28"/>
        <v>-254.38660113661774</v>
      </c>
      <c r="AJ202" s="21">
        <f t="shared" si="28"/>
        <v>-255.31225153948128</v>
      </c>
      <c r="AK202" s="21">
        <f t="shared" si="28"/>
        <v>-256.2666665072399</v>
      </c>
      <c r="AL202" s="21">
        <f t="shared" si="28"/>
        <v>-257.2519292740393</v>
      </c>
      <c r="AM202" s="21">
        <f t="shared" si="28"/>
        <v>-258.27033441663059</v>
      </c>
      <c r="AN202" s="21">
        <f t="shared" si="28"/>
        <v>-259.32388696900711</v>
      </c>
      <c r="AO202" s="21">
        <f t="shared" si="28"/>
        <v>-260.41421913235644</v>
      </c>
      <c r="AP202" s="21">
        <f t="shared" si="28"/>
        <v>-261.54335835899002</v>
      </c>
      <c r="AQ202" s="21">
        <f t="shared" si="28"/>
        <v>-262.71341488238039</v>
      </c>
      <c r="AR202" s="21">
        <f t="shared" si="28"/>
        <v>-263.92648424527181</v>
      </c>
      <c r="AS202" s="21">
        <f t="shared" si="28"/>
        <v>-265.184669285675</v>
      </c>
      <c r="AT202" s="21">
        <f t="shared" si="28"/>
        <v>-266.49014037432801</v>
      </c>
      <c r="AU202" s="21">
        <f t="shared" si="28"/>
        <v>-267.84516053765475</v>
      </c>
      <c r="AV202" s="21">
        <f t="shared" si="28"/>
        <v>-269.25204565102035</v>
      </c>
      <c r="AW202" s="21">
        <f t="shared" si="28"/>
        <v>-270.71317185068852</v>
      </c>
      <c r="AX202" s="21">
        <f t="shared" si="28"/>
        <v>-272.23099085479123</v>
      </c>
      <c r="AY202" s="21">
        <f t="shared" si="28"/>
        <v>-273.80803843188988</v>
      </c>
      <c r="AZ202" s="21">
        <f t="shared" si="28"/>
        <v>-275.44693658951866</v>
      </c>
      <c r="BA202" s="21">
        <f t="shared" si="28"/>
        <v>-277.15039691624747</v>
      </c>
      <c r="BB202" s="21">
        <f t="shared" si="28"/>
        <v>-224.78217844796359</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0" t="s">
        <v>498</v>
      </c>
      <c r="B204" s="150" t="s">
        <v>499</v>
      </c>
      <c r="C204" s="19"/>
      <c r="D204" s="135" t="s">
        <v>387</v>
      </c>
      <c r="E204" s="21">
        <f>E200</f>
        <v>-216.71870570368557</v>
      </c>
      <c r="F204" s="21">
        <f>F200+E204</f>
        <v>-432.1321020126702</v>
      </c>
      <c r="G204" s="21">
        <f t="shared" ref="G204:BB206" si="29">G200+F204</f>
        <v>-646.32113962160236</v>
      </c>
      <c r="H204" s="21">
        <f t="shared" si="29"/>
        <v>-859.23274420893904</v>
      </c>
      <c r="I204" s="21">
        <f t="shared" si="29"/>
        <v>-1071.155904990175</v>
      </c>
      <c r="J204" s="21">
        <f t="shared" si="29"/>
        <v>-1279.858617530936</v>
      </c>
      <c r="K204" s="21">
        <f t="shared" si="29"/>
        <v>-1487.3600535870912</v>
      </c>
      <c r="L204" s="21">
        <f t="shared" si="29"/>
        <v>-1693.9882926924324</v>
      </c>
      <c r="M204" s="21">
        <f t="shared" si="29"/>
        <v>-1899.7601598058855</v>
      </c>
      <c r="N204" s="21">
        <f t="shared" si="29"/>
        <v>-2104.4062648201084</v>
      </c>
      <c r="O204" s="21">
        <f t="shared" si="29"/>
        <v>-2308.2393867481069</v>
      </c>
      <c r="P204" s="21">
        <f t="shared" si="29"/>
        <v>-2511.2571099860984</v>
      </c>
      <c r="Q204" s="21">
        <f t="shared" si="29"/>
        <v>-2713.467019978174</v>
      </c>
      <c r="R204" s="21">
        <f t="shared" si="29"/>
        <v>-2915.1512464058046</v>
      </c>
      <c r="S204" s="21">
        <f t="shared" si="29"/>
        <v>-3116.0577062650982</v>
      </c>
      <c r="T204" s="21">
        <f t="shared" si="29"/>
        <v>-3316.2053490885678</v>
      </c>
      <c r="U204" s="21">
        <f t="shared" si="29"/>
        <v>-3515.6138717785693</v>
      </c>
      <c r="V204" s="21">
        <f t="shared" si="29"/>
        <v>-3714.5479967422907</v>
      </c>
      <c r="W204" s="21">
        <f t="shared" si="29"/>
        <v>-3912.7798010584602</v>
      </c>
      <c r="X204" s="21">
        <f t="shared" si="29"/>
        <v>-4110.5660744109264</v>
      </c>
      <c r="Y204" s="21">
        <f t="shared" si="29"/>
        <v>-4307.6902646738017</v>
      </c>
      <c r="Z204" s="21">
        <f t="shared" si="29"/>
        <v>-4504.4016811628526</v>
      </c>
      <c r="AA204" s="21">
        <f t="shared" si="29"/>
        <v>-4700.715964577038</v>
      </c>
      <c r="AB204" s="21">
        <f t="shared" si="29"/>
        <v>-4896.6498257169542</v>
      </c>
      <c r="AC204" s="21">
        <f t="shared" si="29"/>
        <v>-5110.2600318030754</v>
      </c>
      <c r="AD204" s="21">
        <f t="shared" si="29"/>
        <v>-5323.7049833849896</v>
      </c>
      <c r="AE204" s="21">
        <f t="shared" si="29"/>
        <v>-5537.026294983968</v>
      </c>
      <c r="AF204" s="21">
        <f t="shared" si="29"/>
        <v>-5750.2393925150718</v>
      </c>
      <c r="AG204" s="21">
        <f t="shared" si="29"/>
        <v>-5963.363665963202</v>
      </c>
      <c r="AH204" s="21">
        <f t="shared" si="29"/>
        <v>-6176.4229184539927</v>
      </c>
      <c r="AI204" s="21">
        <f t="shared" si="29"/>
        <v>-6389.4464059047677</v>
      </c>
      <c r="AJ204" s="21">
        <f t="shared" si="29"/>
        <v>-6603.4399790319285</v>
      </c>
      <c r="AK204" s="21">
        <f t="shared" si="29"/>
        <v>-6818.4329957910913</v>
      </c>
      <c r="AL204" s="21">
        <f t="shared" si="29"/>
        <v>-7034.4575968228219</v>
      </c>
      <c r="AM204" s="21">
        <f t="shared" si="29"/>
        <v>-7251.5479786590995</v>
      </c>
      <c r="AN204" s="21">
        <f t="shared" si="29"/>
        <v>-7469.7398744106295</v>
      </c>
      <c r="AO204" s="21">
        <f t="shared" si="29"/>
        <v>-7689.0703616269311</v>
      </c>
      <c r="AP204" s="21">
        <f t="shared" si="29"/>
        <v>-7909.578324967104</v>
      </c>
      <c r="AQ204" s="21">
        <f t="shared" si="29"/>
        <v>-8131.3045954498511</v>
      </c>
      <c r="AR204" s="21">
        <f t="shared" si="29"/>
        <v>-8354.2918277980207</v>
      </c>
      <c r="AS204" s="21">
        <f t="shared" si="29"/>
        <v>-8578.5845297250853</v>
      </c>
      <c r="AT204" s="21">
        <f t="shared" si="29"/>
        <v>-8804.2291608785545</v>
      </c>
      <c r="AU204" s="21">
        <f t="shared" si="29"/>
        <v>-9031.2742290098686</v>
      </c>
      <c r="AV204" s="21">
        <f t="shared" si="29"/>
        <v>-9259.7703394778928</v>
      </c>
      <c r="AW204" s="21">
        <f t="shared" si="29"/>
        <v>-9489.770253479428</v>
      </c>
      <c r="AX204" s="21">
        <f t="shared" si="29"/>
        <v>-9721.3289728355703</v>
      </c>
      <c r="AY204" s="21">
        <f t="shared" si="29"/>
        <v>-9954.5038286358085</v>
      </c>
      <c r="AZ204" s="21">
        <f t="shared" si="29"/>
        <v>-10189.354569011937</v>
      </c>
      <c r="BA204" s="21">
        <f t="shared" si="29"/>
        <v>-10425.943450941337</v>
      </c>
      <c r="BB204" s="21">
        <f t="shared" si="29"/>
        <v>-10650.725629389301</v>
      </c>
    </row>
    <row r="205" spans="1:54" outlineLevel="2">
      <c r="A205" s="441"/>
      <c r="B205" s="150" t="s">
        <v>500</v>
      </c>
      <c r="C205" s="19"/>
      <c r="D205" s="135" t="s">
        <v>387</v>
      </c>
      <c r="E205" s="21">
        <f>E201</f>
        <v>-167.97920131562941</v>
      </c>
      <c r="F205" s="21">
        <f t="shared" ref="F205:U206" si="30">F201+E205</f>
        <v>-334.71553552605133</v>
      </c>
      <c r="G205" s="21">
        <f t="shared" si="30"/>
        <v>-500.64323090524067</v>
      </c>
      <c r="H205" s="21">
        <f t="shared" si="30"/>
        <v>-665.72164671360906</v>
      </c>
      <c r="I205" s="21">
        <f t="shared" si="30"/>
        <v>-829.93331764088282</v>
      </c>
      <c r="J205" s="21">
        <f t="shared" si="30"/>
        <v>-991.06732259070805</v>
      </c>
      <c r="K205" s="21">
        <f t="shared" si="30"/>
        <v>-1151.469569887852</v>
      </c>
      <c r="L205" s="21">
        <f t="shared" si="30"/>
        <v>-1311.1765681569102</v>
      </c>
      <c r="M205" s="21">
        <f t="shared" si="30"/>
        <v>-1470.2248787649896</v>
      </c>
      <c r="N205" s="21">
        <f t="shared" si="30"/>
        <v>-1628.6512091669761</v>
      </c>
      <c r="O205" s="21">
        <f t="shared" si="30"/>
        <v>-1786.4925137427979</v>
      </c>
      <c r="P205" s="21">
        <f t="shared" si="30"/>
        <v>-1943.7630183919573</v>
      </c>
      <c r="Q205" s="21">
        <f t="shared" si="30"/>
        <v>-2100.4859528695847</v>
      </c>
      <c r="R205" s="21">
        <f t="shared" si="30"/>
        <v>-2256.693311625977</v>
      </c>
      <c r="S205" s="21">
        <f t="shared" si="30"/>
        <v>-2412.4067779105635</v>
      </c>
      <c r="T205" s="21">
        <f t="shared" si="30"/>
        <v>-2567.6581673778696</v>
      </c>
      <c r="U205" s="21">
        <f t="shared" si="30"/>
        <v>-2722.4791989324117</v>
      </c>
      <c r="V205" s="21">
        <f t="shared" si="29"/>
        <v>-2876.9015273746049</v>
      </c>
      <c r="W205" s="21">
        <f t="shared" si="29"/>
        <v>-3030.9567758605062</v>
      </c>
      <c r="X205" s="21">
        <f t="shared" si="29"/>
        <v>-3184.6765685890177</v>
      </c>
      <c r="Y205" s="21">
        <f t="shared" si="29"/>
        <v>-3338.0925634630853</v>
      </c>
      <c r="Z205" s="21">
        <f t="shared" si="29"/>
        <v>-3491.2364849664882</v>
      </c>
      <c r="AA205" s="21">
        <f t="shared" si="29"/>
        <v>-3644.1401572772243</v>
      </c>
      <c r="AB205" s="21">
        <f t="shared" si="29"/>
        <v>-3796.8355377548487</v>
      </c>
      <c r="AC205" s="21">
        <f t="shared" si="29"/>
        <v>-3967.4147792900003</v>
      </c>
      <c r="AD205" s="21">
        <f t="shared" si="29"/>
        <v>-4138.0336083282955</v>
      </c>
      <c r="AE205" s="21">
        <f t="shared" si="29"/>
        <v>-4308.7189121995043</v>
      </c>
      <c r="AF205" s="21">
        <f t="shared" si="29"/>
        <v>-4479.4963367415776</v>
      </c>
      <c r="AG205" s="21">
        <f t="shared" si="29"/>
        <v>-4650.3912702580883</v>
      </c>
      <c r="AH205" s="21">
        <f t="shared" si="29"/>
        <v>-4821.4300672692998</v>
      </c>
      <c r="AI205" s="21">
        <f t="shared" si="29"/>
        <v>-4992.6417081034733</v>
      </c>
      <c r="AJ205" s="21">
        <f t="shared" si="29"/>
        <v>-5164.8313748824448</v>
      </c>
      <c r="AK205" s="21">
        <f t="shared" si="29"/>
        <v>-5338.0319216769076</v>
      </c>
      <c r="AL205" s="21">
        <f t="shared" si="29"/>
        <v>-5512.2775647425124</v>
      </c>
      <c r="AM205" s="21">
        <f t="shared" si="29"/>
        <v>-5687.6039847436205</v>
      </c>
      <c r="AN205" s="21">
        <f t="shared" si="29"/>
        <v>-5864.0482636884763</v>
      </c>
      <c r="AO205" s="21">
        <f t="shared" si="29"/>
        <v>-6041.6487958764264</v>
      </c>
      <c r="AP205" s="21">
        <f t="shared" si="29"/>
        <v>-6220.445456758509</v>
      </c>
      <c r="AQ205" s="21">
        <f t="shared" si="29"/>
        <v>-6400.4796696434914</v>
      </c>
      <c r="AR205" s="21">
        <f t="shared" si="29"/>
        <v>-6581.7944420400481</v>
      </c>
      <c r="AS205" s="21">
        <f t="shared" si="29"/>
        <v>-6764.4344115873791</v>
      </c>
      <c r="AT205" s="21">
        <f t="shared" si="29"/>
        <v>-6948.4459144666898</v>
      </c>
      <c r="AU205" s="21">
        <f t="shared" si="29"/>
        <v>-7133.8770647402325</v>
      </c>
      <c r="AV205" s="21">
        <f t="shared" si="29"/>
        <v>-7320.7778231363845</v>
      </c>
      <c r="AW205" s="21">
        <f t="shared" si="29"/>
        <v>-7509.2000711930004</v>
      </c>
      <c r="AX205" s="21">
        <f t="shared" si="29"/>
        <v>-7699.1976935797575</v>
      </c>
      <c r="AY205" s="21">
        <f t="shared" si="29"/>
        <v>-7890.8266665122719</v>
      </c>
      <c r="AZ205" s="21">
        <f t="shared" si="29"/>
        <v>-8084.1451503749659</v>
      </c>
      <c r="BA205" s="21">
        <f t="shared" si="29"/>
        <v>-8279.2135871618793</v>
      </c>
      <c r="BB205" s="21">
        <f t="shared" si="29"/>
        <v>-8503.9957656098431</v>
      </c>
    </row>
    <row r="206" spans="1:54" outlineLevel="2">
      <c r="A206" s="442"/>
      <c r="B206" s="150" t="s">
        <v>501</v>
      </c>
      <c r="C206" s="19"/>
      <c r="D206" s="135" t="s">
        <v>387</v>
      </c>
      <c r="E206" s="21">
        <f>E202</f>
        <v>-265.7672466458859</v>
      </c>
      <c r="F206" s="21">
        <f t="shared" si="30"/>
        <v>-529.67452552314717</v>
      </c>
      <c r="G206" s="21">
        <f t="shared" si="29"/>
        <v>-792.17944569874362</v>
      </c>
      <c r="H206" s="21">
        <f t="shared" si="29"/>
        <v>-1053.2497976995733</v>
      </c>
      <c r="I206" s="21">
        <f t="shared" si="29"/>
        <v>-1312.8743402894693</v>
      </c>
      <c r="J206" s="21">
        <f t="shared" si="29"/>
        <v>-1568.8565455374069</v>
      </c>
      <c r="K206" s="21">
        <f t="shared" si="29"/>
        <v>-1823.5548541683365</v>
      </c>
      <c r="L206" s="21">
        <f t="shared" si="29"/>
        <v>-2077.0158709125594</v>
      </c>
      <c r="M206" s="21">
        <f t="shared" si="29"/>
        <v>-2329.2862649031499</v>
      </c>
      <c r="N206" s="21">
        <f t="shared" si="29"/>
        <v>-2580.4128656394055</v>
      </c>
      <c r="O206" s="21">
        <f t="shared" si="29"/>
        <v>-2830.4427664218019</v>
      </c>
      <c r="P206" s="21">
        <f t="shared" si="29"/>
        <v>-3079.4003516711064</v>
      </c>
      <c r="Q206" s="21">
        <f t="shared" si="29"/>
        <v>-3327.3190319728701</v>
      </c>
      <c r="R206" s="21">
        <f t="shared" si="29"/>
        <v>-3574.2410078305084</v>
      </c>
      <c r="S206" s="21">
        <f t="shared" si="29"/>
        <v>-3820.1778917031747</v>
      </c>
      <c r="T206" s="21">
        <f t="shared" si="29"/>
        <v>-4065.1719761462509</v>
      </c>
      <c r="U206" s="21">
        <f t="shared" si="29"/>
        <v>-4309.2654839181896</v>
      </c>
      <c r="V206" s="21">
        <f t="shared" si="29"/>
        <v>-4552.5006036009408</v>
      </c>
      <c r="W206" s="21">
        <f t="shared" si="29"/>
        <v>-4794.9195252810996</v>
      </c>
      <c r="X206" s="21">
        <f t="shared" si="29"/>
        <v>-5036.5644763097062</v>
      </c>
      <c r="Y206" s="21">
        <f t="shared" si="29"/>
        <v>-5277.4777572354269</v>
      </c>
      <c r="Z206" s="21">
        <f t="shared" si="29"/>
        <v>-5517.7017779360331</v>
      </c>
      <c r="AA206" s="21">
        <f t="shared" si="29"/>
        <v>-5757.2790942019474</v>
      </c>
      <c r="AB206" s="21">
        <f t="shared" si="29"/>
        <v>-5996.2524445471727</v>
      </c>
      <c r="AC206" s="21">
        <f t="shared" si="29"/>
        <v>-6252.6695821646945</v>
      </c>
      <c r="AD206" s="21">
        <f t="shared" si="29"/>
        <v>-6508.6906780945592</v>
      </c>
      <c r="AE206" s="21">
        <f t="shared" si="29"/>
        <v>-6764.3417668362745</v>
      </c>
      <c r="AF206" s="21">
        <f t="shared" si="29"/>
        <v>-7019.6442269861072</v>
      </c>
      <c r="AG206" s="21">
        <f t="shared" si="29"/>
        <v>-7274.6176761970501</v>
      </c>
      <c r="AH206" s="21">
        <f t="shared" si="29"/>
        <v>-7529.2835831142302</v>
      </c>
      <c r="AI206" s="21">
        <f t="shared" si="29"/>
        <v>-7783.6701842508483</v>
      </c>
      <c r="AJ206" s="21">
        <f t="shared" si="29"/>
        <v>-8038.9824357903299</v>
      </c>
      <c r="AK206" s="21">
        <f t="shared" si="29"/>
        <v>-8295.2491022975701</v>
      </c>
      <c r="AL206" s="21">
        <f t="shared" si="29"/>
        <v>-8552.5010315716099</v>
      </c>
      <c r="AM206" s="21">
        <f t="shared" si="29"/>
        <v>-8810.7713659882411</v>
      </c>
      <c r="AN206" s="21">
        <f t="shared" si="29"/>
        <v>-9070.0952529572478</v>
      </c>
      <c r="AO206" s="21">
        <f t="shared" si="29"/>
        <v>-9330.509472089605</v>
      </c>
      <c r="AP206" s="21">
        <f t="shared" si="29"/>
        <v>-9592.0528304485942</v>
      </c>
      <c r="AQ206" s="21">
        <f t="shared" si="29"/>
        <v>-9854.7662453309749</v>
      </c>
      <c r="AR206" s="21">
        <f t="shared" si="29"/>
        <v>-10118.692729576247</v>
      </c>
      <c r="AS206" s="21">
        <f t="shared" si="29"/>
        <v>-10383.877398861921</v>
      </c>
      <c r="AT206" s="21">
        <f t="shared" si="29"/>
        <v>-10650.367539236249</v>
      </c>
      <c r="AU206" s="21">
        <f t="shared" si="29"/>
        <v>-10918.212699773903</v>
      </c>
      <c r="AV206" s="21">
        <f t="shared" si="29"/>
        <v>-11187.464745424924</v>
      </c>
      <c r="AW206" s="21">
        <f t="shared" si="29"/>
        <v>-11458.177917275612</v>
      </c>
      <c r="AX206" s="21">
        <f t="shared" si="29"/>
        <v>-11730.408908130403</v>
      </c>
      <c r="AY206" s="21">
        <f t="shared" si="29"/>
        <v>-12004.216946562292</v>
      </c>
      <c r="AZ206" s="21">
        <f t="shared" si="29"/>
        <v>-12279.66388315181</v>
      </c>
      <c r="BA206" s="21">
        <f t="shared" si="29"/>
        <v>-12556.814280068058</v>
      </c>
      <c r="BB206" s="21">
        <f t="shared" si="29"/>
        <v>-12781.596458516022</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3" t="s">
        <v>489</v>
      </c>
      <c r="B210" s="150" t="s">
        <v>567</v>
      </c>
      <c r="C210" s="19"/>
      <c r="D210" s="135" t="s">
        <v>387</v>
      </c>
      <c r="E210" s="21">
        <f>E190-Baseline!E190</f>
        <v>-3.8126988764780601</v>
      </c>
      <c r="F210" s="21">
        <f>F190-Baseline!F190</f>
        <v>-3.8291322637427427</v>
      </c>
      <c r="G210" s="21">
        <f>G190-Baseline!G190</f>
        <v>-3.9171573318867847</v>
      </c>
      <c r="H210" s="21">
        <f>H190-Baseline!H190</f>
        <v>-3.9660503252729038</v>
      </c>
      <c r="I210" s="21">
        <f>I190-Baseline!I190</f>
        <v>-4.0127843593332653</v>
      </c>
      <c r="J210" s="21">
        <f>J190-Baseline!J190</f>
        <v>-0.90419640004735047</v>
      </c>
      <c r="K210" s="21">
        <f>K190-Baseline!K190</f>
        <v>-0.81598617758553871</v>
      </c>
      <c r="L210" s="21">
        <f>L190-Baseline!L190</f>
        <v>-0.73395892138291619</v>
      </c>
      <c r="M210" s="21">
        <f>M190-Baseline!M190</f>
        <v>-0.657755026561195</v>
      </c>
      <c r="N210" s="21">
        <f>N190-Baseline!N190</f>
        <v>-0.58703356945122898</v>
      </c>
      <c r="O210" s="21">
        <f>O190-Baseline!O190</f>
        <v>-0.52147140697680572</v>
      </c>
      <c r="P210" s="21">
        <f>P190-Baseline!P190</f>
        <v>-0.46076231722277883</v>
      </c>
      <c r="Q210" s="21">
        <f>Q190-Baseline!Q190</f>
        <v>-0.40461617937670663</v>
      </c>
      <c r="R210" s="21">
        <f>R190-Baseline!R190</f>
        <v>-0.35275819131040442</v>
      </c>
      <c r="S210" s="21">
        <f>S190-Baseline!S190</f>
        <v>-0.30492812314184842</v>
      </c>
      <c r="T210" s="21">
        <f>T190-Baseline!T190</f>
        <v>-0.26087960518881415</v>
      </c>
      <c r="U210" s="21">
        <f>U190-Baseline!U190</f>
        <v>-0.22037944879361399</v>
      </c>
      <c r="V210" s="21">
        <f>V190-Baseline!V190</f>
        <v>-0.18320699856345174</v>
      </c>
      <c r="W210" s="21">
        <f>W190-Baseline!W190</f>
        <v>-0.14915351463332652</v>
      </c>
      <c r="X210" s="21">
        <f>X190-Baseline!X190</f>
        <v>-0.11802158361824205</v>
      </c>
      <c r="Y210" s="21">
        <f>Y190-Baseline!Y190</f>
        <v>-8.9624556978777678E-2</v>
      </c>
      <c r="Z210" s="21">
        <f>Z190-Baseline!Z190</f>
        <v>-6.3786015578993299E-2</v>
      </c>
      <c r="AA210" s="21">
        <f>AA190-Baseline!AA190</f>
        <v>-4.0339259268241362E-2</v>
      </c>
      <c r="AB210" s="21">
        <f>AB190-Baseline!AB190</f>
        <v>-1.9126820368860306E-2</v>
      </c>
      <c r="AC210" s="21">
        <f>AC190-Baseline!AC190</f>
        <v>2.3609673287637666E-17</v>
      </c>
      <c r="AD210" s="21">
        <f>AD190-Baseline!AD190</f>
        <v>2.2811278538780356E-17</v>
      </c>
      <c r="AE210" s="21">
        <f>AE190-Baseline!AE190</f>
        <v>2.2039882646164595E-17</v>
      </c>
      <c r="AF210" s="21">
        <f>AF190-Baseline!AF190</f>
        <v>2.1294572604989947E-17</v>
      </c>
      <c r="AG210" s="21">
        <f>AG190-Baseline!AG190</f>
        <v>2.0574466285014443E-17</v>
      </c>
      <c r="AH210" s="21">
        <f>AH190-Baseline!AH190</f>
        <v>1.9878711386487389E-17</v>
      </c>
      <c r="AI210" s="21">
        <f>AI190-Baseline!AI190</f>
        <v>1.9206484431388779E-17</v>
      </c>
      <c r="AJ210" s="21">
        <f>AJ190-Baseline!AJ190</f>
        <v>1.8647072263484252E-17</v>
      </c>
      <c r="AK210" s="21">
        <f>AK190-Baseline!AK190</f>
        <v>1.8103953653868206E-17</v>
      </c>
      <c r="AL210" s="21">
        <f>AL190-Baseline!AL190</f>
        <v>1.7576654032881751E-17</v>
      </c>
      <c r="AM210" s="21">
        <f>AM190-Baseline!AM190</f>
        <v>1.7064712653283253E-17</v>
      </c>
      <c r="AN210" s="21">
        <f>AN190-Baseline!AN190</f>
        <v>1.6567682187653645E-17</v>
      </c>
      <c r="AO210" s="21">
        <f>AO190-Baseline!AO190</f>
        <v>1.608512833752781E-17</v>
      </c>
      <c r="AP210" s="21">
        <f>AP190-Baseline!AP190</f>
        <v>1.5616629453910494E-17</v>
      </c>
      <c r="AQ210" s="21">
        <f>AQ190-Baseline!AQ190</f>
        <v>1.5161776168845143E-17</v>
      </c>
      <c r="AR210" s="21">
        <f>AR190-Baseline!AR190</f>
        <v>1.472017103771373E-17</v>
      </c>
      <c r="AS210" s="21">
        <f>AS190-Baseline!AS190</f>
        <v>1.4291428191955077E-17</v>
      </c>
      <c r="AT210" s="21">
        <f>AT190-Baseline!AT190</f>
        <v>1.3875173001898134E-17</v>
      </c>
      <c r="AU210" s="21">
        <f>AU190-Baseline!AU190</f>
        <v>1.3471041749415665E-17</v>
      </c>
      <c r="AV210" s="21">
        <f>AV190-Baseline!AV190</f>
        <v>1.3078681310112295E-17</v>
      </c>
      <c r="AW210" s="21">
        <f>AW190-Baseline!AW190</f>
        <v>1.2697748844769218E-17</v>
      </c>
      <c r="AX210" s="21">
        <f>AX190-Baseline!AX190</f>
        <v>1.2327911499775941E-17</v>
      </c>
      <c r="AY210" s="21">
        <f>AY190-Baseline!AY190</f>
        <v>1.196884611628732E-17</v>
      </c>
      <c r="AZ210" s="21">
        <f>AZ190-Baseline!AZ190</f>
        <v>1.1620238947851766E-17</v>
      </c>
      <c r="BA210" s="21">
        <f>BA190-Baseline!BA190</f>
        <v>1.1281785386263851E-17</v>
      </c>
      <c r="BB210" s="21">
        <f>BB190-Baseline!BB190</f>
        <v>1.0953189695401796E-17</v>
      </c>
    </row>
    <row r="211" spans="1:54" outlineLevel="2">
      <c r="A211" s="464"/>
      <c r="B211" s="150" t="s">
        <v>490</v>
      </c>
      <c r="C211" s="19"/>
      <c r="D211" s="135" t="s">
        <v>387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4"/>
      <c r="B212" s="150" t="s">
        <v>565</v>
      </c>
      <c r="C212" s="19"/>
      <c r="D212" s="135" t="s">
        <v>387</v>
      </c>
      <c r="E212" s="21">
        <f>E192-Baseline!E192</f>
        <v>0</v>
      </c>
      <c r="F212" s="21">
        <f>F77*F186-Baseline!F77*Baseline!F186</f>
        <v>2.3603938583534045E-3</v>
      </c>
      <c r="G212" s="21">
        <f>G77*G186-Baseline!G77*Baseline!G186</f>
        <v>2.4887149046772805E-3</v>
      </c>
      <c r="H212" s="21">
        <f>H77*H186-Baseline!H77*Baseline!H186</f>
        <v>2.8759946808669667E-3</v>
      </c>
      <c r="I212" s="21">
        <f>I77*I186-Baseline!I77*Baseline!I186</f>
        <v>3.858664471216855E-3</v>
      </c>
      <c r="J212" s="21">
        <f>J77*J186-Baseline!J77*Baseline!J186</f>
        <v>4.1419743035806533E-3</v>
      </c>
      <c r="K212" s="21">
        <f>K77*K186-Baseline!K77*Baseline!K186</f>
        <v>4.0422994658335654E-3</v>
      </c>
      <c r="L212" s="21">
        <f>L77*L186-Baseline!L77*Baseline!L186</f>
        <v>3.9450249410268867E-3</v>
      </c>
      <c r="M212" s="21">
        <f>M77*M186-Baseline!M77*Baseline!M186</f>
        <v>3.8500929021090258E-3</v>
      </c>
      <c r="N212" s="21">
        <f>N77*N186-Baseline!N77*Baseline!N186</f>
        <v>3.7574469155252643E-3</v>
      </c>
      <c r="O212" s="21">
        <f>O77*O186-Baseline!O77*Baseline!O186</f>
        <v>3.6670319076055335E-3</v>
      </c>
      <c r="P212" s="21">
        <f>P77*P186-Baseline!P77*Baseline!P186</f>
        <v>3.5787941318066174E-3</v>
      </c>
      <c r="Q212" s="21">
        <f>Q77*Q186-Baseline!Q77*Baseline!Q186</f>
        <v>3.4926811367199662E-3</v>
      </c>
      <c r="R212" s="21">
        <f>R77*R186-Baseline!R77*Baseline!R186</f>
        <v>3.4086417348699882E-3</v>
      </c>
      <c r="S212" s="21">
        <f>S77*S186-Baseline!S77*Baseline!S186</f>
        <v>3.3266259722442015E-3</v>
      </c>
      <c r="T212" s="21">
        <f>T77*T186-Baseline!T77*Baseline!T186</f>
        <v>3.2465850985587963E-3</v>
      </c>
      <c r="U212" s="21">
        <f>U77*U186-Baseline!U77*Baseline!U186</f>
        <v>3.1684715382578332E-3</v>
      </c>
      <c r="V212" s="21">
        <f>V77*V186-Baseline!V77*Baseline!V186</f>
        <v>3.0922388621981156E-3</v>
      </c>
      <c r="W212" s="21">
        <f>W77*W186-Baseline!W77*Baseline!W186</f>
        <v>3.0178417600374985E-3</v>
      </c>
      <c r="X212" s="21">
        <f>X77*X186-Baseline!X77*Baseline!X186</f>
        <v>2.945236013225383E-3</v>
      </c>
      <c r="Y212" s="21">
        <f>Y77*Y186-Baseline!Y77*Baseline!Y186</f>
        <v>2.874378468737504E-3</v>
      </c>
      <c r="Z212" s="21">
        <f>Z77*Z186-Baseline!Z77*Baseline!Z186</f>
        <v>2.8052270133809287E-3</v>
      </c>
      <c r="AA212" s="21">
        <f>AA77*AA186-Baseline!AA77*Baseline!AA186</f>
        <v>2.7377405487225559E-3</v>
      </c>
      <c r="AB212" s="21">
        <f>AB77*AB186-Baseline!AB77*Baseline!AB186</f>
        <v>2.6718789666482223E-3</v>
      </c>
      <c r="AC212" s="21">
        <f>AC77*AC186-Baseline!AC77*Baseline!AC186</f>
        <v>2.6076031254795851E-3</v>
      </c>
      <c r="AD212" s="21">
        <f>AD77*AD186-Baseline!AD77*Baseline!AD186</f>
        <v>2.5448748267056231E-3</v>
      </c>
      <c r="AE212" s="21">
        <f>AE77*AE186-Baseline!AE77*Baseline!AE186</f>
        <v>2.4836567922292829E-3</v>
      </c>
      <c r="AF212" s="21">
        <f>AF77*AF186-Baseline!AF77*Baseline!AF186</f>
        <v>2.4239126422020973E-3</v>
      </c>
      <c r="AG212" s="21">
        <f>AG77*AG186-Baseline!AG77*Baseline!AG186</f>
        <v>2.365606873365067E-3</v>
      </c>
      <c r="AH212" s="21">
        <f>AH77*AH186-Baseline!AH77*Baseline!AH186</f>
        <v>2.3087048379295538E-3</v>
      </c>
      <c r="AI212" s="21">
        <f>AI77*AI186-Baseline!AI77*Baseline!AI186</f>
        <v>2.253172722964436E-3</v>
      </c>
      <c r="AJ212" s="21">
        <f>AJ77*AJ186-Baseline!AJ77*Baseline!AJ186</f>
        <v>2.2096521784646939E-3</v>
      </c>
      <c r="AK212" s="21">
        <f>AK77*AK186-Baseline!AK77*Baseline!AK186</f>
        <v>2.1669734257034889E-3</v>
      </c>
      <c r="AL212" s="21">
        <f>AL77*AL186-Baseline!AL77*Baseline!AL186</f>
        <v>2.1251201711205425E-3</v>
      </c>
      <c r="AM212" s="21">
        <f>AM77*AM186-Baseline!AM77*Baseline!AM186</f>
        <v>2.0840764366560904E-3</v>
      </c>
      <c r="AN212" s="21">
        <f>AN77*AN186-Baseline!AN77*Baseline!AN186</f>
        <v>2.0438265536046885E-3</v>
      </c>
      <c r="AO212" s="21">
        <f>AO77*AO186-Baseline!AO77*Baseline!AO186</f>
        <v>2.004355156650206E-3</v>
      </c>
      <c r="AP212" s="21">
        <f>AP77*AP186-Baseline!AP77*Baseline!AP186</f>
        <v>1.9656471779860851E-3</v>
      </c>
      <c r="AQ212" s="21">
        <f>AQ77*AQ186-Baseline!AQ77*Baseline!AQ186</f>
        <v>1.9276878415528387E-3</v>
      </c>
      <c r="AR212" s="21">
        <f>AR77*AR186-Baseline!AR77*Baseline!AR186</f>
        <v>1.8904626573705841E-3</v>
      </c>
      <c r="AS212" s="21">
        <f>AS77*AS186-Baseline!AS77*Baseline!AS186</f>
        <v>1.8539574160314487E-3</v>
      </c>
      <c r="AT212" s="21">
        <f>AT77*AT186-Baseline!AT77*Baseline!AT186</f>
        <v>1.8181581832434901E-3</v>
      </c>
      <c r="AU212" s="21">
        <f>AU77*AU186-Baseline!AU77*Baseline!AU186</f>
        <v>1.7830512945042898E-3</v>
      </c>
      <c r="AV212" s="21">
        <f>AV77*AV186-Baseline!AV77*Baseline!AV186</f>
        <v>1.7486233498846815E-3</v>
      </c>
      <c r="AW212" s="21">
        <f>AW77*AW186-Baseline!AW77*Baseline!AW186</f>
        <v>1.7148612089012971E-3</v>
      </c>
      <c r="AX212" s="21">
        <f>AX77*AX186-Baseline!AX77*Baseline!AX186</f>
        <v>1.6817519854921414E-3</v>
      </c>
      <c r="AY212" s="21">
        <f>AY77*AY186-Baseline!AY77*Baseline!AY186</f>
        <v>1.6492830430845373E-3</v>
      </c>
      <c r="AZ212" s="21">
        <f>AZ77*AZ186-Baseline!AZ77*Baseline!AZ186</f>
        <v>1.6174419897820869E-3</v>
      </c>
      <c r="BA212" s="21">
        <f>BA77*BA186-Baseline!BA77*Baseline!BA186</f>
        <v>1.5862166736022587E-3</v>
      </c>
      <c r="BB212" s="21">
        <f>BB77*BB186-Baseline!BB77*Baseline!BB186</f>
        <v>7.0634355060119649</v>
      </c>
    </row>
    <row r="213" spans="1:54" outlineLevel="2">
      <c r="A213" s="464"/>
      <c r="B213" s="150" t="s">
        <v>491</v>
      </c>
      <c r="C213" s="19"/>
      <c r="D213" s="135" t="s">
        <v>387</v>
      </c>
      <c r="E213" s="21">
        <f>E193-Baseline!E193</f>
        <v>0</v>
      </c>
      <c r="F213" s="21">
        <f>F193-Baseline!F193</f>
        <v>1.4324506087987743E-2</v>
      </c>
      <c r="G213" s="21">
        <f>G193-Baseline!G193</f>
        <v>1.5314481371277111E-2</v>
      </c>
      <c r="H213" s="21">
        <f>H193-Baseline!H193</f>
        <v>1.7941739887504582E-2</v>
      </c>
      <c r="I213" s="21">
        <f>I193-Baseline!I193</f>
        <v>2.4481462120505171E-2</v>
      </c>
      <c r="J213" s="21">
        <f>J193-Baseline!J193</f>
        <v>2.6718380542988029E-2</v>
      </c>
      <c r="K213" s="21">
        <f>K193-Baseline!K193</f>
        <v>2.6418511712506643E-2</v>
      </c>
      <c r="L213" s="21">
        <f>L193-Baseline!L193</f>
        <v>2.6201324028335193E-2</v>
      </c>
      <c r="M213" s="21">
        <f>M193-Baseline!M193</f>
        <v>2.5979301871785765E-2</v>
      </c>
      <c r="N213" s="21">
        <f>N193-Baseline!N193</f>
        <v>2.5673074000224005E-2</v>
      </c>
      <c r="O213" s="21">
        <f>O193-Baseline!O193</f>
        <v>2.5444363351383004E-2</v>
      </c>
      <c r="P213" s="21">
        <f>P193-Baseline!P193</f>
        <v>2.5211805469069759E-2</v>
      </c>
      <c r="Q213" s="21">
        <f>Q193-Baseline!Q193</f>
        <v>2.4975718267029379E-2</v>
      </c>
      <c r="R213" s="21">
        <f>R193-Baseline!R193</f>
        <v>2.4808735245869684E-2</v>
      </c>
      <c r="S213" s="21">
        <f>S193-Baseline!S193</f>
        <v>2.4564750933279811E-2</v>
      </c>
      <c r="T213" s="21">
        <f>T193-Baseline!T193</f>
        <v>2.4318156195036522E-2</v>
      </c>
      <c r="U213" s="21">
        <f>U193-Baseline!U193</f>
        <v>2.4069218208182974E-2</v>
      </c>
      <c r="V213" s="21">
        <f>V193-Baseline!V193</f>
        <v>2.388380764604392E-2</v>
      </c>
      <c r="W213" s="21">
        <f>W193-Baseline!W193</f>
        <v>2.3629360998342008E-2</v>
      </c>
      <c r="X213" s="21">
        <f>X193-Baseline!X193</f>
        <v>2.3435839614236897E-2</v>
      </c>
      <c r="Y213" s="21">
        <f>Y193-Baseline!Y193</f>
        <v>2.3176971935228607E-2</v>
      </c>
      <c r="Z213" s="21">
        <f>Z193-Baseline!Z193</f>
        <v>2.2976531255025634E-2</v>
      </c>
      <c r="AA213" s="21">
        <f>AA193-Baseline!AA193</f>
        <v>2.2772331780942068E-2</v>
      </c>
      <c r="AB213" s="21">
        <f>AB193-Baseline!AB193</f>
        <v>2.25646707262257E-2</v>
      </c>
      <c r="AC213" s="21">
        <f>AC193-Baseline!AC193</f>
        <v>2.2341186015992776E-2</v>
      </c>
      <c r="AD213" s="21">
        <f>AD193-Baseline!AD193</f>
        <v>2.2118271938154521E-2</v>
      </c>
      <c r="AE213" s="21">
        <f>AE193-Baseline!AE193</f>
        <v>2.1898340224240087E-2</v>
      </c>
      <c r="AF213" s="21">
        <f>AF193-Baseline!AF193</f>
        <v>2.1674524088837188E-2</v>
      </c>
      <c r="AG213" s="21">
        <f>AG193-Baseline!AG193</f>
        <v>2.1447770813878719E-2</v>
      </c>
      <c r="AH213" s="21">
        <f>AH193-Baseline!AH193</f>
        <v>2.121911693649281E-2</v>
      </c>
      <c r="AI213" s="21">
        <f>AI193-Baseline!AI193</f>
        <v>2.0989832851711299E-2</v>
      </c>
      <c r="AJ213" s="21">
        <f>AJ193-Baseline!AJ193</f>
        <v>2.0860190428166447E-2</v>
      </c>
      <c r="AK213" s="21">
        <f>AK193-Baseline!AK193</f>
        <v>2.0727419443616668E-2</v>
      </c>
      <c r="AL213" s="21">
        <f>AL193-Baseline!AL193</f>
        <v>2.0591978318009296E-2</v>
      </c>
      <c r="AM213" s="21">
        <f>AM193-Baseline!AM193</f>
        <v>2.0454126115240001E-2</v>
      </c>
      <c r="AN213" s="21">
        <f>AN193-Baseline!AN193</f>
        <v>2.0313978221992102E-2</v>
      </c>
      <c r="AO213" s="21">
        <f>AO193-Baseline!AO193</f>
        <v>2.0171589366071885E-2</v>
      </c>
      <c r="AP213" s="21">
        <f>AP193-Baseline!AP193</f>
        <v>2.0027112672579506E-2</v>
      </c>
      <c r="AQ213" s="21">
        <f>AQ193-Baseline!AQ193</f>
        <v>1.9880718242177409E-2</v>
      </c>
      <c r="AR213" s="21">
        <f>AR193-Baseline!AR193</f>
        <v>1.9732529371054852E-2</v>
      </c>
      <c r="AS213" s="21">
        <f>AS193-Baseline!AS193</f>
        <v>1.9582659056908369E-2</v>
      </c>
      <c r="AT213" s="21">
        <f>AT193-Baseline!AT193</f>
        <v>1.9431225728837376E-2</v>
      </c>
      <c r="AU213" s="21">
        <f>AU193-Baseline!AU193</f>
        <v>1.927835140278944E-2</v>
      </c>
      <c r="AV213" s="21">
        <f>AV193-Baseline!AV193</f>
        <v>1.9124149697404391E-2</v>
      </c>
      <c r="AW213" s="21">
        <f>AW193-Baseline!AW193</f>
        <v>1.8968727015831632E-2</v>
      </c>
      <c r="AX213" s="21">
        <f>AX193-Baseline!AX193</f>
        <v>1.8812187683863613E-2</v>
      </c>
      <c r="AY213" s="21">
        <f>AY193-Baseline!AY193</f>
        <v>1.865463366931408E-2</v>
      </c>
      <c r="AZ213" s="21">
        <f>AZ193-Baseline!AZ193</f>
        <v>1.8496163184750003E-2</v>
      </c>
      <c r="BA213" s="21">
        <f>BA193-Baseline!BA193</f>
        <v>1.8336870370916358E-2</v>
      </c>
      <c r="BB213" s="21">
        <f>BB193-Baseline!BB193</f>
        <v>82.534956436028921</v>
      </c>
    </row>
    <row r="214" spans="1:54" outlineLevel="2">
      <c r="A214" s="464"/>
      <c r="B214" s="150" t="s">
        <v>492</v>
      </c>
      <c r="C214" s="19"/>
      <c r="D214" s="135" t="s">
        <v>387</v>
      </c>
      <c r="E214" s="21">
        <f>E194-Baseline!E194</f>
        <v>0</v>
      </c>
      <c r="F214" s="21">
        <f>F194-Baseline!F194</f>
        <v>7.1555085255923245E-3</v>
      </c>
      <c r="G214" s="21">
        <f>G194-Baseline!G194</f>
        <v>7.6594034442223347E-3</v>
      </c>
      <c r="H214" s="21">
        <f>H194-Baseline!H194</f>
        <v>8.9861082295925598E-3</v>
      </c>
      <c r="I214" s="21">
        <f>I194-Baseline!I194</f>
        <v>1.2240082702703603E-2</v>
      </c>
      <c r="J214" s="21">
        <f>J194-Baseline!J194</f>
        <v>1.3338853593729993E-2</v>
      </c>
      <c r="K214" s="21">
        <f>K194-Baseline!K194</f>
        <v>1.3216101312934825E-2</v>
      </c>
      <c r="L214" s="21">
        <f>L194-Baseline!L194</f>
        <v>1.3094484252583527E-2</v>
      </c>
      <c r="M214" s="21">
        <f>M194-Baseline!M194</f>
        <v>1.2973991919857042E-2</v>
      </c>
      <c r="N214" s="21">
        <f>N194-Baseline!N194</f>
        <v>1.2854613913809487E-2</v>
      </c>
      <c r="O214" s="21">
        <f>O194-Baseline!O194</f>
        <v>1.2736339931016971E-2</v>
      </c>
      <c r="P214" s="21">
        <f>P194-Baseline!P194</f>
        <v>1.2619159770110855E-2</v>
      </c>
      <c r="Q214" s="21">
        <f>Q194-Baseline!Q194</f>
        <v>1.2503063320650654E-2</v>
      </c>
      <c r="R214" s="21">
        <f>R194-Baseline!R194</f>
        <v>1.2388040560303182E-2</v>
      </c>
      <c r="S214" s="21">
        <f>S194-Baseline!S194</f>
        <v>1.2271319895774013E-2</v>
      </c>
      <c r="T214" s="21">
        <f>T194-Baseline!T194</f>
        <v>1.2155704583683757E-2</v>
      </c>
      <c r="U214" s="21">
        <f>U194-Baseline!U194</f>
        <v>1.2041184155620499E-2</v>
      </c>
      <c r="V214" s="21">
        <f>V194-Baseline!V194</f>
        <v>1.1927748257676285E-2</v>
      </c>
      <c r="W214" s="21">
        <f>W194-Baseline!W194</f>
        <v>1.1815386607246126E-2</v>
      </c>
      <c r="X214" s="21">
        <f>X194-Baseline!X194</f>
        <v>1.1704089043256261E-2</v>
      </c>
      <c r="Y214" s="21">
        <f>Y194-Baseline!Y194</f>
        <v>1.1593845489890953E-2</v>
      </c>
      <c r="Z214" s="21">
        <f>Z194-Baseline!Z194</f>
        <v>1.1484645966682194E-2</v>
      </c>
      <c r="AA214" s="21">
        <f>AA194-Baseline!AA194</f>
        <v>1.1376480585390425E-2</v>
      </c>
      <c r="AB214" s="21">
        <f>AB194-Baseline!AB194</f>
        <v>1.1269339564172753E-2</v>
      </c>
      <c r="AC214" s="21">
        <f>AC194-Baseline!AC194</f>
        <v>1.1156034635455114E-2</v>
      </c>
      <c r="AD214" s="21">
        <f>AD194-Baseline!AD194</f>
        <v>1.104297420373257E-2</v>
      </c>
      <c r="AE214" s="21">
        <f>AE194-Baseline!AE194</f>
        <v>1.0929474305392262E-2</v>
      </c>
      <c r="AF214" s="21">
        <f>AF194-Baseline!AF194</f>
        <v>1.081510657532192E-2</v>
      </c>
      <c r="AG214" s="21">
        <f>AG194-Baseline!AG194</f>
        <v>1.0699695868147785E-2</v>
      </c>
      <c r="AH214" s="21">
        <f>AH194-Baseline!AH194</f>
        <v>1.0583374306825988E-2</v>
      </c>
      <c r="AI214" s="21">
        <f>AI194-Baseline!AI194</f>
        <v>1.0466682297042951E-2</v>
      </c>
      <c r="AJ214" s="21">
        <f>AJ194-Baseline!AJ194</f>
        <v>1.0399740979238459E-2</v>
      </c>
      <c r="AK214" s="21">
        <f>AK194-Baseline!AK194</f>
        <v>1.0331445287334873E-2</v>
      </c>
      <c r="AL214" s="21">
        <f>AL194-Baseline!AL194</f>
        <v>1.0261890753348268E-2</v>
      </c>
      <c r="AM214" s="21">
        <f>AM194-Baseline!AM194</f>
        <v>1.0191184919762009E-2</v>
      </c>
      <c r="AN214" s="21">
        <f>AN194-Baseline!AN194</f>
        <v>1.0119405889717825E-2</v>
      </c>
      <c r="AO214" s="21">
        <f>AO194-Baseline!AO194</f>
        <v>1.0046596194314361E-2</v>
      </c>
      <c r="AP214" s="21">
        <f>AP194-Baseline!AP194</f>
        <v>9.97282536363997E-3</v>
      </c>
      <c r="AQ214" s="21">
        <f>AQ194-Baseline!AQ194</f>
        <v>9.8981638274366901E-3</v>
      </c>
      <c r="AR214" s="21">
        <f>AR194-Baseline!AR194</f>
        <v>9.8226748346519344E-3</v>
      </c>
      <c r="AS214" s="21">
        <f>AS194-Baseline!AS194</f>
        <v>9.746416090258947E-3</v>
      </c>
      <c r="AT214" s="21">
        <f>AT194-Baseline!AT194</f>
        <v>9.6694443115197259E-3</v>
      </c>
      <c r="AU214" s="21">
        <f>AU194-Baseline!AU194</f>
        <v>9.5918168557247441E-3</v>
      </c>
      <c r="AV214" s="21">
        <f>AV194-Baseline!AV194</f>
        <v>9.5135882553094575E-3</v>
      </c>
      <c r="AW214" s="21">
        <f>AW194-Baseline!AW194</f>
        <v>9.4348104934098842E-3</v>
      </c>
      <c r="AX214" s="21">
        <f>AX194-Baseline!AX194</f>
        <v>9.3555338500195262E-3</v>
      </c>
      <c r="AY214" s="21">
        <f>AY194-Baseline!AY194</f>
        <v>9.275807174269346E-3</v>
      </c>
      <c r="AZ214" s="21">
        <f>AZ194-Baseline!AZ194</f>
        <v>9.1956776531176843E-3</v>
      </c>
      <c r="BA214" s="21">
        <f>BA194-Baseline!BA194</f>
        <v>9.1151906522313197E-3</v>
      </c>
      <c r="BB214" s="21">
        <f>BB194-Baseline!BB194</f>
        <v>41.022131891354796</v>
      </c>
    </row>
    <row r="215" spans="1:54" outlineLevel="2">
      <c r="A215" s="464"/>
      <c r="B215" s="150" t="s">
        <v>493</v>
      </c>
      <c r="C215" s="19"/>
      <c r="D215" s="135" t="s">
        <v>387</v>
      </c>
      <c r="E215" s="21">
        <f>E195-Baseline!E195</f>
        <v>0</v>
      </c>
      <c r="F215" s="21">
        <f>F195-Baseline!F195</f>
        <v>2.1466525571781858E-2</v>
      </c>
      <c r="G215" s="21">
        <f>G195-Baseline!G195</f>
        <v>2.2978210332638582E-2</v>
      </c>
      <c r="H215" s="21">
        <f>H195-Baseline!H195</f>
        <v>2.695832468879189E-2</v>
      </c>
      <c r="I215" s="21">
        <f>I195-Baseline!I195</f>
        <v>3.6720248108110809E-2</v>
      </c>
      <c r="J215" s="21">
        <f>J195-Baseline!J195</f>
        <v>4.0016560772386356E-2</v>
      </c>
      <c r="K215" s="21">
        <f>K195-Baseline!K195</f>
        <v>3.9648303938804474E-2</v>
      </c>
      <c r="L215" s="21">
        <f>L195-Baseline!L195</f>
        <v>3.9283452757786108E-2</v>
      </c>
      <c r="M215" s="21">
        <f>M195-Baseline!M195</f>
        <v>3.892197575140699E-2</v>
      </c>
      <c r="N215" s="21">
        <f>N195-Baseline!N195</f>
        <v>3.8563841733463278E-2</v>
      </c>
      <c r="O215" s="21">
        <f>O195-Baseline!O195</f>
        <v>3.8209019793043808E-2</v>
      </c>
      <c r="P215" s="21">
        <f>P195-Baseline!P195</f>
        <v>3.7857479317949583E-2</v>
      </c>
      <c r="Q215" s="21">
        <f>Q195-Baseline!Q195</f>
        <v>3.7509189961923539E-2</v>
      </c>
      <c r="R215" s="21">
        <f>R195-Baseline!R195</f>
        <v>3.7164121680916651E-2</v>
      </c>
      <c r="S215" s="21">
        <f>S195-Baseline!S195</f>
        <v>3.6813959680273456E-2</v>
      </c>
      <c r="T215" s="21">
        <f>T195-Baseline!T195</f>
        <v>3.6467113744180324E-2</v>
      </c>
      <c r="U215" s="21">
        <f>U195-Baseline!U195</f>
        <v>3.6123552473611653E-2</v>
      </c>
      <c r="V215" s="21">
        <f>V195-Baseline!V195</f>
        <v>3.578324476646344E-2</v>
      </c>
      <c r="W215" s="21">
        <f>W195-Baseline!W195</f>
        <v>3.544615982170285E-2</v>
      </c>
      <c r="X215" s="21">
        <f>X195-Baseline!X195</f>
        <v>3.5112267129761676E-2</v>
      </c>
      <c r="Y215" s="21">
        <f>Y195-Baseline!Y195</f>
        <v>3.4781536469694174E-2</v>
      </c>
      <c r="Z215" s="21">
        <f>Z195-Baseline!Z195</f>
        <v>3.4453937894085129E-2</v>
      </c>
      <c r="AA215" s="21">
        <f>AA195-Baseline!AA195</f>
        <v>3.4129441761962198E-2</v>
      </c>
      <c r="AB215" s="21">
        <f>AB195-Baseline!AB195</f>
        <v>3.3808018692496944E-2</v>
      </c>
      <c r="AC215" s="21">
        <f>AC195-Baseline!AC195</f>
        <v>3.3468103906699298E-2</v>
      </c>
      <c r="AD215" s="21">
        <f>AD195-Baseline!AD195</f>
        <v>3.3128922611837197E-2</v>
      </c>
      <c r="AE215" s="21">
        <f>AE195-Baseline!AE195</f>
        <v>3.2788422917235494E-2</v>
      </c>
      <c r="AF215" s="21">
        <f>AF195-Baseline!AF195</f>
        <v>3.2445319727500532E-2</v>
      </c>
      <c r="AG215" s="21">
        <f>AG195-Baseline!AG195</f>
        <v>3.2099087605544696E-2</v>
      </c>
      <c r="AH215" s="21">
        <f>AH195-Baseline!AH195</f>
        <v>3.1750122921792467E-2</v>
      </c>
      <c r="AI215" s="21">
        <f>AI195-Baseline!AI195</f>
        <v>3.1400046892642308E-2</v>
      </c>
      <c r="AJ215" s="21">
        <f>AJ195-Baseline!AJ195</f>
        <v>3.1199222939349625E-2</v>
      </c>
      <c r="AK215" s="21">
        <f>AK195-Baseline!AK195</f>
        <v>3.099433586369571E-2</v>
      </c>
      <c r="AL215" s="21">
        <f>AL195-Baseline!AL195</f>
        <v>3.0785672261828267E-2</v>
      </c>
      <c r="AM215" s="21">
        <f>AM195-Baseline!AM195</f>
        <v>3.0573554761176069E-2</v>
      </c>
      <c r="AN215" s="21">
        <f>AN195-Baseline!AN195</f>
        <v>3.035821767113589E-2</v>
      </c>
      <c r="AO215" s="21">
        <f>AO195-Baseline!AO195</f>
        <v>3.0139788585017868E-2</v>
      </c>
      <c r="AP215" s="21">
        <f>AP195-Baseline!AP195</f>
        <v>2.9918476093058644E-2</v>
      </c>
      <c r="AQ215" s="21">
        <f>AQ195-Baseline!AQ195</f>
        <v>2.969449148454828E-2</v>
      </c>
      <c r="AR215" s="21">
        <f>AR195-Baseline!AR195</f>
        <v>2.9468024506257962E-2</v>
      </c>
      <c r="AS215" s="21">
        <f>AS195-Baseline!AS195</f>
        <v>2.9239248273128737E-2</v>
      </c>
      <c r="AT215" s="21">
        <f>AT195-Baseline!AT195</f>
        <v>2.9008332936996339E-2</v>
      </c>
      <c r="AU215" s="21">
        <f>AU195-Baseline!AU195</f>
        <v>2.8775450569654026E-2</v>
      </c>
      <c r="AV215" s="21">
        <f>AV195-Baseline!AV195</f>
        <v>2.8540764768450799E-2</v>
      </c>
      <c r="AW215" s="21">
        <f>AW195-Baseline!AW195</f>
        <v>2.8304431482837344E-2</v>
      </c>
      <c r="AX215" s="21">
        <f>AX195-Baseline!AX195</f>
        <v>2.8066601552737325E-2</v>
      </c>
      <c r="AY215" s="21">
        <f>AY195-Baseline!AY195</f>
        <v>2.7827421525529417E-2</v>
      </c>
      <c r="AZ215" s="21">
        <f>AZ195-Baseline!AZ195</f>
        <v>2.7587032962102853E-2</v>
      </c>
      <c r="BA215" s="21">
        <f>BA195-Baseline!BA195</f>
        <v>2.7345571959472181E-2</v>
      </c>
      <c r="BB215" s="21">
        <f>BB195-Baseline!BB195</f>
        <v>123.06639568688225</v>
      </c>
    </row>
    <row r="216" spans="1:54" outlineLevel="2">
      <c r="A216" s="464"/>
      <c r="B216" s="150" t="s">
        <v>287</v>
      </c>
      <c r="C216" s="19"/>
      <c r="D216" s="135" t="s">
        <v>387</v>
      </c>
      <c r="E216" s="21">
        <f>E196-Baseline!E196</f>
        <v>0</v>
      </c>
      <c r="F216" s="21">
        <f>F196-Baseline!F196</f>
        <v>2.010191450386678E-2</v>
      </c>
      <c r="G216" s="21">
        <f>G196-Baseline!G196</f>
        <v>2.1170445545719119E-2</v>
      </c>
      <c r="H216" s="21">
        <f>H196-Baseline!H196</f>
        <v>2.321712014874322E-2</v>
      </c>
      <c r="I216" s="21">
        <f>I196-Baseline!I196</f>
        <v>2.7245267157670838E-2</v>
      </c>
      <c r="J216" s="21">
        <f>J196-Baseline!J196</f>
        <v>2.8965527820519199E-2</v>
      </c>
      <c r="K216" s="21">
        <f>K196-Baseline!K196</f>
        <v>3.0166269281137303E-2</v>
      </c>
      <c r="L216" s="21">
        <f>L196-Baseline!L196</f>
        <v>3.1430984913402682E-2</v>
      </c>
      <c r="M216" s="21">
        <f>M196-Baseline!M196</f>
        <v>3.276564576904839E-2</v>
      </c>
      <c r="N216" s="21">
        <f>N196-Baseline!N196</f>
        <v>3.4176969817393044E-2</v>
      </c>
      <c r="O216" s="21">
        <f>O196-Baseline!O196</f>
        <v>3.5672524745230305E-2</v>
      </c>
      <c r="P216" s="21">
        <f>P196-Baseline!P196</f>
        <v>3.7016660072083596E-2</v>
      </c>
      <c r="Q216" s="21">
        <f>Q196-Baseline!Q196</f>
        <v>3.8304909191062109E-2</v>
      </c>
      <c r="R216" s="21">
        <f>R196-Baseline!R196</f>
        <v>3.9632618881926263E-2</v>
      </c>
      <c r="S216" s="21">
        <f>S196-Baseline!S196</f>
        <v>4.10010805327925E-2</v>
      </c>
      <c r="T216" s="21">
        <f>T196-Baseline!T196</f>
        <v>4.2411626567028904E-2</v>
      </c>
      <c r="U216" s="21">
        <f>U196-Baseline!U196</f>
        <v>4.3865631765296342E-2</v>
      </c>
      <c r="V216" s="21">
        <f>V196-Baseline!V196</f>
        <v>4.5364514629749664E-2</v>
      </c>
      <c r="W216" s="21">
        <f>W196-Baseline!W196</f>
        <v>4.6909738792088262E-2</v>
      </c>
      <c r="X216" s="21">
        <f>X196-Baseline!X196</f>
        <v>4.8502814466557354E-2</v>
      </c>
      <c r="Y216" s="21">
        <f>Y196-Baseline!Y196</f>
        <v>5.0145299949543087E-2</v>
      </c>
      <c r="Z216" s="21">
        <f>Z196-Baseline!Z196</f>
        <v>5.1838803167168379E-2</v>
      </c>
      <c r="AA216" s="21">
        <f>AA196-Baseline!AA196</f>
        <v>5.3584983272475739E-2</v>
      </c>
      <c r="AB216" s="21">
        <f>AB196-Baseline!AB196</f>
        <v>5.5385552293742535E-2</v>
      </c>
      <c r="AC216" s="21">
        <f>AC196-Baseline!AC196</f>
        <v>0.11373012720077824</v>
      </c>
      <c r="AD216" s="21">
        <f>AD196-Baseline!AD196</f>
        <v>0.11755594584710494</v>
      </c>
      <c r="AE216" s="21">
        <f>AE196-Baseline!AE196</f>
        <v>0.12150146106668558</v>
      </c>
      <c r="AF216" s="21">
        <f>AF196-Baseline!AF196</f>
        <v>0.12557055499325287</v>
      </c>
      <c r="AG216" s="21">
        <f>AG196-Baseline!AG196</f>
        <v>0.12976723364634779</v>
      </c>
      <c r="AH216" s="21">
        <f>AH196-Baseline!AH196</f>
        <v>0.13409563091466126</v>
      </c>
      <c r="AI216" s="21">
        <f>AI196-Baseline!AI196</f>
        <v>0.13856001266690754</v>
      </c>
      <c r="AJ216" s="21">
        <f>AJ196-Baseline!AJ196</f>
        <v>0.14346726369820928</v>
      </c>
      <c r="AK216" s="21">
        <f>AK196-Baseline!AK196</f>
        <v>0.14854017489237492</v>
      </c>
      <c r="AL216" s="21">
        <f>AL196-Baseline!AL196</f>
        <v>0.15378444946176728</v>
      </c>
      <c r="AM216" s="21">
        <f>AM196-Baseline!AM196</f>
        <v>0.15920598561745436</v>
      </c>
      <c r="AN216" s="21">
        <f>AN196-Baseline!AN196</f>
        <v>0.16481088325403803</v>
      </c>
      <c r="AO216" s="21">
        <f>AO196-Baseline!AO196</f>
        <v>0.17060545086343026</v>
      </c>
      <c r="AP216" s="21">
        <f>AP196-Baseline!AP196</f>
        <v>0.17659621268534309</v>
      </c>
      <c r="AQ216" s="21">
        <f>AQ196-Baseline!AQ196</f>
        <v>0.18278991610277728</v>
      </c>
      <c r="AR216" s="21">
        <f>AR196-Baseline!AR196</f>
        <v>0.18919353929069516</v>
      </c>
      <c r="AS216" s="21">
        <f>AS196-Baseline!AS196</f>
        <v>0.19581429912676995</v>
      </c>
      <c r="AT216" s="21">
        <f>AT196-Baseline!AT196</f>
        <v>0.20265965937297281</v>
      </c>
      <c r="AU216" s="21">
        <f>AU196-Baseline!AU196</f>
        <v>0.20973733913756121</v>
      </c>
      <c r="AV216" s="21">
        <f>AV196-Baseline!AV196</f>
        <v>0.21705532162655317</v>
      </c>
      <c r="AW216" s="21">
        <f>AW196-Baseline!AW196</f>
        <v>0.22462186319540578</v>
      </c>
      <c r="AX216" s="21">
        <f>AX196-Baseline!AX196</f>
        <v>0.23244550271037312</v>
      </c>
      <c r="AY216" s="21">
        <f>AY196-Baseline!AY196</f>
        <v>0.24053507123063511</v>
      </c>
      <c r="AZ216" s="21">
        <f>AZ196-Baseline!AZ196</f>
        <v>0.24889970202206868</v>
      </c>
      <c r="BA216" s="21">
        <f>BA196-Baseline!BA196</f>
        <v>0.25754884091399077</v>
      </c>
      <c r="BB216" s="21">
        <f>BB196-Baseline!BB196</f>
        <v>1.8384191915796819</v>
      </c>
    </row>
    <row r="217" spans="1:54" outlineLevel="2">
      <c r="A217" s="464"/>
      <c r="B217" s="150" t="s">
        <v>290</v>
      </c>
      <c r="C217" s="19"/>
      <c r="D217" s="135"/>
      <c r="E217" s="21">
        <f>E197-Baseline!E197</f>
        <v>0</v>
      </c>
      <c r="F217" s="21">
        <f>F197-Baseline!F197</f>
        <v>0.44728490038407642</v>
      </c>
      <c r="G217" s="21">
        <f>G197-Baseline!G197</f>
        <v>0.58888855703749243</v>
      </c>
      <c r="H217" s="21">
        <f>H197-Baseline!H197</f>
        <v>0.75912353588175563</v>
      </c>
      <c r="I217" s="21">
        <f>I197-Baseline!I197</f>
        <v>0.96953342446700219</v>
      </c>
      <c r="J217" s="21">
        <f>J197-Baseline!J197</f>
        <v>1.0685086916519708</v>
      </c>
      <c r="K217" s="21">
        <f>K197-Baseline!K197</f>
        <v>1.0488041927306853</v>
      </c>
      <c r="L217" s="21">
        <f>L197-Baseline!L197</f>
        <v>1.0298860561009633</v>
      </c>
      <c r="M217" s="21">
        <f>M197-Baseline!M197</f>
        <v>1.0117305483556009</v>
      </c>
      <c r="N217" s="21">
        <f>N197-Baseline!N197</f>
        <v>0.99431498303144394</v>
      </c>
      <c r="O217" s="21">
        <f>O197-Baseline!O197</f>
        <v>0.97761771267222741</v>
      </c>
      <c r="P217" s="21">
        <f>P197-Baseline!P197</f>
        <v>0.96151865777552814</v>
      </c>
      <c r="Q217" s="21">
        <f>Q197-Baseline!Q197</f>
        <v>0.94603831896297663</v>
      </c>
      <c r="R217" s="21">
        <f>R197-Baseline!R197</f>
        <v>0.93119479463169341</v>
      </c>
      <c r="S217" s="21">
        <f>S197-Baseline!S197</f>
        <v>0.91696784892270955</v>
      </c>
      <c r="T217" s="21">
        <f>T197-Baseline!T197</f>
        <v>0.90333797285738626</v>
      </c>
      <c r="U217" s="21">
        <f>U197-Baseline!U197</f>
        <v>0.89028636237190995</v>
      </c>
      <c r="V217" s="21">
        <f>V197-Baseline!V197</f>
        <v>0.87779489726833049</v>
      </c>
      <c r="W217" s="21">
        <f>W197-Baseline!W197</f>
        <v>0.86584612106291559</v>
      </c>
      <c r="X217" s="21">
        <f>X197-Baseline!X197</f>
        <v>0.85442322171299168</v>
      </c>
      <c r="Y217" s="21">
        <f>Y197-Baseline!Y197</f>
        <v>0.84351001320759167</v>
      </c>
      <c r="Z217" s="21">
        <f>Z197-Baseline!Z197</f>
        <v>0.83309091800555279</v>
      </c>
      <c r="AA217" s="21">
        <f>AA197-Baseline!AA197</f>
        <v>0.82315095030850216</v>
      </c>
      <c r="AB217" s="21">
        <f>AB197-Baseline!AB197</f>
        <v>0.81367570015676449</v>
      </c>
      <c r="AC217" s="21">
        <f>AC197-Baseline!AC197</f>
        <v>1.6278009511215004</v>
      </c>
      <c r="AD217" s="21">
        <f>AD197-Baseline!AD197</f>
        <v>1.6107155705902159</v>
      </c>
      <c r="AE217" s="21">
        <f>AE197-Baseline!AE197</f>
        <v>1.5944643556997846</v>
      </c>
      <c r="AF217" s="21">
        <f>AF197-Baseline!AF197</f>
        <v>1.5790220401611919</v>
      </c>
      <c r="AG217" s="21">
        <f>AG197-Baseline!AG197</f>
        <v>1.5643643124558366</v>
      </c>
      <c r="AH217" s="21">
        <f>AH197-Baseline!AH197</f>
        <v>1.5504677896619938</v>
      </c>
      <c r="AI217" s="21">
        <f>AI197-Baseline!AI197</f>
        <v>1.5373099925739666</v>
      </c>
      <c r="AJ217" s="21">
        <f>AJ197-Baseline!AJ197</f>
        <v>1.5322716003592944</v>
      </c>
      <c r="AK217" s="21">
        <f>AK197-Baseline!AK197</f>
        <v>1.5278512278794096</v>
      </c>
      <c r="AL217" s="21">
        <f>AL197-Baseline!AL197</f>
        <v>1.5240382115351139</v>
      </c>
      <c r="AM217" s="21">
        <f>AM197-Baseline!AM197</f>
        <v>1.5208224229334348</v>
      </c>
      <c r="AN217" s="21">
        <f>AN197-Baseline!AN197</f>
        <v>1.518194266048269</v>
      </c>
      <c r="AO217" s="21">
        <f>AO197-Baseline!AO197</f>
        <v>1.5161446753491674</v>
      </c>
      <c r="AP217" s="21">
        <f>AP197-Baseline!AP197</f>
        <v>1.5146651149340187</v>
      </c>
      <c r="AQ217" s="21">
        <f>AQ197-Baseline!AQ197</f>
        <v>1.5137475787042831</v>
      </c>
      <c r="AR217" s="21">
        <f>AR197-Baseline!AR197</f>
        <v>1.5133845916272008</v>
      </c>
      <c r="AS217" s="21">
        <f>AS197-Baseline!AS197</f>
        <v>1.5135692121316282</v>
      </c>
      <c r="AT217" s="21">
        <f>AT197-Baseline!AT197</f>
        <v>1.5142950356898126</v>
      </c>
      <c r="AU217" s="21">
        <f>AU197-Baseline!AU197</f>
        <v>1.5155561996406561</v>
      </c>
      <c r="AV217" s="21">
        <f>AV197-Baseline!AV197</f>
        <v>1.5173473893175355</v>
      </c>
      <c r="AW217" s="21">
        <f>AW197-Baseline!AW197</f>
        <v>1.5196638455457929</v>
      </c>
      <c r="AX217" s="21">
        <f>AX197-Baseline!AX197</f>
        <v>1.5225013735830402</v>
      </c>
      <c r="AY217" s="21">
        <f>AY197-Baseline!AY197</f>
        <v>1.5258563535820144</v>
      </c>
      <c r="AZ217" s="21">
        <f>AZ197-Baseline!AZ197</f>
        <v>1.5297257526580808</v>
      </c>
      <c r="BA217" s="21">
        <f>BA197-Baseline!BA197</f>
        <v>1.5341071386570775</v>
      </c>
      <c r="BB217" s="21">
        <f>BB197-Baseline!BB197</f>
        <v>-76.041305658582502</v>
      </c>
    </row>
    <row r="218" spans="1:54" outlineLevel="2">
      <c r="A218" s="465"/>
      <c r="B218" s="150" t="s">
        <v>474</v>
      </c>
      <c r="C218" s="19"/>
      <c r="D218" s="135" t="s">
        <v>387</v>
      </c>
      <c r="E218" s="21">
        <f>E198-Baseline!E198</f>
        <v>0.94799999999999995</v>
      </c>
      <c r="F218" s="21">
        <f>F198-Baseline!F198</f>
        <v>0.91594202898550725</v>
      </c>
      <c r="G218" s="21">
        <f>G198-Baseline!G198</f>
        <v>0.88496814394735002</v>
      </c>
      <c r="H218" s="21">
        <f>H198-Baseline!H198</f>
        <v>0.85504168497328514</v>
      </c>
      <c r="I218" s="21">
        <f>I198-Baseline!I198</f>
        <v>0.82612723185824655</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3" t="s">
        <v>494</v>
      </c>
      <c r="B220" s="150" t="s">
        <v>495</v>
      </c>
      <c r="C220" s="19"/>
      <c r="D220" s="135" t="s">
        <v>387</v>
      </c>
      <c r="E220" s="21">
        <f>E200-Baseline!E200</f>
        <v>-2.8646988764780588</v>
      </c>
      <c r="F220" s="21">
        <f>F200-Baseline!F200</f>
        <v>-2.4291185199229517</v>
      </c>
      <c r="G220" s="21">
        <f>G200-Baseline!G200</f>
        <v>-2.4043269890802321</v>
      </c>
      <c r="H220" s="21">
        <f>H200-Baseline!H200</f>
        <v>-2.3078502497007207</v>
      </c>
      <c r="I220" s="21">
        <f>I200-Baseline!I200</f>
        <v>-2.1615383092586455</v>
      </c>
      <c r="J220" s="21">
        <f>J200-Baseline!J200</f>
        <v>0.22413817427170102</v>
      </c>
      <c r="K220" s="21">
        <f>K200-Baseline!K200</f>
        <v>0.29344509560462484</v>
      </c>
      <c r="L220" s="21">
        <f>L200-Baseline!L200</f>
        <v>0.35750446860078</v>
      </c>
      <c r="M220" s="21">
        <f>M200-Baseline!M200</f>
        <v>0.41657056233734124</v>
      </c>
      <c r="N220" s="21">
        <f>N200-Baseline!N200</f>
        <v>0.47088890431334107</v>
      </c>
      <c r="O220" s="21">
        <f>O200-Baseline!O200</f>
        <v>0.52093022569965797</v>
      </c>
      <c r="P220" s="21">
        <f>P200-Baseline!P200</f>
        <v>0.56656360022569174</v>
      </c>
      <c r="Q220" s="21">
        <f>Q200-Baseline!Q200</f>
        <v>0.60819544818104987</v>
      </c>
      <c r="R220" s="21">
        <f>R200-Baseline!R200</f>
        <v>0.64628659918395215</v>
      </c>
      <c r="S220" s="21">
        <f>S200-Baseline!S200</f>
        <v>0.68093218321919835</v>
      </c>
      <c r="T220" s="21">
        <f>T200-Baseline!T200</f>
        <v>0.7124347355291718</v>
      </c>
      <c r="U220" s="21">
        <f>U200-Baseline!U200</f>
        <v>0.74101023509007291</v>
      </c>
      <c r="V220" s="21">
        <f>V200-Baseline!V200</f>
        <v>0.76692845984285896</v>
      </c>
      <c r="W220" s="21">
        <f>W200-Baseline!W200</f>
        <v>0.79024954798006775</v>
      </c>
      <c r="X220" s="21">
        <f>X200-Baseline!X200</f>
        <v>0.81128552818876187</v>
      </c>
      <c r="Y220" s="21">
        <f>Y200-Baseline!Y200</f>
        <v>0.83008210658232429</v>
      </c>
      <c r="Z220" s="21">
        <f>Z200-Baseline!Z200</f>
        <v>0.84692546386213508</v>
      </c>
      <c r="AA220" s="21">
        <f>AA200-Baseline!AA200</f>
        <v>0.86190674664240419</v>
      </c>
      <c r="AB220" s="21">
        <f>AB200-Baseline!AB200</f>
        <v>0.87517098177451658</v>
      </c>
      <c r="AC220" s="21">
        <f>AC200-Baseline!AC200</f>
        <v>1.7664798674637439</v>
      </c>
      <c r="AD220" s="21">
        <f>AD200-Baseline!AD200</f>
        <v>1.7529346632022111</v>
      </c>
      <c r="AE220" s="21">
        <f>AE200-Baseline!AE200</f>
        <v>1.7403478137829325</v>
      </c>
      <c r="AF220" s="21">
        <f>AF200-Baseline!AF200</f>
        <v>1.7286910318854609</v>
      </c>
      <c r="AG220" s="21">
        <f>AG200-Baseline!AG200</f>
        <v>1.717944923789446</v>
      </c>
      <c r="AH220" s="21">
        <f>AH200-Baseline!AH200</f>
        <v>1.7080912423510881</v>
      </c>
      <c r="AI220" s="21">
        <f>AI200-Baseline!AI200</f>
        <v>1.6991130108155517</v>
      </c>
      <c r="AJ220" s="21">
        <f>AJ200-Baseline!AJ200</f>
        <v>1.6988087066641242</v>
      </c>
      <c r="AK220" s="21">
        <f>AK200-Baseline!AK200</f>
        <v>1.6992857956411171</v>
      </c>
      <c r="AL220" s="21">
        <f>AL200-Baseline!AL200</f>
        <v>1.7005397594860199</v>
      </c>
      <c r="AM220" s="21">
        <f>AM200-Baseline!AM200</f>
        <v>1.7025666111027817</v>
      </c>
      <c r="AN220" s="21">
        <f>AN200-Baseline!AN200</f>
        <v>1.7053629540779127</v>
      </c>
      <c r="AO220" s="21">
        <f>AO200-Baseline!AO200</f>
        <v>1.7089260707353162</v>
      </c>
      <c r="AP220" s="21">
        <f>AP200-Baseline!AP200</f>
        <v>1.7132540874699487</v>
      </c>
      <c r="AQ220" s="21">
        <f>AQ200-Baseline!AQ200</f>
        <v>1.718345900890796</v>
      </c>
      <c r="AR220" s="21">
        <f>AR200-Baseline!AR200</f>
        <v>1.7242011229463401</v>
      </c>
      <c r="AS220" s="21">
        <f>AS200-Baseline!AS200</f>
        <v>1.7308201277313628</v>
      </c>
      <c r="AT220" s="21">
        <f>AT200-Baseline!AT200</f>
        <v>1.7382040789748885</v>
      </c>
      <c r="AU220" s="21">
        <f>AU200-Baseline!AU200</f>
        <v>1.746354941475488</v>
      </c>
      <c r="AV220" s="21">
        <f>AV200-Baseline!AV200</f>
        <v>1.7552754839913689</v>
      </c>
      <c r="AW220" s="21">
        <f>AW200-Baseline!AW200</f>
        <v>1.7649692969659156</v>
      </c>
      <c r="AX220" s="21">
        <f>AX200-Baseline!AX200</f>
        <v>1.7754408159627815</v>
      </c>
      <c r="AY220" s="21">
        <f>AY200-Baseline!AY200</f>
        <v>1.7866953415250464</v>
      </c>
      <c r="AZ220" s="21">
        <f>AZ200-Baseline!AZ200</f>
        <v>1.7987390598547108</v>
      </c>
      <c r="BA220" s="21">
        <f>BA200-Baseline!BA200</f>
        <v>1.8115790666155931</v>
      </c>
      <c r="BB220" s="21">
        <f>BB200-Baseline!BB200</f>
        <v>15.395505475038078</v>
      </c>
    </row>
    <row r="221" spans="1:54" outlineLevel="2">
      <c r="A221" s="464"/>
      <c r="B221" s="150" t="s">
        <v>496</v>
      </c>
      <c r="C221" s="19"/>
      <c r="D221" s="135" t="s">
        <v>387</v>
      </c>
      <c r="E221" s="21">
        <f>E201-Baseline!E201</f>
        <v>-2.8646988764780303</v>
      </c>
      <c r="F221" s="21">
        <f>F201-Baseline!F201</f>
        <v>-2.43628751748534</v>
      </c>
      <c r="G221" s="21">
        <f>G201-Baseline!G201</f>
        <v>-2.4119820670073011</v>
      </c>
      <c r="H221" s="21">
        <f>H201-Baseline!H201</f>
        <v>-2.3168058813586754</v>
      </c>
      <c r="I221" s="21">
        <f>I201-Baseline!I201</f>
        <v>-2.1737796886764329</v>
      </c>
      <c r="J221" s="21">
        <f>J201-Baseline!J201</f>
        <v>0.21075864732245009</v>
      </c>
      <c r="K221" s="21">
        <f>K201-Baseline!K201</f>
        <v>0.28024268520505302</v>
      </c>
      <c r="L221" s="21">
        <f>L201-Baseline!L201</f>
        <v>0.34439762882504965</v>
      </c>
      <c r="M221" s="21">
        <f>M201-Baseline!M201</f>
        <v>0.40356525238541963</v>
      </c>
      <c r="N221" s="21">
        <f>N201-Baseline!N201</f>
        <v>0.45807044422693366</v>
      </c>
      <c r="O221" s="21">
        <f>O201-Baseline!O201</f>
        <v>0.50822220227925641</v>
      </c>
      <c r="P221" s="21">
        <f>P201-Baseline!P201</f>
        <v>0.55397095452676126</v>
      </c>
      <c r="Q221" s="21">
        <f>Q201-Baseline!Q201</f>
        <v>0.59572279323469957</v>
      </c>
      <c r="R221" s="21">
        <f>R201-Baseline!R201</f>
        <v>0.63386590449837854</v>
      </c>
      <c r="S221" s="21">
        <f>S201-Baseline!S201</f>
        <v>0.66863875218169255</v>
      </c>
      <c r="T221" s="21">
        <f>T201-Baseline!T201</f>
        <v>0.70027228391785457</v>
      </c>
      <c r="U221" s="21">
        <f>U201-Baseline!U201</f>
        <v>0.7289822010374678</v>
      </c>
      <c r="V221" s="21">
        <f>V201-Baseline!V201</f>
        <v>0.75497240045450553</v>
      </c>
      <c r="W221" s="21">
        <f>W201-Baseline!W201</f>
        <v>0.77843557358895055</v>
      </c>
      <c r="X221" s="21">
        <f>X201-Baseline!X201</f>
        <v>0.79955377761780255</v>
      </c>
      <c r="Y221" s="21">
        <f>Y201-Baseline!Y201</f>
        <v>0.81849898013697953</v>
      </c>
      <c r="Z221" s="21">
        <f>Z201-Baseline!Z201</f>
        <v>0.83543357857379874</v>
      </c>
      <c r="AA221" s="21">
        <f>AA201-Baseline!AA201</f>
        <v>0.85051089544685965</v>
      </c>
      <c r="AB221" s="21">
        <f>AB201-Baseline!AB201</f>
        <v>0.86387565061247074</v>
      </c>
      <c r="AC221" s="21">
        <f>AC201-Baseline!AC201</f>
        <v>1.7552947160831991</v>
      </c>
      <c r="AD221" s="21">
        <f>AD201-Baseline!AD201</f>
        <v>1.741859365467775</v>
      </c>
      <c r="AE221" s="21">
        <f>AE201-Baseline!AE201</f>
        <v>1.7293789478640917</v>
      </c>
      <c r="AF221" s="21">
        <f>AF201-Baseline!AF201</f>
        <v>1.7178316143719883</v>
      </c>
      <c r="AG221" s="21">
        <f>AG201-Baseline!AG201</f>
        <v>1.7071968488436937</v>
      </c>
      <c r="AH221" s="21">
        <f>AH201-Baseline!AH201</f>
        <v>1.6974554997214</v>
      </c>
      <c r="AI221" s="21">
        <f>AI201-Baseline!AI201</f>
        <v>1.688589860260862</v>
      </c>
      <c r="AJ221" s="21">
        <f>AJ201-Baseline!AJ201</f>
        <v>1.6883482572152104</v>
      </c>
      <c r="AK221" s="21">
        <f>AK201-Baseline!AK201</f>
        <v>1.6888898214848211</v>
      </c>
      <c r="AL221" s="21">
        <f>AL201-Baseline!AL201</f>
        <v>1.6902096719213375</v>
      </c>
      <c r="AM221" s="21">
        <f>AM201-Baseline!AM201</f>
        <v>1.6923036699072895</v>
      </c>
      <c r="AN221" s="21">
        <f>AN201-Baseline!AN201</f>
        <v>1.6951683817456455</v>
      </c>
      <c r="AO221" s="21">
        <f>AO201-Baseline!AO201</f>
        <v>1.6988010775635303</v>
      </c>
      <c r="AP221" s="21">
        <f>AP201-Baseline!AP201</f>
        <v>1.7031998001609736</v>
      </c>
      <c r="AQ221" s="21">
        <f>AQ201-Baseline!AQ201</f>
        <v>1.7083633464760624</v>
      </c>
      <c r="AR221" s="21">
        <f>AR201-Baseline!AR201</f>
        <v>1.7142912684099372</v>
      </c>
      <c r="AS221" s="21">
        <f>AS201-Baseline!AS201</f>
        <v>1.7209838847646779</v>
      </c>
      <c r="AT221" s="21">
        <f>AT201-Baseline!AT201</f>
        <v>1.7284422975575637</v>
      </c>
      <c r="AU221" s="21">
        <f>AU201-Baseline!AU201</f>
        <v>1.7366684069284588</v>
      </c>
      <c r="AV221" s="21">
        <f>AV201-Baseline!AV201</f>
        <v>1.7456649225492811</v>
      </c>
      <c r="AW221" s="21">
        <f>AW201-Baseline!AW201</f>
        <v>1.7554353804435436</v>
      </c>
      <c r="AX221" s="21">
        <f>AX201-Baseline!AX201</f>
        <v>1.7659841621289445</v>
      </c>
      <c r="AY221" s="21">
        <f>AY201-Baseline!AY201</f>
        <v>1.7773165150300088</v>
      </c>
      <c r="AZ221" s="21">
        <f>AZ201-Baseline!AZ201</f>
        <v>1.7894385743230714</v>
      </c>
      <c r="BA221" s="21">
        <f>BA201-Baseline!BA201</f>
        <v>1.8023573868968867</v>
      </c>
      <c r="BB221" s="21">
        <f>BB201-Baseline!BB201</f>
        <v>-26.117319069636068</v>
      </c>
    </row>
    <row r="222" spans="1:54" outlineLevel="2">
      <c r="A222" s="465"/>
      <c r="B222" s="150" t="s">
        <v>497</v>
      </c>
      <c r="C222" s="19"/>
      <c r="D222" s="135" t="s">
        <v>387</v>
      </c>
      <c r="E222" s="21">
        <f>E202-Baseline!E202</f>
        <v>-2.8646988764780872</v>
      </c>
      <c r="F222" s="21">
        <f>F202-Baseline!F202</f>
        <v>-2.4219765004391434</v>
      </c>
      <c r="G222" s="21">
        <f>G202-Baseline!G202</f>
        <v>-2.3966632601189417</v>
      </c>
      <c r="H222" s="21">
        <f>H202-Baseline!H202</f>
        <v>-2.2988336648994618</v>
      </c>
      <c r="I222" s="21">
        <f>I202-Baseline!I202</f>
        <v>-2.1492995232709404</v>
      </c>
      <c r="J222" s="21">
        <f>J202-Baseline!J202</f>
        <v>0.23743635450108513</v>
      </c>
      <c r="K222" s="21">
        <f>K202-Baseline!K202</f>
        <v>0.30667488783089425</v>
      </c>
      <c r="L222" s="21">
        <f>L202-Baseline!L202</f>
        <v>0.37058659733025934</v>
      </c>
      <c r="M222" s="21">
        <f>M202-Baseline!M202</f>
        <v>0.42951323621699089</v>
      </c>
      <c r="N222" s="21">
        <f>N202-Baseline!N202</f>
        <v>0.48377967204658034</v>
      </c>
      <c r="O222" s="21">
        <f>O202-Baseline!O202</f>
        <v>0.53369488214127614</v>
      </c>
      <c r="P222" s="21">
        <f>P202-Baseline!P202</f>
        <v>0.57920927407462841</v>
      </c>
      <c r="Q222" s="21">
        <f>Q202-Baseline!Q202</f>
        <v>0.62072891987597245</v>
      </c>
      <c r="R222" s="21">
        <f>R202-Baseline!R202</f>
        <v>0.65864198561899912</v>
      </c>
      <c r="S222" s="21">
        <f>S202-Baseline!S202</f>
        <v>0.69318139196616357</v>
      </c>
      <c r="T222" s="21">
        <f>T202-Baseline!T202</f>
        <v>0.72458369307832982</v>
      </c>
      <c r="U222" s="21">
        <f>U202-Baseline!U202</f>
        <v>0.75306456935541632</v>
      </c>
      <c r="V222" s="21">
        <f>V202-Baseline!V202</f>
        <v>0.77882789696326427</v>
      </c>
      <c r="W222" s="21">
        <f>W202-Baseline!W202</f>
        <v>0.80206634680337174</v>
      </c>
      <c r="X222" s="21">
        <f>X202-Baseline!X202</f>
        <v>0.82296195570427244</v>
      </c>
      <c r="Y222" s="21">
        <f>Y202-Baseline!Y202</f>
        <v>0.84168667111680406</v>
      </c>
      <c r="Z222" s="21">
        <f>Z202-Baseline!Z202</f>
        <v>0.85840287050120878</v>
      </c>
      <c r="AA222" s="21">
        <f>AA202-Baseline!AA202</f>
        <v>0.87326385662342432</v>
      </c>
      <c r="AB222" s="21">
        <f>AB202-Baseline!AB202</f>
        <v>0.88641432974080203</v>
      </c>
      <c r="AC222" s="21">
        <f>AC202-Baseline!AC202</f>
        <v>1.7776067853545214</v>
      </c>
      <c r="AD222" s="21">
        <f>AD202-Baseline!AD202</f>
        <v>1.7639453138758654</v>
      </c>
      <c r="AE222" s="21">
        <f>AE202-Baseline!AE202</f>
        <v>1.7512378964759705</v>
      </c>
      <c r="AF222" s="21">
        <f>AF202-Baseline!AF202</f>
        <v>1.7394618275241669</v>
      </c>
      <c r="AG222" s="21">
        <f>AG202-Baseline!AG202</f>
        <v>1.7285962405811119</v>
      </c>
      <c r="AH222" s="21">
        <f>AH202-Baseline!AH202</f>
        <v>1.7186222483363167</v>
      </c>
      <c r="AI222" s="21">
        <f>AI202-Baseline!AI202</f>
        <v>1.7095232248565253</v>
      </c>
      <c r="AJ222" s="21">
        <f>AJ202-Baseline!AJ202</f>
        <v>1.7091477391753642</v>
      </c>
      <c r="AK222" s="21">
        <f>AK202-Baseline!AK202</f>
        <v>1.7095527120612246</v>
      </c>
      <c r="AL222" s="21">
        <f>AL202-Baseline!AL202</f>
        <v>1.7107334534298388</v>
      </c>
      <c r="AM222" s="21">
        <f>AM202-Baseline!AM202</f>
        <v>1.7126860397487462</v>
      </c>
      <c r="AN222" s="21">
        <f>AN202-Baseline!AN202</f>
        <v>1.7154071935270281</v>
      </c>
      <c r="AO222" s="21">
        <f>AO202-Baseline!AO202</f>
        <v>1.7188942699542622</v>
      </c>
      <c r="AP222" s="21">
        <f>AP202-Baseline!AP202</f>
        <v>1.7231454508903994</v>
      </c>
      <c r="AQ222" s="21">
        <f>AQ202-Baseline!AQ202</f>
        <v>1.7281596741332237</v>
      </c>
      <c r="AR222" s="21">
        <f>AR202-Baseline!AR202</f>
        <v>1.7339366180815432</v>
      </c>
      <c r="AS222" s="21">
        <f>AS202-Baseline!AS202</f>
        <v>1.740476716947569</v>
      </c>
      <c r="AT222" s="21">
        <f>AT202-Baseline!AT202</f>
        <v>1.7477811861830332</v>
      </c>
      <c r="AU222" s="21">
        <f>AU202-Baseline!AU202</f>
        <v>1.7558520406424236</v>
      </c>
      <c r="AV222" s="21">
        <f>AV202-Baseline!AV202</f>
        <v>1.7646920990624722</v>
      </c>
      <c r="AW222" s="21">
        <f>AW202-Baseline!AW202</f>
        <v>1.7743050014329356</v>
      </c>
      <c r="AX222" s="21">
        <f>AX202-Baseline!AX202</f>
        <v>1.784695229831641</v>
      </c>
      <c r="AY222" s="21">
        <f>AY202-Baseline!AY202</f>
        <v>1.7958681293812333</v>
      </c>
      <c r="AZ222" s="21">
        <f>AZ202-Baseline!AZ202</f>
        <v>1.807829929632021</v>
      </c>
      <c r="BA222" s="21">
        <f>BA202-Baseline!BA202</f>
        <v>1.8205877682041773</v>
      </c>
      <c r="BB222" s="21">
        <f>BB202-Baseline!BB202</f>
        <v>55.926944725891417</v>
      </c>
    </row>
    <row r="223" spans="1:54" outlineLevel="2">
      <c r="B223" s="19"/>
      <c r="C223" s="19"/>
      <c r="D223" s="19"/>
      <c r="E223" s="15"/>
    </row>
    <row r="224" spans="1:54" outlineLevel="2">
      <c r="A224" s="463" t="s">
        <v>498</v>
      </c>
      <c r="B224" s="150" t="s">
        <v>495</v>
      </c>
      <c r="C224" s="19"/>
      <c r="D224" s="135" t="s">
        <v>387</v>
      </c>
      <c r="E224" s="21">
        <f>E204-Baseline!E204</f>
        <v>-2.8646988764780588</v>
      </c>
      <c r="F224" s="21">
        <f>F204-Baseline!F204</f>
        <v>-5.2938173964010389</v>
      </c>
      <c r="G224" s="21">
        <f>G204-Baseline!G204</f>
        <v>-7.6981443854812142</v>
      </c>
      <c r="H224" s="21">
        <f>H204-Baseline!H204</f>
        <v>-10.005994635181878</v>
      </c>
      <c r="I224" s="21">
        <f>I204-Baseline!I204</f>
        <v>-12.167532944440609</v>
      </c>
      <c r="J224" s="21">
        <f>J204-Baseline!J204</f>
        <v>-11.943394770168879</v>
      </c>
      <c r="K224" s="21">
        <f>K204-Baseline!K204</f>
        <v>-11.649949674564368</v>
      </c>
      <c r="L224" s="21">
        <f>L204-Baseline!L204</f>
        <v>-11.292445205963531</v>
      </c>
      <c r="M224" s="21">
        <f>M204-Baseline!M204</f>
        <v>-10.875874643626275</v>
      </c>
      <c r="N224" s="21">
        <f>N204-Baseline!N204</f>
        <v>-10.404985739312906</v>
      </c>
      <c r="O224" s="21">
        <f>O204-Baseline!O204</f>
        <v>-9.8840555136134753</v>
      </c>
      <c r="P224" s="21">
        <f>P204-Baseline!P204</f>
        <v>-9.3174919133875846</v>
      </c>
      <c r="Q224" s="21">
        <f>Q204-Baseline!Q204</f>
        <v>-8.7092964652065348</v>
      </c>
      <c r="R224" s="21">
        <f>R204-Baseline!R204</f>
        <v>-8.0630098660226395</v>
      </c>
      <c r="S224" s="21">
        <f>S204-Baseline!S204</f>
        <v>-7.3820776828038106</v>
      </c>
      <c r="T224" s="21">
        <f>T204-Baseline!T204</f>
        <v>-6.6696429472749514</v>
      </c>
      <c r="U224" s="21">
        <f>U204-Baseline!U204</f>
        <v>-5.9286327121849354</v>
      </c>
      <c r="V224" s="21">
        <f>V204-Baseline!V204</f>
        <v>-5.1617042523421333</v>
      </c>
      <c r="W224" s="21">
        <f>W204-Baseline!W204</f>
        <v>-4.371454704361895</v>
      </c>
      <c r="X224" s="21">
        <f>X204-Baseline!X204</f>
        <v>-3.5601691761730763</v>
      </c>
      <c r="Y224" s="21">
        <f>Y204-Baseline!Y204</f>
        <v>-2.7300870695908088</v>
      </c>
      <c r="Z224" s="21">
        <f>Z204-Baseline!Z204</f>
        <v>-1.8831616057286737</v>
      </c>
      <c r="AA224" s="21">
        <f>AA204-Baseline!AA204</f>
        <v>-1.0212548590861843</v>
      </c>
      <c r="AB224" s="21">
        <f>AB204-Baseline!AB204</f>
        <v>-0.14608387731186667</v>
      </c>
      <c r="AC224" s="21">
        <f>AC204-Baseline!AC204</f>
        <v>1.6203959901522467</v>
      </c>
      <c r="AD224" s="21">
        <f>AD204-Baseline!AD204</f>
        <v>3.3733306533540599</v>
      </c>
      <c r="AE224" s="21">
        <f>AE204-Baseline!AE204</f>
        <v>5.1136784671371061</v>
      </c>
      <c r="AF224" s="21">
        <f>AF204-Baseline!AF204</f>
        <v>6.8423694990224249</v>
      </c>
      <c r="AG224" s="21">
        <f>AG204-Baseline!AG204</f>
        <v>8.5603144228125529</v>
      </c>
      <c r="AH224" s="21">
        <f>AH204-Baseline!AH204</f>
        <v>10.268405665164209</v>
      </c>
      <c r="AI224" s="21">
        <f>AI204-Baseline!AI204</f>
        <v>11.967518675979591</v>
      </c>
      <c r="AJ224" s="21">
        <f>AJ204-Baseline!AJ204</f>
        <v>13.66632738264434</v>
      </c>
      <c r="AK224" s="21">
        <f>AK204-Baseline!AK204</f>
        <v>15.365613178285457</v>
      </c>
      <c r="AL224" s="21">
        <f>AL204-Baseline!AL204</f>
        <v>17.066152937772131</v>
      </c>
      <c r="AM224" s="21">
        <f>AM204-Baseline!AM204</f>
        <v>18.768719548875197</v>
      </c>
      <c r="AN224" s="21">
        <f>AN204-Baseline!AN204</f>
        <v>20.474082502953024</v>
      </c>
      <c r="AO224" s="21">
        <f>AO204-Baseline!AO204</f>
        <v>22.183008573688312</v>
      </c>
      <c r="AP224" s="21">
        <f>AP204-Baseline!AP204</f>
        <v>23.896262661158289</v>
      </c>
      <c r="AQ224" s="21">
        <f>AQ204-Baseline!AQ204</f>
        <v>25.614608562049398</v>
      </c>
      <c r="AR224" s="21">
        <f>AR204-Baseline!AR204</f>
        <v>27.338809684995795</v>
      </c>
      <c r="AS224" s="21">
        <f>AS204-Baseline!AS204</f>
        <v>29.069629812725907</v>
      </c>
      <c r="AT224" s="21">
        <f>AT204-Baseline!AT204</f>
        <v>30.807833891702103</v>
      </c>
      <c r="AU224" s="21">
        <f>AU204-Baseline!AU204</f>
        <v>32.55418883317725</v>
      </c>
      <c r="AV224" s="21">
        <f>AV204-Baseline!AV204</f>
        <v>34.309464317169841</v>
      </c>
      <c r="AW224" s="21">
        <f>AW204-Baseline!AW204</f>
        <v>36.074433614136069</v>
      </c>
      <c r="AX224" s="21">
        <f>AX204-Baseline!AX204</f>
        <v>37.84987443009959</v>
      </c>
      <c r="AY224" s="21">
        <f>AY204-Baseline!AY204</f>
        <v>39.636569771624636</v>
      </c>
      <c r="AZ224" s="21">
        <f>AZ204-Baseline!AZ204</f>
        <v>41.435308831478324</v>
      </c>
      <c r="BA224" s="21">
        <f>BA204-Baseline!BA204</f>
        <v>43.246887898094428</v>
      </c>
      <c r="BB224" s="21">
        <f>BB204-Baseline!BB204</f>
        <v>58.642393373133018</v>
      </c>
    </row>
    <row r="225" spans="1:54" outlineLevel="2">
      <c r="A225" s="464"/>
      <c r="B225" s="150" t="s">
        <v>496</v>
      </c>
      <c r="C225" s="19"/>
      <c r="D225" s="135" t="s">
        <v>387</v>
      </c>
      <c r="E225" s="21">
        <f>E205-Baseline!E205</f>
        <v>-2.8646988764780303</v>
      </c>
      <c r="F225" s="21">
        <f>F205-Baseline!F205</f>
        <v>-5.3009863939633419</v>
      </c>
      <c r="G225" s="21">
        <f>G205-Baseline!G205</f>
        <v>-7.7129684609706146</v>
      </c>
      <c r="H225" s="21">
        <f>H205-Baseline!H205</f>
        <v>-10.029774342329347</v>
      </c>
      <c r="I225" s="21">
        <f>I205-Baseline!I205</f>
        <v>-12.203554031005865</v>
      </c>
      <c r="J225" s="21">
        <f>J205-Baseline!J205</f>
        <v>-11.992795383683415</v>
      </c>
      <c r="K225" s="21">
        <f>K205-Baseline!K205</f>
        <v>-11.712552698478476</v>
      </c>
      <c r="L225" s="21">
        <f>L205-Baseline!L205</f>
        <v>-11.36815506965354</v>
      </c>
      <c r="M225" s="21">
        <f>M205-Baseline!M205</f>
        <v>-10.964589817268006</v>
      </c>
      <c r="N225" s="21">
        <f>N205-Baseline!N205</f>
        <v>-10.506519373041101</v>
      </c>
      <c r="O225" s="21">
        <f>O205-Baseline!O205</f>
        <v>-9.9982971707618162</v>
      </c>
      <c r="P225" s="21">
        <f>P205-Baseline!P205</f>
        <v>-9.4443262162351402</v>
      </c>
      <c r="Q225" s="21">
        <f>Q205-Baseline!Q205</f>
        <v>-8.8486034230004407</v>
      </c>
      <c r="R225" s="21">
        <f>R205-Baseline!R205</f>
        <v>-8.2147375185022611</v>
      </c>
      <c r="S225" s="21">
        <f>S205-Baseline!S205</f>
        <v>-7.5460987663204833</v>
      </c>
      <c r="T225" s="21">
        <f>T205-Baseline!T205</f>
        <v>-6.8458264824025719</v>
      </c>
      <c r="U225" s="21">
        <f>U205-Baseline!U205</f>
        <v>-6.1168442813650472</v>
      </c>
      <c r="V225" s="21">
        <f>V205-Baseline!V205</f>
        <v>-5.3618718809107122</v>
      </c>
      <c r="W225" s="21">
        <f>W205-Baseline!W205</f>
        <v>-4.5834363073217901</v>
      </c>
      <c r="X225" s="21">
        <f>X205-Baseline!X205</f>
        <v>-3.7838825297039875</v>
      </c>
      <c r="Y225" s="21">
        <f>Y205-Baseline!Y205</f>
        <v>-2.9653835495669227</v>
      </c>
      <c r="Z225" s="21">
        <f>Z205-Baseline!Z205</f>
        <v>-2.1299499709930387</v>
      </c>
      <c r="AA225" s="21">
        <f>AA205-Baseline!AA205</f>
        <v>-1.2794390755461791</v>
      </c>
      <c r="AB225" s="21">
        <f>AB205-Baseline!AB205</f>
        <v>-0.41556342493367993</v>
      </c>
      <c r="AC225" s="21">
        <f>AC205-Baseline!AC205</f>
        <v>1.3397312911497465</v>
      </c>
      <c r="AD225" s="21">
        <f>AD205-Baseline!AD205</f>
        <v>3.0815906566167541</v>
      </c>
      <c r="AE225" s="21">
        <f>AE205-Baseline!AE205</f>
        <v>4.8109696044803059</v>
      </c>
      <c r="AF225" s="21">
        <f>AF205-Baseline!AF205</f>
        <v>6.5288012188520952</v>
      </c>
      <c r="AG225" s="21">
        <f>AG205-Baseline!AG205</f>
        <v>8.2359980676956184</v>
      </c>
      <c r="AH225" s="21">
        <f>AH205-Baseline!AH205</f>
        <v>9.9334535674170183</v>
      </c>
      <c r="AI225" s="21">
        <f>AI205-Baseline!AI205</f>
        <v>11.622043427678364</v>
      </c>
      <c r="AJ225" s="21">
        <f>AJ205-Baseline!AJ205</f>
        <v>13.310391684894057</v>
      </c>
      <c r="AK225" s="21">
        <f>AK205-Baseline!AK205</f>
        <v>14.999281506379702</v>
      </c>
      <c r="AL225" s="21">
        <f>AL205-Baseline!AL205</f>
        <v>16.689491178301068</v>
      </c>
      <c r="AM225" s="21">
        <f>AM205-Baseline!AM205</f>
        <v>18.381794848209211</v>
      </c>
      <c r="AN225" s="21">
        <f>AN205-Baseline!AN205</f>
        <v>20.076963229954345</v>
      </c>
      <c r="AO225" s="21">
        <f>AO205-Baseline!AO205</f>
        <v>21.77576430751833</v>
      </c>
      <c r="AP225" s="21">
        <f>AP205-Baseline!AP205</f>
        <v>23.478964107679531</v>
      </c>
      <c r="AQ225" s="21">
        <f>AQ205-Baseline!AQ205</f>
        <v>25.18732745415582</v>
      </c>
      <c r="AR225" s="21">
        <f>AR205-Baseline!AR205</f>
        <v>26.901618722566127</v>
      </c>
      <c r="AS225" s="21">
        <f>AS205-Baseline!AS205</f>
        <v>28.622602607330919</v>
      </c>
      <c r="AT225" s="21">
        <f>AT205-Baseline!AT205</f>
        <v>30.351044904889022</v>
      </c>
      <c r="AU225" s="21">
        <f>AU205-Baseline!AU205</f>
        <v>32.087713311817424</v>
      </c>
      <c r="AV225" s="21">
        <f>AV205-Baseline!AV205</f>
        <v>33.833378234367046</v>
      </c>
      <c r="AW225" s="21">
        <f>AW205-Baseline!AW205</f>
        <v>35.588813614810533</v>
      </c>
      <c r="AX225" s="21">
        <f>AX205-Baseline!AX205</f>
        <v>37.354797776939449</v>
      </c>
      <c r="AY225" s="21">
        <f>AY205-Baseline!AY205</f>
        <v>39.132114291969629</v>
      </c>
      <c r="AZ225" s="21">
        <f>AZ205-Baseline!AZ205</f>
        <v>40.921552866292586</v>
      </c>
      <c r="BA225" s="21">
        <f>BA205-Baseline!BA205</f>
        <v>42.723910253189388</v>
      </c>
      <c r="BB225" s="21">
        <f>BB205-Baseline!BB205</f>
        <v>16.606591183553974</v>
      </c>
    </row>
    <row r="226" spans="1:54" outlineLevel="2">
      <c r="A226" s="465"/>
      <c r="B226" s="150" t="s">
        <v>497</v>
      </c>
      <c r="C226" s="19"/>
      <c r="D226" s="135" t="s">
        <v>387</v>
      </c>
      <c r="E226" s="21">
        <f>E206-Baseline!E206</f>
        <v>-2.8646988764780872</v>
      </c>
      <c r="F226" s="21">
        <f>F206-Baseline!F206</f>
        <v>-5.2866753769171737</v>
      </c>
      <c r="G226" s="21">
        <f>G206-Baseline!G206</f>
        <v>-7.6833386370361723</v>
      </c>
      <c r="H226" s="21">
        <f>H206-Baseline!H206</f>
        <v>-9.9821723019354067</v>
      </c>
      <c r="I226" s="21">
        <f>I206-Baseline!I206</f>
        <v>-12.13147182520629</v>
      </c>
      <c r="J226" s="21">
        <f>J206-Baseline!J206</f>
        <v>-11.894035470705148</v>
      </c>
      <c r="K226" s="21">
        <f>K206-Baseline!K206</f>
        <v>-11.587360582874226</v>
      </c>
      <c r="L226" s="21">
        <f>L206-Baseline!L206</f>
        <v>-11.216773985544023</v>
      </c>
      <c r="M226" s="21">
        <f>M206-Baseline!M206</f>
        <v>-10.787260749326833</v>
      </c>
      <c r="N226" s="21">
        <f>N206-Baseline!N206</f>
        <v>-10.303481077280139</v>
      </c>
      <c r="O226" s="21">
        <f>O206-Baseline!O206</f>
        <v>-9.7697861951392042</v>
      </c>
      <c r="P226" s="21">
        <f>P206-Baseline!P206</f>
        <v>-9.1905769210643484</v>
      </c>
      <c r="Q226" s="21">
        <f>Q206-Baseline!Q206</f>
        <v>-8.5698480011883476</v>
      </c>
      <c r="R226" s="21">
        <f>R206-Baseline!R206</f>
        <v>-7.9112060155694053</v>
      </c>
      <c r="S226" s="21">
        <f>S206-Baseline!S206</f>
        <v>-7.2180246236034691</v>
      </c>
      <c r="T226" s="21">
        <f>T206-Baseline!T206</f>
        <v>-6.4934409305251393</v>
      </c>
      <c r="U226" s="21">
        <f>U206-Baseline!U206</f>
        <v>-5.7403763611691829</v>
      </c>
      <c r="V226" s="21">
        <f>V206-Baseline!V206</f>
        <v>-4.9615484642063166</v>
      </c>
      <c r="W226" s="21">
        <f>W206-Baseline!W206</f>
        <v>-4.1594821174030585</v>
      </c>
      <c r="X226" s="21">
        <f>X206-Baseline!X206</f>
        <v>-3.3365201616988998</v>
      </c>
      <c r="Y226" s="21">
        <f>Y206-Baseline!Y206</f>
        <v>-2.4948334905820957</v>
      </c>
      <c r="Z226" s="21">
        <f>Z206-Baseline!Z206</f>
        <v>-1.636430620081228</v>
      </c>
      <c r="AA226" s="21">
        <f>AA206-Baseline!AA206</f>
        <v>-0.76316676345777523</v>
      </c>
      <c r="AB226" s="21">
        <f>AB206-Baseline!AB206</f>
        <v>0.123247566282771</v>
      </c>
      <c r="AC226" s="21">
        <f>AC206-Baseline!AC206</f>
        <v>1.900854351637463</v>
      </c>
      <c r="AD226" s="21">
        <f>AD206-Baseline!AD206</f>
        <v>3.6647996655137831</v>
      </c>
      <c r="AE226" s="21">
        <f>AE206-Baseline!AE206</f>
        <v>5.4160375619894694</v>
      </c>
      <c r="AF226" s="21">
        <f>AF206-Baseline!AF206</f>
        <v>7.1554993895133521</v>
      </c>
      <c r="AG226" s="21">
        <f>AG206-Baseline!AG206</f>
        <v>8.8840956300946345</v>
      </c>
      <c r="AH226" s="21">
        <f>AH206-Baseline!AH206</f>
        <v>10.602717878430667</v>
      </c>
      <c r="AI226" s="21">
        <f>AI206-Baseline!AI206</f>
        <v>12.312241103287306</v>
      </c>
      <c r="AJ226" s="21">
        <f>AJ206-Baseline!AJ206</f>
        <v>14.021388842462329</v>
      </c>
      <c r="AK226" s="21">
        <f>AK206-Baseline!AK206</f>
        <v>15.730941554524179</v>
      </c>
      <c r="AL226" s="21">
        <f>AL206-Baseline!AL206</f>
        <v>17.441675007952654</v>
      </c>
      <c r="AM226" s="21">
        <f>AM206-Baseline!AM206</f>
        <v>19.154361047700149</v>
      </c>
      <c r="AN226" s="21">
        <f>AN206-Baseline!AN206</f>
        <v>20.869768241227575</v>
      </c>
      <c r="AO226" s="21">
        <f>AO206-Baseline!AO206</f>
        <v>22.58866251118161</v>
      </c>
      <c r="AP226" s="21">
        <f>AP206-Baseline!AP206</f>
        <v>24.311807962072635</v>
      </c>
      <c r="AQ226" s="21">
        <f>AQ206-Baseline!AQ206</f>
        <v>26.039967636204892</v>
      </c>
      <c r="AR226" s="21">
        <f>AR206-Baseline!AR206</f>
        <v>27.773904254285299</v>
      </c>
      <c r="AS226" s="21">
        <f>AS206-Baseline!AS206</f>
        <v>29.51438097123355</v>
      </c>
      <c r="AT226" s="21">
        <f>AT206-Baseline!AT206</f>
        <v>31.262162157416242</v>
      </c>
      <c r="AU226" s="21">
        <f>AU206-Baseline!AU206</f>
        <v>33.018014198059973</v>
      </c>
      <c r="AV226" s="21">
        <f>AV206-Baseline!AV206</f>
        <v>34.782706297120967</v>
      </c>
      <c r="AW226" s="21">
        <f>AW206-Baseline!AW206</f>
        <v>36.557011298555153</v>
      </c>
      <c r="AX226" s="21">
        <f>AX206-Baseline!AX206</f>
        <v>38.341706528388386</v>
      </c>
      <c r="AY226" s="21">
        <f>AY206-Baseline!AY206</f>
        <v>40.137574657770529</v>
      </c>
      <c r="AZ226" s="21">
        <f>AZ206-Baseline!AZ206</f>
        <v>41.945404587402663</v>
      </c>
      <c r="BA226" s="21">
        <f>BA206-Baseline!BA206</f>
        <v>43.765992355605704</v>
      </c>
      <c r="BB226" s="21">
        <f>BB206-Baseline!BB206</f>
        <v>99.692937081497803</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502</v>
      </c>
      <c r="C229" s="57"/>
      <c r="D229" s="56" t="s">
        <v>387</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104ACFA8-C95C-4080-BD73-E73A669343E8}">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B158:B169 B143:B154</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C54:C63</xm:sqref>
        </x14:dataValidation>
        <x14:dataValidation type="list" allowBlank="1" showInputMessage="1" showErrorMessage="1" xr:uid="{DA5739E6-469C-4F19-957F-09F85BFD0526}">
          <x14:formula1>
            <xm:f>'Fixed Data'!$A$55:$A$78</xm:f>
          </x14:formula1>
          <xm:sqref>B54:B63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S34"/>
  <sheetViews>
    <sheetView workbookViewId="0">
      <selection activeCell="A6" sqref="A6:XFD34"/>
    </sheetView>
  </sheetViews>
  <sheetFormatPr defaultRowHeight="13.5"/>
  <cols>
    <col min="1" max="1" width="22" customWidth="1"/>
  </cols>
  <sheetData>
    <row r="1" spans="1:19">
      <c r="A1" s="4" t="s">
        <v>503</v>
      </c>
    </row>
    <row r="2" spans="1:19">
      <c r="A2" s="461" t="s">
        <v>504</v>
      </c>
      <c r="B2" s="461"/>
      <c r="C2" s="461"/>
      <c r="D2" s="461"/>
      <c r="E2" s="461"/>
      <c r="F2" s="461"/>
      <c r="G2" s="461"/>
      <c r="H2" s="461"/>
      <c r="I2" s="461"/>
      <c r="J2" s="461"/>
      <c r="K2" s="461"/>
      <c r="L2" s="461"/>
      <c r="M2" s="461"/>
      <c r="N2" s="461"/>
      <c r="O2" s="461"/>
      <c r="P2" s="461"/>
      <c r="Q2" s="461"/>
      <c r="R2" s="461"/>
      <c r="S2" s="461"/>
    </row>
    <row r="3" spans="1:19">
      <c r="A3" s="461"/>
      <c r="B3" s="461"/>
      <c r="C3" s="461"/>
      <c r="D3" s="461"/>
      <c r="E3" s="461"/>
      <c r="F3" s="461"/>
      <c r="G3" s="461"/>
      <c r="H3" s="461"/>
      <c r="I3" s="461"/>
      <c r="J3" s="461"/>
      <c r="K3" s="461"/>
      <c r="L3" s="461"/>
      <c r="M3" s="461"/>
      <c r="N3" s="461"/>
      <c r="O3" s="461"/>
      <c r="P3" s="461"/>
      <c r="Q3" s="461"/>
      <c r="R3" s="461"/>
      <c r="S3" s="461"/>
    </row>
    <row r="4" spans="1:19">
      <c r="A4" s="461"/>
      <c r="B4" s="461"/>
      <c r="C4" s="461"/>
      <c r="D4" s="461"/>
      <c r="E4" s="461"/>
      <c r="F4" s="461"/>
      <c r="G4" s="461"/>
      <c r="H4" s="461"/>
      <c r="I4" s="461"/>
      <c r="J4" s="461"/>
      <c r="K4" s="461"/>
      <c r="L4" s="461"/>
      <c r="M4" s="461"/>
      <c r="N4" s="461"/>
      <c r="O4" s="461"/>
      <c r="P4" s="461"/>
      <c r="Q4" s="461"/>
      <c r="R4" s="461"/>
      <c r="S4" s="461"/>
    </row>
    <row r="6" spans="1:19">
      <c r="A6" s="4" t="s">
        <v>505</v>
      </c>
    </row>
    <row r="19" spans="1:19">
      <c r="A19" s="4" t="s">
        <v>506</v>
      </c>
    </row>
    <row r="20" spans="1:19" ht="13.5" customHeight="1">
      <c r="A20" s="461" t="s">
        <v>507</v>
      </c>
      <c r="B20" s="461"/>
      <c r="C20" s="461"/>
      <c r="D20" s="461"/>
      <c r="E20" s="461"/>
      <c r="F20" s="461"/>
      <c r="G20" s="461"/>
      <c r="H20" s="461"/>
      <c r="I20" s="461"/>
      <c r="J20" s="461"/>
      <c r="K20" s="461"/>
      <c r="L20" s="461"/>
      <c r="M20" s="461"/>
      <c r="N20" s="461"/>
      <c r="O20" s="461"/>
      <c r="P20" s="461"/>
      <c r="Q20" s="461"/>
      <c r="R20" s="461"/>
      <c r="S20" s="461"/>
    </row>
    <row r="21" spans="1:19" ht="25.5" customHeight="1">
      <c r="A21" s="461"/>
      <c r="B21" s="461"/>
      <c r="C21" s="461"/>
      <c r="D21" s="461"/>
      <c r="E21" s="461"/>
      <c r="F21" s="461"/>
      <c r="G21" s="461"/>
      <c r="H21" s="461"/>
      <c r="I21" s="461"/>
      <c r="J21" s="461"/>
      <c r="K21" s="461"/>
      <c r="L21" s="461"/>
      <c r="M21" s="461"/>
      <c r="N21" s="461"/>
      <c r="O21" s="461"/>
      <c r="P21" s="461"/>
      <c r="Q21" s="461"/>
      <c r="R21" s="461"/>
      <c r="S21" s="461"/>
    </row>
    <row r="23" spans="1:19">
      <c r="A23" s="158" t="s">
        <v>350</v>
      </c>
      <c r="B23" s="462" t="s">
        <v>508</v>
      </c>
      <c r="C23" s="462"/>
      <c r="D23" s="462"/>
      <c r="E23" s="462"/>
      <c r="F23" s="462"/>
      <c r="G23" s="462"/>
      <c r="H23" s="462"/>
      <c r="I23" s="462"/>
      <c r="J23" s="462"/>
      <c r="K23" s="462"/>
      <c r="L23" s="462"/>
      <c r="M23" s="462"/>
      <c r="N23" s="462"/>
      <c r="O23" s="462"/>
      <c r="P23" s="462"/>
      <c r="Q23" s="462"/>
      <c r="R23" s="462"/>
      <c r="S23" s="462"/>
    </row>
    <row r="24" spans="1:19">
      <c r="A24" s="158" t="s">
        <v>490</v>
      </c>
      <c r="B24" s="462" t="s">
        <v>509</v>
      </c>
      <c r="C24" s="462"/>
      <c r="D24" s="462"/>
      <c r="E24" s="462"/>
      <c r="F24" s="462"/>
      <c r="G24" s="462"/>
      <c r="H24" s="462"/>
      <c r="I24" s="462"/>
      <c r="J24" s="462"/>
      <c r="K24" s="462"/>
      <c r="L24" s="462"/>
      <c r="M24" s="462"/>
      <c r="N24" s="462"/>
      <c r="O24" s="462"/>
      <c r="P24" s="462"/>
      <c r="Q24" s="462"/>
      <c r="R24" s="462"/>
      <c r="S24" s="462"/>
    </row>
    <row r="25" spans="1:19">
      <c r="A25" s="159" t="s">
        <v>393</v>
      </c>
      <c r="B25" s="462" t="s">
        <v>510</v>
      </c>
      <c r="C25" s="462"/>
      <c r="D25" s="462"/>
      <c r="E25" s="462"/>
      <c r="F25" s="462"/>
      <c r="G25" s="462"/>
      <c r="H25" s="462"/>
      <c r="I25" s="462"/>
      <c r="J25" s="462"/>
      <c r="K25" s="462"/>
      <c r="L25" s="462"/>
      <c r="M25" s="462"/>
      <c r="N25" s="462"/>
      <c r="O25" s="462"/>
      <c r="P25" s="462"/>
      <c r="Q25" s="462"/>
      <c r="R25" s="462"/>
      <c r="S25" s="462"/>
    </row>
    <row r="26" spans="1:19">
      <c r="A26" s="159" t="s">
        <v>469</v>
      </c>
      <c r="B26" s="462" t="s">
        <v>510</v>
      </c>
      <c r="C26" s="462"/>
      <c r="D26" s="462"/>
      <c r="E26" s="462"/>
      <c r="F26" s="462"/>
      <c r="G26" s="462"/>
      <c r="H26" s="462"/>
      <c r="I26" s="462"/>
      <c r="J26" s="462"/>
      <c r="K26" s="462"/>
      <c r="L26" s="462"/>
      <c r="M26" s="462"/>
      <c r="N26" s="462"/>
      <c r="O26" s="462"/>
      <c r="P26" s="462"/>
      <c r="Q26" s="462"/>
      <c r="R26" s="462"/>
      <c r="S26" s="462"/>
    </row>
    <row r="27" spans="1:19">
      <c r="A27" s="159" t="s">
        <v>470</v>
      </c>
      <c r="B27" s="462" t="s">
        <v>510</v>
      </c>
      <c r="C27" s="462"/>
      <c r="D27" s="462"/>
      <c r="E27" s="462"/>
      <c r="F27" s="462"/>
      <c r="G27" s="462"/>
      <c r="H27" s="462"/>
      <c r="I27" s="462"/>
      <c r="J27" s="462"/>
      <c r="K27" s="462"/>
      <c r="L27" s="462"/>
      <c r="M27" s="462"/>
      <c r="N27" s="462"/>
      <c r="O27" s="462"/>
      <c r="P27" s="462"/>
      <c r="Q27" s="462"/>
      <c r="R27" s="462"/>
      <c r="S27" s="462"/>
    </row>
    <row r="31" spans="1:19">
      <c r="A31" s="4" t="s">
        <v>511</v>
      </c>
    </row>
    <row r="32" spans="1:19">
      <c r="A32" t="s">
        <v>512</v>
      </c>
    </row>
    <row r="34" spans="1:1">
      <c r="A34" s="4" t="s">
        <v>513</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zoomScale="85" zoomScaleNormal="85" workbookViewId="0">
      <selection activeCell="F4" sqref="F4:F6"/>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01" t="s">
        <v>342</v>
      </c>
      <c r="J2" s="402"/>
      <c r="K2" s="402"/>
      <c r="L2" s="402"/>
      <c r="M2" s="402"/>
      <c r="N2" s="402"/>
      <c r="O2" s="402"/>
      <c r="P2" s="402"/>
      <c r="Q2" s="402"/>
      <c r="R2" s="402"/>
      <c r="S2" s="402"/>
      <c r="T2" s="402"/>
      <c r="U2" s="403"/>
    </row>
    <row r="3" spans="1:21" ht="13.5" customHeight="1" outlineLevel="1" thickBot="1">
      <c r="A3" s="3"/>
      <c r="B3" s="7"/>
      <c r="F3" s="24"/>
      <c r="G3" s="10"/>
      <c r="I3" s="404" t="s">
        <v>343</v>
      </c>
      <c r="J3" s="405"/>
      <c r="K3" s="405"/>
      <c r="L3" s="405"/>
      <c r="M3" s="405"/>
      <c r="N3" s="406"/>
      <c r="O3" s="1"/>
      <c r="P3" s="410" t="s">
        <v>344</v>
      </c>
      <c r="Q3" s="411"/>
      <c r="R3" s="411"/>
      <c r="S3" s="411"/>
      <c r="T3" s="411"/>
      <c r="U3" s="412"/>
    </row>
    <row r="4" spans="1:21" ht="56.25" customHeight="1" outlineLevel="1">
      <c r="A4" s="31" t="s">
        <v>157</v>
      </c>
      <c r="B4" s="86" t="s">
        <v>571</v>
      </c>
      <c r="E4" s="53" t="s">
        <v>345</v>
      </c>
      <c r="F4" s="91">
        <v>45632</v>
      </c>
      <c r="G4" s="28"/>
      <c r="H4" s="10"/>
      <c r="I4" s="407"/>
      <c r="J4" s="408"/>
      <c r="K4" s="408"/>
      <c r="L4" s="408"/>
      <c r="M4" s="408"/>
      <c r="N4" s="409"/>
      <c r="P4" s="413"/>
      <c r="Q4" s="414"/>
      <c r="R4" s="414"/>
      <c r="S4" s="414"/>
      <c r="T4" s="414"/>
      <c r="U4" s="415"/>
    </row>
    <row r="5" spans="1:21" ht="12.75" customHeight="1" outlineLevel="1">
      <c r="A5" s="13" t="s">
        <v>346</v>
      </c>
      <c r="B5" s="88" t="s">
        <v>347</v>
      </c>
      <c r="E5" s="14"/>
      <c r="H5" s="10"/>
      <c r="I5" s="416" t="s">
        <v>171</v>
      </c>
      <c r="J5" s="417"/>
      <c r="K5" s="417"/>
      <c r="L5" s="417"/>
      <c r="M5" s="417"/>
      <c r="N5" s="418"/>
      <c r="P5" s="416" t="s">
        <v>572</v>
      </c>
      <c r="Q5" s="428"/>
      <c r="R5" s="428"/>
      <c r="S5" s="428"/>
      <c r="T5" s="428"/>
      <c r="U5" s="429"/>
    </row>
    <row r="6" spans="1:21" outlineLevel="1">
      <c r="A6" s="13" t="s">
        <v>349</v>
      </c>
      <c r="B6" s="88" t="s">
        <v>350</v>
      </c>
      <c r="E6" s="53" t="s">
        <v>351</v>
      </c>
      <c r="F6" s="90" t="s">
        <v>352</v>
      </c>
      <c r="H6" s="10"/>
      <c r="I6" s="419"/>
      <c r="J6" s="420"/>
      <c r="K6" s="420"/>
      <c r="L6" s="420"/>
      <c r="M6" s="420"/>
      <c r="N6" s="421"/>
      <c r="P6" s="430"/>
      <c r="Q6" s="431"/>
      <c r="R6" s="431"/>
      <c r="S6" s="431"/>
      <c r="T6" s="431"/>
      <c r="U6" s="432"/>
    </row>
    <row r="7" spans="1:21" outlineLevel="1">
      <c r="A7" s="13" t="s">
        <v>353</v>
      </c>
      <c r="B7" s="88" t="s">
        <v>173</v>
      </c>
      <c r="E7" s="14"/>
      <c r="H7" s="10"/>
      <c r="I7" s="419"/>
      <c r="J7" s="420"/>
      <c r="K7" s="420"/>
      <c r="L7" s="420"/>
      <c r="M7" s="420"/>
      <c r="N7" s="421"/>
      <c r="P7" s="430"/>
      <c r="Q7" s="431"/>
      <c r="R7" s="431"/>
      <c r="S7" s="431"/>
      <c r="T7" s="431"/>
      <c r="U7" s="432"/>
    </row>
    <row r="8" spans="1:21" ht="41" outlineLevel="1" thickBot="1">
      <c r="A8" s="34" t="s">
        <v>354</v>
      </c>
      <c r="B8" s="89" t="s">
        <v>355</v>
      </c>
      <c r="E8" s="14"/>
      <c r="H8" s="10"/>
      <c r="I8" s="419"/>
      <c r="J8" s="420"/>
      <c r="K8" s="420"/>
      <c r="L8" s="420"/>
      <c r="M8" s="420"/>
      <c r="N8" s="421"/>
      <c r="P8" s="430"/>
      <c r="Q8" s="431"/>
      <c r="R8" s="431"/>
      <c r="S8" s="431"/>
      <c r="T8" s="431"/>
      <c r="U8" s="432"/>
    </row>
    <row r="9" spans="1:21" outlineLevel="1">
      <c r="E9" s="14"/>
      <c r="H9" s="10"/>
      <c r="I9" s="419"/>
      <c r="J9" s="420"/>
      <c r="K9" s="420"/>
      <c r="L9" s="420"/>
      <c r="M9" s="420"/>
      <c r="N9" s="421"/>
      <c r="P9" s="430"/>
      <c r="Q9" s="431"/>
      <c r="R9" s="431"/>
      <c r="S9" s="431"/>
      <c r="T9" s="431"/>
      <c r="U9" s="432"/>
    </row>
    <row r="10" spans="1:21" ht="14" outlineLevel="1" thickBot="1">
      <c r="A10" s="32" t="s">
        <v>356</v>
      </c>
      <c r="B10" s="35">
        <f>Baseline!B10</f>
        <v>2027</v>
      </c>
      <c r="E10" s="14"/>
      <c r="H10" s="10"/>
      <c r="I10" s="419"/>
      <c r="J10" s="420"/>
      <c r="K10" s="420"/>
      <c r="L10" s="420"/>
      <c r="M10" s="420"/>
      <c r="N10" s="421"/>
      <c r="P10" s="430"/>
      <c r="Q10" s="431"/>
      <c r="R10" s="431"/>
      <c r="S10" s="431"/>
      <c r="T10" s="431"/>
      <c r="U10" s="432"/>
    </row>
    <row r="11" spans="1:21" outlineLevel="1">
      <c r="A11" s="16"/>
      <c r="H11" s="10"/>
      <c r="I11" s="419"/>
      <c r="J11" s="420"/>
      <c r="K11" s="420"/>
      <c r="L11" s="420"/>
      <c r="M11" s="420"/>
      <c r="N11" s="421"/>
      <c r="P11" s="430"/>
      <c r="Q11" s="431"/>
      <c r="R11" s="431"/>
      <c r="S11" s="431"/>
      <c r="T11" s="431"/>
      <c r="U11" s="432"/>
    </row>
    <row r="12" spans="1:21" ht="40.5" outlineLevel="1">
      <c r="A12" s="26" t="s">
        <v>357</v>
      </c>
      <c r="B12" s="26" t="s">
        <v>358</v>
      </c>
      <c r="C12" s="26" t="s">
        <v>359</v>
      </c>
      <c r="D12" s="26" t="s">
        <v>360</v>
      </c>
      <c r="E12" s="26" t="s">
        <v>361</v>
      </c>
      <c r="F12" s="26" t="s">
        <v>362</v>
      </c>
      <c r="G12" s="26" t="s">
        <v>363</v>
      </c>
      <c r="I12" s="419"/>
      <c r="J12" s="420"/>
      <c r="K12" s="420"/>
      <c r="L12" s="420"/>
      <c r="M12" s="420"/>
      <c r="N12" s="421"/>
      <c r="P12" s="430"/>
      <c r="Q12" s="431"/>
      <c r="R12" s="431"/>
      <c r="S12" s="431"/>
      <c r="T12" s="431"/>
      <c r="U12" s="432"/>
    </row>
    <row r="13" spans="1:21" outlineLevel="1">
      <c r="A13" s="58">
        <v>2035</v>
      </c>
      <c r="B13" s="21">
        <f t="shared" ref="B13:B18" si="0">INDEX($E$204:$AW$204,1,MATCH($A13,$E$53:$BB$53,0))</f>
        <v>-1905.4638465558123</v>
      </c>
      <c r="C13" s="21">
        <f>B13-Baseline!B13</f>
        <v>-16.579561393553149</v>
      </c>
      <c r="D13" s="21">
        <f t="shared" ref="D13:D18" si="1">INDEX($E$205:$AW$205,1,MATCH($A13,$E$53:$BB$53,0))</f>
        <v>-1475.8890799233475</v>
      </c>
      <c r="E13" s="21">
        <f>D13-Baseline!D13</f>
        <v>-16.628790975625861</v>
      </c>
      <c r="F13" s="21">
        <f t="shared" ref="F13:F18" si="2">INDEX($E$206:$AW$206,1,MATCH($A13,$E$53:$BB$53,0))</f>
        <v>-2335.0294044736152</v>
      </c>
      <c r="G13" s="21">
        <f>F13-Baseline!F13</f>
        <v>-16.530400319792079</v>
      </c>
      <c r="I13" s="419"/>
      <c r="J13" s="420"/>
      <c r="K13" s="420"/>
      <c r="L13" s="420"/>
      <c r="M13" s="420"/>
      <c r="N13" s="421"/>
      <c r="P13" s="430"/>
      <c r="Q13" s="431"/>
      <c r="R13" s="431"/>
      <c r="S13" s="431"/>
      <c r="T13" s="431"/>
      <c r="U13" s="432"/>
    </row>
    <row r="14" spans="1:21" outlineLevel="1">
      <c r="A14" s="58">
        <v>2040</v>
      </c>
      <c r="B14" s="21">
        <f t="shared" si="0"/>
        <v>-2923.6172717724712</v>
      </c>
      <c r="C14" s="21">
        <f>B14-Baseline!B14</f>
        <v>-16.529035232689239</v>
      </c>
      <c r="D14" s="21">
        <f t="shared" si="1"/>
        <v>-2265.0965981764825</v>
      </c>
      <c r="E14" s="21">
        <f>D14-Baseline!D14</f>
        <v>-16.618024069007788</v>
      </c>
      <c r="F14" s="21">
        <f t="shared" si="2"/>
        <v>-3582.7698047328768</v>
      </c>
      <c r="G14" s="21">
        <f>F14-Baseline!F14</f>
        <v>-16.440002917937818</v>
      </c>
      <c r="I14" s="419"/>
      <c r="J14" s="420"/>
      <c r="K14" s="420"/>
      <c r="L14" s="420"/>
      <c r="M14" s="420"/>
      <c r="N14" s="421"/>
      <c r="P14" s="430"/>
      <c r="Q14" s="431"/>
      <c r="R14" s="431"/>
      <c r="S14" s="431"/>
      <c r="T14" s="431"/>
      <c r="U14" s="432"/>
    </row>
    <row r="15" spans="1:21" outlineLevel="1">
      <c r="A15" s="58">
        <v>2045</v>
      </c>
      <c r="B15" s="21">
        <f t="shared" si="0"/>
        <v>-3924.0090475864072</v>
      </c>
      <c r="C15" s="21">
        <f>B15-Baseline!B15</f>
        <v>-15.600701232308893</v>
      </c>
      <c r="D15" s="21">
        <f t="shared" si="1"/>
        <v>-3042.1010447380363</v>
      </c>
      <c r="E15" s="21">
        <f>D15-Baseline!D15</f>
        <v>-15.727705184851857</v>
      </c>
      <c r="F15" s="21">
        <f t="shared" si="2"/>
        <v>-4806.2337507283955</v>
      </c>
      <c r="G15" s="21">
        <f>F15-Baseline!F15</f>
        <v>-15.473707564698998</v>
      </c>
      <c r="I15" s="419"/>
      <c r="J15" s="420"/>
      <c r="K15" s="420"/>
      <c r="L15" s="420"/>
      <c r="M15" s="420"/>
      <c r="N15" s="421"/>
      <c r="P15" s="430"/>
      <c r="Q15" s="431"/>
      <c r="R15" s="431"/>
      <c r="S15" s="431"/>
      <c r="T15" s="431"/>
      <c r="U15" s="432"/>
    </row>
    <row r="16" spans="1:21" outlineLevel="1">
      <c r="A16" s="58">
        <v>2050</v>
      </c>
      <c r="B16" s="21">
        <f t="shared" si="0"/>
        <v>-4910.6234994764918</v>
      </c>
      <c r="C16" s="21">
        <f>B16-Baseline!B16</f>
        <v>-14.119757636849499</v>
      </c>
      <c r="D16" s="21">
        <f t="shared" si="1"/>
        <v>-3810.7030086403415</v>
      </c>
      <c r="E16" s="21">
        <f>D16-Baseline!D16</f>
        <v>-14.283034310426501</v>
      </c>
      <c r="F16" s="21">
        <f t="shared" si="2"/>
        <v>-6010.3322711049559</v>
      </c>
      <c r="G16" s="21">
        <f>F16-Baseline!F16</f>
        <v>-13.956578991500464</v>
      </c>
      <c r="I16" s="419"/>
      <c r="J16" s="420"/>
      <c r="K16" s="420"/>
      <c r="L16" s="420"/>
      <c r="M16" s="420"/>
      <c r="N16" s="421"/>
      <c r="P16" s="430"/>
      <c r="Q16" s="431"/>
      <c r="R16" s="431"/>
      <c r="S16" s="431"/>
      <c r="T16" s="431"/>
      <c r="U16" s="432"/>
    </row>
    <row r="17" spans="1:21" outlineLevel="1">
      <c r="A17" s="58">
        <v>2060</v>
      </c>
      <c r="B17" s="21">
        <f t="shared" si="0"/>
        <v>-7059.1797509150429</v>
      </c>
      <c r="C17" s="21">
        <f>B17-Baseline!B17</f>
        <v>-7.6560011544488589</v>
      </c>
      <c r="D17" s="21">
        <f t="shared" si="1"/>
        <v>-5536.8539392727316</v>
      </c>
      <c r="E17" s="21">
        <f>D17-Baseline!D17</f>
        <v>-7.8868833519181862</v>
      </c>
      <c r="F17" s="21">
        <f t="shared" si="2"/>
        <v>-8577.3685489993513</v>
      </c>
      <c r="G17" s="21">
        <f>F17-Baseline!F17</f>
        <v>-7.4258424197887507</v>
      </c>
      <c r="I17" s="419"/>
      <c r="J17" s="420"/>
      <c r="K17" s="420"/>
      <c r="L17" s="420"/>
      <c r="M17" s="420"/>
      <c r="N17" s="421"/>
      <c r="P17" s="430"/>
      <c r="Q17" s="431"/>
      <c r="R17" s="431"/>
      <c r="S17" s="431"/>
      <c r="T17" s="431"/>
      <c r="U17" s="432"/>
    </row>
    <row r="18" spans="1:21" outlineLevel="1">
      <c r="A18" s="58">
        <v>2070</v>
      </c>
      <c r="B18" s="21">
        <f t="shared" si="0"/>
        <v>-9295.3632695453052</v>
      </c>
      <c r="C18" s="21">
        <f>B18-Baseline!B18</f>
        <v>-1.2834657502426126</v>
      </c>
      <c r="D18" s="21">
        <f t="shared" si="1"/>
        <v>-7356.1882471065219</v>
      </c>
      <c r="E18" s="21">
        <f>D18-Baseline!D18</f>
        <v>-1.5770457357702981</v>
      </c>
      <c r="F18" s="21">
        <f t="shared" si="2"/>
        <v>-11223.239135758064</v>
      </c>
      <c r="G18" s="21">
        <f>F18-Baseline!F18</f>
        <v>-0.99168403601834143</v>
      </c>
      <c r="I18" s="422"/>
      <c r="J18" s="423"/>
      <c r="K18" s="423"/>
      <c r="L18" s="423"/>
      <c r="M18" s="423"/>
      <c r="N18" s="424"/>
      <c r="P18" s="433"/>
      <c r="Q18" s="434"/>
      <c r="R18" s="434"/>
      <c r="S18" s="434"/>
      <c r="T18" s="434"/>
      <c r="U18" s="435"/>
    </row>
    <row r="19" spans="1:21" ht="14" outlineLevel="1" thickBot="1">
      <c r="A19" s="436"/>
      <c r="B19" s="436"/>
      <c r="I19" s="250"/>
      <c r="J19" s="251"/>
      <c r="K19" s="251"/>
      <c r="L19" s="251"/>
      <c r="M19" s="251"/>
      <c r="N19" s="251"/>
      <c r="P19" s="249"/>
      <c r="Q19" s="249"/>
      <c r="R19" s="249"/>
      <c r="S19" s="249"/>
      <c r="T19" s="249"/>
      <c r="U19" s="232"/>
    </row>
    <row r="20" spans="1:21" ht="26.25" customHeight="1" outlineLevel="1">
      <c r="A20" s="54" t="s">
        <v>364</v>
      </c>
      <c r="B20" s="55">
        <f>Baseline!B20</f>
        <v>0.33700000000000002</v>
      </c>
      <c r="E20" s="154"/>
      <c r="I20" s="425" t="s">
        <v>365</v>
      </c>
      <c r="J20" s="426"/>
      <c r="K20" s="426"/>
      <c r="L20" s="426"/>
      <c r="M20" s="426"/>
      <c r="N20" s="427"/>
      <c r="P20" s="425" t="s">
        <v>366</v>
      </c>
      <c r="Q20" s="426"/>
      <c r="R20" s="426"/>
      <c r="S20" s="426"/>
      <c r="T20" s="426"/>
      <c r="U20" s="427"/>
    </row>
    <row r="21" spans="1:21" ht="12.75" customHeight="1" outlineLevel="1">
      <c r="A21" s="154"/>
      <c r="B21" s="155"/>
      <c r="I21" s="416" t="s">
        <v>573</v>
      </c>
      <c r="J21" s="417"/>
      <c r="K21" s="417"/>
      <c r="L21" s="417"/>
      <c r="M21" s="417"/>
      <c r="N21" s="418"/>
      <c r="P21" s="416" t="s">
        <v>172</v>
      </c>
      <c r="Q21" s="417"/>
      <c r="R21" s="417"/>
      <c r="S21" s="417"/>
      <c r="T21" s="417"/>
      <c r="U21" s="418"/>
    </row>
    <row r="22" spans="1:21" ht="12.75" customHeight="1" outlineLevel="1">
      <c r="A22" s="154"/>
      <c r="B22" s="155"/>
      <c r="I22" s="419"/>
      <c r="J22" s="420"/>
      <c r="K22" s="420"/>
      <c r="L22" s="420"/>
      <c r="M22" s="420"/>
      <c r="N22" s="421"/>
      <c r="P22" s="419"/>
      <c r="Q22" s="420"/>
      <c r="R22" s="420"/>
      <c r="S22" s="420"/>
      <c r="T22" s="420"/>
      <c r="U22" s="421"/>
    </row>
    <row r="23" spans="1:21" outlineLevel="1">
      <c r="A23" s="154"/>
      <c r="B23" s="451" t="s">
        <v>368</v>
      </c>
      <c r="C23" s="452"/>
      <c r="D23" s="452"/>
      <c r="E23" s="452"/>
      <c r="F23" s="452"/>
      <c r="G23" s="453"/>
      <c r="I23" s="419"/>
      <c r="J23" s="420"/>
      <c r="K23" s="420"/>
      <c r="L23" s="420"/>
      <c r="M23" s="420"/>
      <c r="N23" s="421"/>
      <c r="P23" s="419"/>
      <c r="Q23" s="420"/>
      <c r="R23" s="420"/>
      <c r="S23" s="420"/>
      <c r="T23" s="420"/>
      <c r="U23" s="421"/>
    </row>
    <row r="24" spans="1:21" outlineLevel="1">
      <c r="B24" s="17">
        <v>2027</v>
      </c>
      <c r="C24" s="17">
        <v>2028</v>
      </c>
      <c r="D24" s="17">
        <v>2029</v>
      </c>
      <c r="E24" s="17">
        <v>2030</v>
      </c>
      <c r="F24" s="17">
        <v>2031</v>
      </c>
      <c r="G24" s="17" t="s">
        <v>369</v>
      </c>
      <c r="I24" s="419"/>
      <c r="J24" s="420"/>
      <c r="K24" s="420"/>
      <c r="L24" s="420"/>
      <c r="M24" s="420"/>
      <c r="N24" s="421"/>
      <c r="P24" s="419"/>
      <c r="Q24" s="420"/>
      <c r="R24" s="420"/>
      <c r="S24" s="420"/>
      <c r="T24" s="420"/>
      <c r="U24" s="421"/>
    </row>
    <row r="25" spans="1:21" ht="14" outlineLevel="1" thickBot="1">
      <c r="B25" s="30" t="s">
        <v>370</v>
      </c>
      <c r="C25" s="30" t="s">
        <v>370</v>
      </c>
      <c r="D25" s="30" t="s">
        <v>370</v>
      </c>
      <c r="E25" s="30" t="s">
        <v>370</v>
      </c>
      <c r="F25" s="30" t="s">
        <v>370</v>
      </c>
      <c r="G25" s="30" t="s">
        <v>370</v>
      </c>
      <c r="I25" s="419"/>
      <c r="J25" s="420"/>
      <c r="K25" s="420"/>
      <c r="L25" s="420"/>
      <c r="M25" s="420"/>
      <c r="N25" s="421"/>
      <c r="P25" s="419"/>
      <c r="Q25" s="420"/>
      <c r="R25" s="420"/>
      <c r="S25" s="420"/>
      <c r="T25" s="420"/>
      <c r="U25" s="421"/>
    </row>
    <row r="26" spans="1:21" outlineLevel="1">
      <c r="A26" s="54" t="s">
        <v>371</v>
      </c>
      <c r="B26" s="21">
        <f>E64</f>
        <v>-4.8340261230000001</v>
      </c>
      <c r="C26" s="21">
        <f>F64</f>
        <v>-4.7340261230000005</v>
      </c>
      <c r="D26" s="21">
        <f>G64</f>
        <v>-4.7340261230000005</v>
      </c>
      <c r="E26" s="21">
        <f>H64</f>
        <v>-4.7340261230000005</v>
      </c>
      <c r="F26" s="21">
        <f>I64</f>
        <v>-4.7340261230000005</v>
      </c>
      <c r="G26" s="21">
        <f>SUM(J64:BB64)</f>
        <v>0</v>
      </c>
      <c r="I26" s="419"/>
      <c r="J26" s="420"/>
      <c r="K26" s="420"/>
      <c r="L26" s="420"/>
      <c r="M26" s="420"/>
      <c r="N26" s="421"/>
      <c r="P26" s="419"/>
      <c r="Q26" s="420"/>
      <c r="R26" s="420"/>
      <c r="S26" s="420"/>
      <c r="T26" s="420"/>
      <c r="U26" s="421"/>
    </row>
    <row r="27" spans="1:21" outlineLevel="1">
      <c r="A27" s="54" t="s">
        <v>372</v>
      </c>
      <c r="B27" s="21">
        <f>E71+E77</f>
        <v>-16.374328978122275</v>
      </c>
      <c r="C27" s="21">
        <f>F71+F77</f>
        <v>-16.589607385426749</v>
      </c>
      <c r="D27" s="21">
        <f>G71+G77</f>
        <v>-16.80934953392369</v>
      </c>
      <c r="E27" s="21">
        <f>H71+H77</f>
        <v>-17.032853476796376</v>
      </c>
      <c r="F27" s="21">
        <f>I71+I77</f>
        <v>-17.259813654710946</v>
      </c>
      <c r="G27" s="21">
        <f>SUM(J71:BB71)+SUM(J77:BB77)</f>
        <v>-1111.3900358472215</v>
      </c>
      <c r="I27" s="419"/>
      <c r="J27" s="420"/>
      <c r="K27" s="420"/>
      <c r="L27" s="420"/>
      <c r="M27" s="420"/>
      <c r="N27" s="421"/>
      <c r="P27" s="419"/>
      <c r="Q27" s="420"/>
      <c r="R27" s="420"/>
      <c r="S27" s="420"/>
      <c r="T27" s="420"/>
      <c r="U27" s="421"/>
    </row>
    <row r="28" spans="1:21" outlineLevel="1">
      <c r="A28" s="154"/>
      <c r="B28" s="248"/>
      <c r="C28" s="248"/>
      <c r="D28" s="248"/>
      <c r="E28" s="248"/>
      <c r="F28" s="248"/>
      <c r="G28" s="248"/>
      <c r="I28" s="419"/>
      <c r="J28" s="420"/>
      <c r="K28" s="420"/>
      <c r="L28" s="420"/>
      <c r="M28" s="420"/>
      <c r="N28" s="421"/>
      <c r="P28" s="419"/>
      <c r="Q28" s="420"/>
      <c r="R28" s="420"/>
      <c r="S28" s="420"/>
      <c r="T28" s="420"/>
      <c r="U28" s="421"/>
    </row>
    <row r="29" spans="1:21" ht="14" outlineLevel="1" thickBot="1">
      <c r="A29" s="154"/>
      <c r="B29" s="248"/>
      <c r="C29" s="248"/>
      <c r="D29" s="248"/>
      <c r="E29" s="248"/>
      <c r="F29" s="248"/>
      <c r="G29" s="248"/>
      <c r="I29" s="419"/>
      <c r="J29" s="420"/>
      <c r="K29" s="420"/>
      <c r="L29" s="420"/>
      <c r="M29" s="420"/>
      <c r="N29" s="421"/>
      <c r="P29" s="419"/>
      <c r="Q29" s="420"/>
      <c r="R29" s="420"/>
      <c r="S29" s="420"/>
      <c r="T29" s="420"/>
      <c r="U29" s="421"/>
    </row>
    <row r="30" spans="1:21" ht="14" outlineLevel="1" thickBot="1">
      <c r="A30" s="308"/>
      <c r="B30" s="309" t="s">
        <v>373</v>
      </c>
      <c r="C30" s="310" t="s">
        <v>374</v>
      </c>
      <c r="D30" s="455" t="s">
        <v>325</v>
      </c>
      <c r="E30" s="456"/>
      <c r="F30" s="456"/>
      <c r="G30" s="457"/>
      <c r="I30" s="419"/>
      <c r="J30" s="420"/>
      <c r="K30" s="420"/>
      <c r="L30" s="420"/>
      <c r="M30" s="420"/>
      <c r="N30" s="421"/>
      <c r="P30" s="419"/>
      <c r="Q30" s="420"/>
      <c r="R30" s="420"/>
      <c r="S30" s="420"/>
      <c r="T30" s="420"/>
      <c r="U30" s="421"/>
    </row>
    <row r="31" spans="1:21" ht="14" outlineLevel="1" thickBot="1">
      <c r="A31" s="448" t="s">
        <v>375</v>
      </c>
      <c r="B31" s="320" t="s">
        <v>516</v>
      </c>
      <c r="C31" s="307">
        <v>21</v>
      </c>
      <c r="D31" s="466" t="s">
        <v>517</v>
      </c>
      <c r="E31" s="466"/>
      <c r="F31" s="466"/>
      <c r="G31" s="467"/>
      <c r="I31" s="419"/>
      <c r="J31" s="420"/>
      <c r="K31" s="420"/>
      <c r="L31" s="420"/>
      <c r="M31" s="420"/>
      <c r="N31" s="421"/>
      <c r="P31" s="419"/>
      <c r="Q31" s="420"/>
      <c r="R31" s="420"/>
      <c r="S31" s="420"/>
      <c r="T31" s="420"/>
      <c r="U31" s="421"/>
    </row>
    <row r="32" spans="1:21" ht="14" outlineLevel="1" thickBot="1">
      <c r="A32" s="448"/>
      <c r="B32" s="320" t="s">
        <v>518</v>
      </c>
      <c r="C32" s="252">
        <v>28</v>
      </c>
      <c r="D32" s="466" t="s">
        <v>517</v>
      </c>
      <c r="E32" s="466"/>
      <c r="F32" s="466"/>
      <c r="G32" s="467"/>
      <c r="I32" s="419"/>
      <c r="J32" s="420"/>
      <c r="K32" s="420"/>
      <c r="L32" s="420"/>
      <c r="M32" s="420"/>
      <c r="N32" s="421"/>
      <c r="P32" s="419"/>
      <c r="Q32" s="420"/>
      <c r="R32" s="420"/>
      <c r="S32" s="420"/>
      <c r="T32" s="420"/>
      <c r="U32" s="421"/>
    </row>
    <row r="33" spans="1:21" ht="14" outlineLevel="1" thickBot="1">
      <c r="A33" s="448"/>
      <c r="B33" s="320" t="s">
        <v>519</v>
      </c>
      <c r="C33" s="252">
        <v>31</v>
      </c>
      <c r="D33" s="466" t="s">
        <v>520</v>
      </c>
      <c r="E33" s="466"/>
      <c r="F33" s="466"/>
      <c r="G33" s="467"/>
      <c r="I33" s="419"/>
      <c r="J33" s="420"/>
      <c r="K33" s="420"/>
      <c r="L33" s="420"/>
      <c r="M33" s="420"/>
      <c r="N33" s="421"/>
      <c r="P33" s="419"/>
      <c r="Q33" s="420"/>
      <c r="R33" s="420"/>
      <c r="S33" s="420"/>
      <c r="T33" s="420"/>
      <c r="U33" s="421"/>
    </row>
    <row r="34" spans="1:21" outlineLevel="1">
      <c r="A34" s="448"/>
      <c r="B34" s="320" t="s">
        <v>521</v>
      </c>
      <c r="C34" s="252">
        <v>30</v>
      </c>
      <c r="D34" s="466" t="s">
        <v>520</v>
      </c>
      <c r="E34" s="466"/>
      <c r="F34" s="466"/>
      <c r="G34" s="467"/>
      <c r="I34" s="419"/>
      <c r="J34" s="420"/>
      <c r="K34" s="420"/>
      <c r="L34" s="420"/>
      <c r="M34" s="420"/>
      <c r="N34" s="421"/>
      <c r="P34" s="419"/>
      <c r="Q34" s="420"/>
      <c r="R34" s="420"/>
      <c r="S34" s="420"/>
      <c r="T34" s="420"/>
      <c r="U34" s="421"/>
    </row>
    <row r="35" spans="1:21" outlineLevel="1">
      <c r="A35" s="448"/>
      <c r="B35" s="312"/>
      <c r="C35" s="252"/>
      <c r="D35" s="397"/>
      <c r="E35" s="397"/>
      <c r="F35" s="397"/>
      <c r="G35" s="398"/>
      <c r="I35" s="419"/>
      <c r="J35" s="420"/>
      <c r="K35" s="420"/>
      <c r="L35" s="420"/>
      <c r="M35" s="420"/>
      <c r="N35" s="421"/>
      <c r="P35" s="419"/>
      <c r="Q35" s="420"/>
      <c r="R35" s="420"/>
      <c r="S35" s="420"/>
      <c r="T35" s="420"/>
      <c r="U35" s="421"/>
    </row>
    <row r="36" spans="1:21" outlineLevel="1">
      <c r="A36" s="448"/>
      <c r="B36" s="312"/>
      <c r="C36" s="252"/>
      <c r="D36" s="397"/>
      <c r="E36" s="397"/>
      <c r="F36" s="397"/>
      <c r="G36" s="398"/>
      <c r="I36" s="419"/>
      <c r="J36" s="420"/>
      <c r="K36" s="420"/>
      <c r="L36" s="420"/>
      <c r="M36" s="420"/>
      <c r="N36" s="421"/>
      <c r="P36" s="419"/>
      <c r="Q36" s="420"/>
      <c r="R36" s="420"/>
      <c r="S36" s="420"/>
      <c r="T36" s="420"/>
      <c r="U36" s="421"/>
    </row>
    <row r="37" spans="1:21" outlineLevel="1">
      <c r="A37" s="448"/>
      <c r="B37" s="312"/>
      <c r="C37" s="252"/>
      <c r="D37" s="397"/>
      <c r="E37" s="397"/>
      <c r="F37" s="397"/>
      <c r="G37" s="398"/>
      <c r="I37" s="419"/>
      <c r="J37" s="420"/>
      <c r="K37" s="420"/>
      <c r="L37" s="420"/>
      <c r="M37" s="420"/>
      <c r="N37" s="421"/>
      <c r="P37" s="419"/>
      <c r="Q37" s="420"/>
      <c r="R37" s="420"/>
      <c r="S37" s="420"/>
      <c r="T37" s="420"/>
      <c r="U37" s="421"/>
    </row>
    <row r="38" spans="1:21" outlineLevel="1">
      <c r="A38" s="448"/>
      <c r="B38" s="312"/>
      <c r="C38" s="252"/>
      <c r="D38" s="397"/>
      <c r="E38" s="397"/>
      <c r="F38" s="397"/>
      <c r="G38" s="398"/>
      <c r="I38" s="419"/>
      <c r="J38" s="420"/>
      <c r="K38" s="420"/>
      <c r="L38" s="420"/>
      <c r="M38" s="420"/>
      <c r="N38" s="421"/>
      <c r="P38" s="419"/>
      <c r="Q38" s="420"/>
      <c r="R38" s="420"/>
      <c r="S38" s="420"/>
      <c r="T38" s="420"/>
      <c r="U38" s="421"/>
    </row>
    <row r="39" spans="1:21" outlineLevel="1">
      <c r="A39" s="448"/>
      <c r="B39" s="312"/>
      <c r="C39" s="252"/>
      <c r="D39" s="397"/>
      <c r="E39" s="397"/>
      <c r="F39" s="397"/>
      <c r="G39" s="398"/>
      <c r="I39" s="419"/>
      <c r="J39" s="420"/>
      <c r="K39" s="420"/>
      <c r="L39" s="420"/>
      <c r="M39" s="420"/>
      <c r="N39" s="421"/>
      <c r="P39" s="419"/>
      <c r="Q39" s="420"/>
      <c r="R39" s="420"/>
      <c r="S39" s="420"/>
      <c r="T39" s="420"/>
      <c r="U39" s="421"/>
    </row>
    <row r="40" spans="1:21" ht="14" outlineLevel="1" thickBot="1">
      <c r="A40" s="449"/>
      <c r="B40" s="313"/>
      <c r="C40" s="314"/>
      <c r="D40" s="458"/>
      <c r="E40" s="458"/>
      <c r="F40" s="458"/>
      <c r="G40" s="459"/>
      <c r="I40" s="419"/>
      <c r="J40" s="420"/>
      <c r="K40" s="420"/>
      <c r="L40" s="420"/>
      <c r="M40" s="420"/>
      <c r="N40" s="421"/>
      <c r="P40" s="419"/>
      <c r="Q40" s="420"/>
      <c r="R40" s="420"/>
      <c r="S40" s="420"/>
      <c r="T40" s="420"/>
      <c r="U40" s="421"/>
    </row>
    <row r="41" spans="1:21" outlineLevel="1">
      <c r="A41" s="154"/>
      <c r="B41" s="248"/>
      <c r="C41" s="248"/>
      <c r="D41" s="248"/>
      <c r="E41" s="248"/>
      <c r="F41" s="248"/>
      <c r="G41" s="248"/>
      <c r="I41" s="419"/>
      <c r="J41" s="420"/>
      <c r="K41" s="420"/>
      <c r="L41" s="420"/>
      <c r="M41" s="420"/>
      <c r="N41" s="421"/>
      <c r="P41" s="419"/>
      <c r="Q41" s="420"/>
      <c r="R41" s="420"/>
      <c r="S41" s="420"/>
      <c r="T41" s="420"/>
      <c r="U41" s="421"/>
    </row>
    <row r="42" spans="1:21" outlineLevel="1">
      <c r="A42" s="154"/>
      <c r="B42" s="248"/>
      <c r="C42" s="248"/>
      <c r="D42" s="248"/>
      <c r="E42" s="248"/>
      <c r="F42" s="248"/>
      <c r="G42" s="248"/>
      <c r="I42" s="419"/>
      <c r="J42" s="420"/>
      <c r="K42" s="420"/>
      <c r="L42" s="420"/>
      <c r="M42" s="420"/>
      <c r="N42" s="421"/>
      <c r="P42" s="419"/>
      <c r="Q42" s="420"/>
      <c r="R42" s="420"/>
      <c r="S42" s="420"/>
      <c r="T42" s="420"/>
      <c r="U42" s="421"/>
    </row>
    <row r="43" spans="1:21" outlineLevel="1">
      <c r="A43" s="154"/>
      <c r="B43" s="248"/>
      <c r="C43" s="248"/>
      <c r="D43" s="248"/>
      <c r="E43" s="248"/>
      <c r="F43" s="248"/>
      <c r="G43" s="248"/>
      <c r="I43" s="419"/>
      <c r="J43" s="420"/>
      <c r="K43" s="420"/>
      <c r="L43" s="420"/>
      <c r="M43" s="420"/>
      <c r="N43" s="421"/>
      <c r="P43" s="419"/>
      <c r="Q43" s="420"/>
      <c r="R43" s="420"/>
      <c r="S43" s="420"/>
      <c r="T43" s="420"/>
      <c r="U43" s="421"/>
    </row>
    <row r="44" spans="1:21" outlineLevel="1">
      <c r="A44" s="154"/>
      <c r="B44" s="248"/>
      <c r="C44" s="248"/>
      <c r="D44" s="248"/>
      <c r="E44" s="248"/>
      <c r="F44" s="248"/>
      <c r="G44" s="248"/>
      <c r="I44" s="419"/>
      <c r="J44" s="420"/>
      <c r="K44" s="420"/>
      <c r="L44" s="420"/>
      <c r="M44" s="420"/>
      <c r="N44" s="421"/>
      <c r="P44" s="419"/>
      <c r="Q44" s="420"/>
      <c r="R44" s="420"/>
      <c r="S44" s="420"/>
      <c r="T44" s="420"/>
      <c r="U44" s="421"/>
    </row>
    <row r="45" spans="1:21" outlineLevel="1">
      <c r="A45" s="154"/>
      <c r="B45" s="248"/>
      <c r="C45" s="248"/>
      <c r="D45" s="248"/>
      <c r="E45" s="248"/>
      <c r="F45" s="248"/>
      <c r="G45" s="248"/>
      <c r="I45" s="422"/>
      <c r="J45" s="423"/>
      <c r="K45" s="423"/>
      <c r="L45" s="423"/>
      <c r="M45" s="423"/>
      <c r="N45" s="424"/>
      <c r="P45" s="422"/>
      <c r="Q45" s="423"/>
      <c r="R45" s="423"/>
      <c r="S45" s="423"/>
      <c r="T45" s="423"/>
      <c r="U45" s="424"/>
    </row>
    <row r="46" spans="1:21" outlineLevel="1">
      <c r="A46" s="154"/>
      <c r="B46" s="248"/>
      <c r="C46" s="248"/>
      <c r="D46" s="248"/>
      <c r="E46" s="248"/>
      <c r="F46" s="248"/>
      <c r="G46" s="248"/>
    </row>
    <row r="47" spans="1:21">
      <c r="A47" s="154"/>
      <c r="B47" s="155"/>
    </row>
    <row r="48" spans="1:21" ht="15">
      <c r="A48" s="12" t="s">
        <v>377</v>
      </c>
    </row>
    <row r="49" spans="1:54" ht="15" outlineLevel="1">
      <c r="A49" s="12"/>
    </row>
    <row r="50" spans="1:54" ht="14" outlineLevel="1" thickBot="1">
      <c r="A50" s="4" t="s">
        <v>378</v>
      </c>
    </row>
    <row r="51" spans="1:54" outlineLevel="2">
      <c r="B51" s="19"/>
      <c r="C51" s="19"/>
      <c r="D51" s="19"/>
      <c r="E51" s="460" t="s">
        <v>272</v>
      </c>
      <c r="F51" s="450"/>
      <c r="G51" s="450"/>
      <c r="H51" s="450"/>
      <c r="I51" s="450"/>
      <c r="J51" s="450" t="s">
        <v>273</v>
      </c>
      <c r="K51" s="450"/>
      <c r="L51" s="450"/>
      <c r="M51" s="450"/>
      <c r="N51" s="450"/>
      <c r="O51" s="450" t="s">
        <v>274</v>
      </c>
      <c r="P51" s="450"/>
      <c r="Q51" s="450"/>
      <c r="R51" s="450"/>
      <c r="S51" s="450"/>
      <c r="T51" s="450" t="s">
        <v>275</v>
      </c>
      <c r="U51" s="450"/>
      <c r="V51" s="450"/>
      <c r="W51" s="450"/>
      <c r="X51" s="450"/>
      <c r="Y51" s="450" t="s">
        <v>379</v>
      </c>
      <c r="Z51" s="450"/>
      <c r="AA51" s="450"/>
      <c r="AB51" s="450"/>
      <c r="AC51" s="450"/>
      <c r="AD51" s="450" t="s">
        <v>380</v>
      </c>
      <c r="AE51" s="450"/>
      <c r="AF51" s="450"/>
      <c r="AG51" s="450"/>
      <c r="AH51" s="450"/>
      <c r="AI51" s="450" t="s">
        <v>381</v>
      </c>
      <c r="AJ51" s="450"/>
      <c r="AK51" s="450"/>
      <c r="AL51" s="450"/>
      <c r="AM51" s="450"/>
      <c r="AN51" s="450" t="s">
        <v>382</v>
      </c>
      <c r="AO51" s="450"/>
      <c r="AP51" s="450"/>
      <c r="AQ51" s="450"/>
      <c r="AR51" s="450"/>
      <c r="AS51" s="450" t="s">
        <v>383</v>
      </c>
      <c r="AT51" s="450"/>
      <c r="AU51" s="450"/>
      <c r="AV51" s="450"/>
      <c r="AW51" s="450"/>
      <c r="AX51" s="450" t="s">
        <v>384</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373</v>
      </c>
      <c r="C53" s="19" t="s">
        <v>385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7" t="s">
        <v>386</v>
      </c>
      <c r="B54" s="127" t="s">
        <v>309</v>
      </c>
      <c r="C54" s="127" t="s">
        <v>286</v>
      </c>
      <c r="D54" s="124" t="s">
        <v>387</v>
      </c>
      <c r="E54" s="242">
        <v>-0.68</v>
      </c>
      <c r="F54" s="242">
        <v>-0.57999999999999996</v>
      </c>
      <c r="G54" s="242">
        <v>-0.57999999999999996</v>
      </c>
      <c r="H54" s="242">
        <v>-0.57999999999999996</v>
      </c>
      <c r="I54" s="242">
        <v>-0.57999999999999996</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8"/>
      <c r="B55" s="36" t="s">
        <v>309</v>
      </c>
      <c r="C55" s="121" t="s">
        <v>292</v>
      </c>
      <c r="D55" s="2" t="s">
        <v>387</v>
      </c>
      <c r="E55" s="241">
        <v>-0.12</v>
      </c>
      <c r="F55" s="241">
        <v>-0.12</v>
      </c>
      <c r="G55" s="241">
        <v>-0.12</v>
      </c>
      <c r="H55" s="241">
        <v>-0.12</v>
      </c>
      <c r="I55" s="241">
        <v>-0.12</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8"/>
      <c r="B56" s="36" t="s">
        <v>301</v>
      </c>
      <c r="C56" s="121" t="s">
        <v>299</v>
      </c>
      <c r="D56" s="2" t="s">
        <v>387</v>
      </c>
      <c r="E56" s="241">
        <v>-4.0340261230000003</v>
      </c>
      <c r="F56" s="241">
        <v>-4.0340261230000003</v>
      </c>
      <c r="G56" s="241">
        <v>-4.0340261230000003</v>
      </c>
      <c r="H56" s="241">
        <v>-4.0340261230000003</v>
      </c>
      <c r="I56" s="241">
        <v>-4.0340261230000003</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8"/>
      <c r="B57" s="36"/>
      <c r="C57" s="121"/>
      <c r="D57" s="2" t="s">
        <v>387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8"/>
      <c r="B58" s="36"/>
      <c r="C58" s="121"/>
      <c r="D58" s="2" t="s">
        <v>387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8"/>
      <c r="B59" s="36"/>
      <c r="C59" s="121"/>
      <c r="D59" s="2" t="s">
        <v>387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8"/>
      <c r="B60" s="36"/>
      <c r="C60" s="121"/>
      <c r="D60" s="2" t="s">
        <v>387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8"/>
      <c r="B61" s="36"/>
      <c r="C61" s="121"/>
      <c r="D61" s="2" t="s">
        <v>387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8"/>
      <c r="B62" s="36"/>
      <c r="C62" s="121"/>
      <c r="D62" s="2" t="s">
        <v>387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8"/>
      <c r="B63" s="36"/>
      <c r="C63" s="121"/>
      <c r="D63" s="2" t="s">
        <v>387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9"/>
      <c r="B64" s="122" t="s">
        <v>388</v>
      </c>
      <c r="C64" s="296" t="s">
        <v>389</v>
      </c>
      <c r="D64" s="123" t="s">
        <v>387</v>
      </c>
      <c r="E64" s="23">
        <f>SUM(E54:E63)</f>
        <v>-4.8340261230000001</v>
      </c>
      <c r="F64" s="23">
        <f t="shared" ref="F64:BB64" si="3">SUM(F54:F63)</f>
        <v>-4.7340261230000005</v>
      </c>
      <c r="G64" s="23">
        <f t="shared" si="3"/>
        <v>-4.7340261230000005</v>
      </c>
      <c r="H64" s="23">
        <f t="shared" si="3"/>
        <v>-4.7340261230000005</v>
      </c>
      <c r="I64" s="23">
        <f t="shared" si="3"/>
        <v>-4.7340261230000005</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5" t="s">
        <v>390</v>
      </c>
      <c r="B66" s="266"/>
      <c r="C66" s="267"/>
      <c r="D66" s="268" t="s">
        <v>387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6"/>
      <c r="B67" s="252"/>
      <c r="C67" s="267"/>
      <c r="D67" s="269" t="s">
        <v>387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6"/>
      <c r="B68" s="252"/>
      <c r="C68" s="267"/>
      <c r="D68" s="269" t="s">
        <v>387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6"/>
      <c r="B69" s="252"/>
      <c r="C69" s="267"/>
      <c r="D69" s="269" t="s">
        <v>387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6"/>
      <c r="B70" s="252"/>
      <c r="C70" s="267"/>
      <c r="D70" s="269" t="s">
        <v>387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7"/>
      <c r="B71" s="122" t="s">
        <v>391</v>
      </c>
      <c r="C71" s="123"/>
      <c r="D71" s="270" t="s">
        <v>387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5" t="s">
        <v>392</v>
      </c>
      <c r="B75" s="127" t="s">
        <v>393</v>
      </c>
      <c r="C75" s="274"/>
      <c r="D75" s="124" t="s">
        <v>387</v>
      </c>
      <c r="E75" s="275">
        <f>-E158*'Fixed Data'!$B$27/10^2</f>
        <v>-16.374328978122275</v>
      </c>
      <c r="F75" s="275">
        <f>-F158*'Fixed Data'!$B$27/10^2</f>
        <v>-16.589607385426749</v>
      </c>
      <c r="G75" s="275">
        <f>-G158*'Fixed Data'!$B$27/10^2</f>
        <v>-16.80934953392369</v>
      </c>
      <c r="H75" s="275">
        <f>-H158*'Fixed Data'!$B$27/10^2</f>
        <v>-17.032853476796376</v>
      </c>
      <c r="I75" s="275">
        <f>-I158*'Fixed Data'!$B$27/10^2</f>
        <v>-17.259813654710946</v>
      </c>
      <c r="J75" s="275">
        <f>-J158*'Fixed Data'!$B$27/10^2</f>
        <v>-17.491812349621139</v>
      </c>
      <c r="K75" s="275">
        <f>-K158*'Fixed Data'!$B$27/10^2</f>
        <v>-17.728651220533514</v>
      </c>
      <c r="L75" s="275">
        <f>-L158*'Fixed Data'!$B$27/10^2</f>
        <v>-17.970015853702794</v>
      </c>
      <c r="M75" s="275">
        <f>-M158*'Fixed Data'!$B$27/10^2</f>
        <v>-18.216032660435921</v>
      </c>
      <c r="N75" s="275">
        <f>-N158*'Fixed Data'!$B$27/10^2</f>
        <v>-18.466832599170417</v>
      </c>
      <c r="O75" s="275">
        <f>-O158*'Fixed Data'!$B$27/10^2</f>
        <v>-18.722551362245134</v>
      </c>
      <c r="P75" s="275">
        <f>-P158*'Fixed Data'!$B$27/10^2</f>
        <v>-18.983329570928611</v>
      </c>
      <c r="Q75" s="275">
        <f>-Q158*'Fixed Data'!$B$27/10^2</f>
        <v>-19.249312979087769</v>
      </c>
      <c r="R75" s="275">
        <f>-R158*'Fixed Data'!$B$27/10^2</f>
        <v>-19.520652685897701</v>
      </c>
      <c r="S75" s="275">
        <f>-S158*'Fixed Data'!$B$27/10^2</f>
        <v>-19.797505358012323</v>
      </c>
      <c r="T75" s="275">
        <f>-T158*'Fixed Data'!$B$27/10^2</f>
        <v>-20.080033461636081</v>
      </c>
      <c r="U75" s="275">
        <f>-U158*'Fixed Data'!$B$27/10^2</f>
        <v>-20.368405504957966</v>
      </c>
      <c r="V75" s="275">
        <f>-V158*'Fixed Data'!$B$27/10^2</f>
        <v>-20.662796291430855</v>
      </c>
      <c r="W75" s="275">
        <f>-W158*'Fixed Data'!$B$27/10^2</f>
        <v>-20.963387184402777</v>
      </c>
      <c r="X75" s="275">
        <f>-X158*'Fixed Data'!$B$27/10^2</f>
        <v>-21.270366383631185</v>
      </c>
      <c r="Y75" s="275">
        <f>-Y158*'Fixed Data'!$B$27/10^2</f>
        <v>-21.583929214236136</v>
      </c>
      <c r="Z75" s="275">
        <f>-Z158*'Fixed Data'!$B$27/10^2</f>
        <v>-21.90427842867571</v>
      </c>
      <c r="AA75" s="275">
        <f>-AA158*'Fixed Data'!$B$27/10^2</f>
        <v>-22.231624522355272</v>
      </c>
      <c r="AB75" s="275">
        <f>-AB158*'Fixed Data'!$B$27/10^2</f>
        <v>-22.566186063510777</v>
      </c>
      <c r="AC75" s="275">
        <f>-AC158*'Fixed Data'!$B$27/10^2</f>
        <v>-22.908190038038047</v>
      </c>
      <c r="AD75" s="275">
        <f>-AD158*'Fixed Data'!$B$27/10^2</f>
        <v>-23.257872209972319</v>
      </c>
      <c r="AE75" s="275">
        <f>-AE158*'Fixed Data'!$B$27/10^2</f>
        <v>-23.615477498355691</v>
      </c>
      <c r="AF75" s="275">
        <f>-AF158*'Fixed Data'!$B$27/10^2</f>
        <v>-23.98126037126714</v>
      </c>
      <c r="AG75" s="275">
        <f>-AG158*'Fixed Data'!$B$27/10^2</f>
        <v>-24.355485257825752</v>
      </c>
      <c r="AH75" s="275">
        <f>-AH158*'Fixed Data'!$B$27/10^2</f>
        <v>-24.738426979018271</v>
      </c>
      <c r="AI75" s="275">
        <f>-AI158*'Fixed Data'!$B$27/10^2</f>
        <v>-25.1303711982431</v>
      </c>
      <c r="AJ75" s="275">
        <f>-AJ158*'Fixed Data'!$B$27/10^2</f>
        <v>-25.53161489250536</v>
      </c>
      <c r="AK75" s="275">
        <f>-AK158*'Fixed Data'!$B$27/10^2</f>
        <v>-25.942466845244521</v>
      </c>
      <c r="AL75" s="275">
        <f>-AL158*'Fixed Data'!$B$27/10^2</f>
        <v>-26.36324816182265</v>
      </c>
      <c r="AM75" s="275">
        <f>-AM158*'Fixed Data'!$B$27/10^2</f>
        <v>-26.794292808751511</v>
      </c>
      <c r="AN75" s="275">
        <f>-AN158*'Fixed Data'!$B$27/10^2</f>
        <v>-27.23594817778984</v>
      </c>
      <c r="AO75" s="275">
        <f>-AO158*'Fixed Data'!$B$27/10^2</f>
        <v>-27.688575676096818</v>
      </c>
      <c r="AP75" s="275">
        <f>-AP158*'Fixed Data'!$B$27/10^2</f>
        <v>-28.152551343685278</v>
      </c>
      <c r="AQ75" s="275">
        <f>-AQ158*'Fixed Data'!$B$27/10^2</f>
        <v>-28.628266499479761</v>
      </c>
      <c r="AR75" s="275">
        <f>-AR158*'Fixed Data'!$B$27/10^2</f>
        <v>-29.116128417347305</v>
      </c>
      <c r="AS75" s="275">
        <f>-AS158*'Fixed Data'!$B$27/10^2</f>
        <v>-29.616561033536463</v>
      </c>
      <c r="AT75" s="275">
        <f>-AT158*'Fixed Data'!$B$27/10^2</f>
        <v>-30.130005687029293</v>
      </c>
      <c r="AU75" s="275">
        <f>-AU158*'Fixed Data'!$B$27/10^2</f>
        <v>-30.656921894386247</v>
      </c>
      <c r="AV75" s="275">
        <f>-AV158*'Fixed Data'!$B$27/10^2</f>
        <v>-31.197788160739243</v>
      </c>
      <c r="AW75" s="275">
        <f>-AW158*'Fixed Data'!$B$27/10^2</f>
        <v>-31.753102828671025</v>
      </c>
      <c r="AX75" s="275">
        <f>-AX158*'Fixed Data'!$B$27/10^2</f>
        <v>-32.323384966803012</v>
      </c>
      <c r="AY75" s="275">
        <f>-AY158*'Fixed Data'!$B$27/10^2</f>
        <v>-32.909175300003795</v>
      </c>
      <c r="AZ75" s="275">
        <f>-AZ158*'Fixed Data'!$B$27/10^2</f>
        <v>-33.511037183224232</v>
      </c>
      <c r="BA75" s="275">
        <f>-BA158*'Fixed Data'!$B$27/10^2</f>
        <v>-34.129557621062979</v>
      </c>
      <c r="BB75" s="275">
        <f>-BB158*'Fixed Data'!$B$27/10^2</f>
        <v>-33.944621101849592</v>
      </c>
    </row>
    <row r="76" spans="1:54" ht="19.5" customHeight="1" outlineLevel="2">
      <c r="A76" s="446"/>
      <c r="B76" s="121"/>
      <c r="C76" s="272"/>
      <c r="D76" s="2" t="s">
        <v>387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7"/>
      <c r="B77" s="273" t="s">
        <v>394</v>
      </c>
      <c r="C77" s="271"/>
      <c r="D77" s="123" t="s">
        <v>387</v>
      </c>
      <c r="E77" s="23">
        <f t="shared" ref="E77:AJ77" si="5">SUM(E75:E76)</f>
        <v>-16.374328978122275</v>
      </c>
      <c r="F77" s="23">
        <f t="shared" si="5"/>
        <v>-16.589607385426749</v>
      </c>
      <c r="G77" s="23">
        <f t="shared" si="5"/>
        <v>-16.80934953392369</v>
      </c>
      <c r="H77" s="23">
        <f t="shared" si="5"/>
        <v>-17.032853476796376</v>
      </c>
      <c r="I77" s="23">
        <f t="shared" si="5"/>
        <v>-17.259813654710946</v>
      </c>
      <c r="J77" s="23">
        <f t="shared" si="5"/>
        <v>-17.491812349621139</v>
      </c>
      <c r="K77" s="23">
        <f t="shared" si="5"/>
        <v>-17.728651220533514</v>
      </c>
      <c r="L77" s="23">
        <f t="shared" si="5"/>
        <v>-17.970015853702794</v>
      </c>
      <c r="M77" s="23">
        <f t="shared" si="5"/>
        <v>-18.216032660435921</v>
      </c>
      <c r="N77" s="23">
        <f t="shared" si="5"/>
        <v>-18.466832599170417</v>
      </c>
      <c r="O77" s="23">
        <f t="shared" si="5"/>
        <v>-18.722551362245134</v>
      </c>
      <c r="P77" s="23">
        <f t="shared" si="5"/>
        <v>-18.983329570928611</v>
      </c>
      <c r="Q77" s="23">
        <f t="shared" si="5"/>
        <v>-19.249312979087769</v>
      </c>
      <c r="R77" s="23">
        <f t="shared" si="5"/>
        <v>-19.520652685897701</v>
      </c>
      <c r="S77" s="23">
        <f t="shared" si="5"/>
        <v>-19.797505358012323</v>
      </c>
      <c r="T77" s="23">
        <f t="shared" si="5"/>
        <v>-20.080033461636081</v>
      </c>
      <c r="U77" s="23">
        <f t="shared" si="5"/>
        <v>-20.368405504957966</v>
      </c>
      <c r="V77" s="23">
        <f t="shared" si="5"/>
        <v>-20.662796291430855</v>
      </c>
      <c r="W77" s="23">
        <f t="shared" si="5"/>
        <v>-20.963387184402777</v>
      </c>
      <c r="X77" s="23">
        <f t="shared" si="5"/>
        <v>-21.270366383631185</v>
      </c>
      <c r="Y77" s="23">
        <f t="shared" si="5"/>
        <v>-21.583929214236136</v>
      </c>
      <c r="Z77" s="23">
        <f t="shared" si="5"/>
        <v>-21.90427842867571</v>
      </c>
      <c r="AA77" s="23">
        <f t="shared" si="5"/>
        <v>-22.231624522355272</v>
      </c>
      <c r="AB77" s="23">
        <f t="shared" si="5"/>
        <v>-22.566186063510777</v>
      </c>
      <c r="AC77" s="23">
        <f t="shared" si="5"/>
        <v>-22.908190038038047</v>
      </c>
      <c r="AD77" s="23">
        <f t="shared" si="5"/>
        <v>-23.257872209972319</v>
      </c>
      <c r="AE77" s="23">
        <f t="shared" si="5"/>
        <v>-23.615477498355691</v>
      </c>
      <c r="AF77" s="23">
        <f t="shared" si="5"/>
        <v>-23.98126037126714</v>
      </c>
      <c r="AG77" s="23">
        <f t="shared" si="5"/>
        <v>-24.355485257825752</v>
      </c>
      <c r="AH77" s="23">
        <f t="shared" si="5"/>
        <v>-24.738426979018271</v>
      </c>
      <c r="AI77" s="23">
        <f t="shared" si="5"/>
        <v>-25.1303711982431</v>
      </c>
      <c r="AJ77" s="23">
        <f t="shared" si="5"/>
        <v>-25.53161489250536</v>
      </c>
      <c r="AK77" s="23">
        <f t="shared" ref="AK77:BB77" si="6">SUM(AK75:AK76)</f>
        <v>-25.942466845244521</v>
      </c>
      <c r="AL77" s="23">
        <f t="shared" si="6"/>
        <v>-26.36324816182265</v>
      </c>
      <c r="AM77" s="23">
        <f t="shared" si="6"/>
        <v>-26.794292808751511</v>
      </c>
      <c r="AN77" s="23">
        <f t="shared" si="6"/>
        <v>-27.23594817778984</v>
      </c>
      <c r="AO77" s="23">
        <f t="shared" si="6"/>
        <v>-27.688575676096818</v>
      </c>
      <c r="AP77" s="23">
        <f t="shared" si="6"/>
        <v>-28.152551343685278</v>
      </c>
      <c r="AQ77" s="23">
        <f t="shared" si="6"/>
        <v>-28.628266499479761</v>
      </c>
      <c r="AR77" s="23">
        <f t="shared" si="6"/>
        <v>-29.116128417347305</v>
      </c>
      <c r="AS77" s="23">
        <f t="shared" si="6"/>
        <v>-29.616561033536463</v>
      </c>
      <c r="AT77" s="23">
        <f t="shared" si="6"/>
        <v>-30.130005687029293</v>
      </c>
      <c r="AU77" s="23">
        <f t="shared" si="6"/>
        <v>-30.656921894386247</v>
      </c>
      <c r="AV77" s="23">
        <f t="shared" si="6"/>
        <v>-31.197788160739243</v>
      </c>
      <c r="AW77" s="23">
        <f t="shared" si="6"/>
        <v>-31.753102828671025</v>
      </c>
      <c r="AX77" s="23">
        <f t="shared" si="6"/>
        <v>-32.323384966803012</v>
      </c>
      <c r="AY77" s="23">
        <f t="shared" si="6"/>
        <v>-32.909175300003795</v>
      </c>
      <c r="AZ77" s="23">
        <f t="shared" si="6"/>
        <v>-33.511037183224232</v>
      </c>
      <c r="BA77" s="23">
        <f t="shared" si="6"/>
        <v>-34.129557621062979</v>
      </c>
      <c r="BB77" s="255">
        <f t="shared" si="6"/>
        <v>-33.944621101849592</v>
      </c>
    </row>
    <row r="78" spans="1:54" outlineLevel="2">
      <c r="B78" s="19"/>
      <c r="C78" s="19"/>
      <c r="D78" s="19"/>
      <c r="E78" s="15"/>
    </row>
    <row r="79" spans="1:54" s="7" customFormat="1" ht="14" outlineLevel="1" thickBot="1">
      <c r="B79" s="125"/>
      <c r="C79" s="125"/>
      <c r="D79" s="125"/>
      <c r="E79" s="247"/>
    </row>
    <row r="80" spans="1:54" outlineLevel="1">
      <c r="A80" s="4" t="s">
        <v>395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396</v>
      </c>
      <c r="C81" s="6" t="s">
        <v>397</v>
      </c>
      <c r="D81" t="s">
        <v>398</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399</v>
      </c>
      <c r="C82" t="s">
        <v>400</v>
      </c>
      <c r="D82" t="s">
        <v>387</v>
      </c>
      <c r="E82" s="21">
        <f t="shared" ref="E82:BB82" si="8">E64*E81</f>
        <v>-1.6290668034510001</v>
      </c>
      <c r="F82" s="21">
        <f t="shared" si="8"/>
        <v>-1.5953668034510002</v>
      </c>
      <c r="G82" s="21">
        <f t="shared" si="8"/>
        <v>-1.5953668034510002</v>
      </c>
      <c r="H82" s="21">
        <f t="shared" si="8"/>
        <v>-1.5953668034510002</v>
      </c>
      <c r="I82" s="21">
        <f t="shared" si="8"/>
        <v>-1.5953668034510002</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401</v>
      </c>
      <c r="C83" t="s">
        <v>402</v>
      </c>
      <c r="D83" t="s">
        <v>387</v>
      </c>
      <c r="E83" s="21">
        <f t="shared" ref="E83:BB83" si="9">E64-E82</f>
        <v>-3.2049593195490003</v>
      </c>
      <c r="F83" s="21">
        <f t="shared" si="9"/>
        <v>-3.1386593195490002</v>
      </c>
      <c r="G83" s="21">
        <f t="shared" si="9"/>
        <v>-3.1386593195490002</v>
      </c>
      <c r="H83" s="21">
        <f t="shared" si="9"/>
        <v>-3.1386593195490002</v>
      </c>
      <c r="I83" s="21">
        <f t="shared" si="9"/>
        <v>-3.1386593195490002</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403</v>
      </c>
      <c r="C84" t="s">
        <v>404</v>
      </c>
      <c r="D84" t="s">
        <v>387</v>
      </c>
      <c r="E84" s="21"/>
      <c r="F84" s="21">
        <f>IF($E$82&lt;0,(IF(2050-E$80&lt;=0,0,(2/(2050-E$80+1))*(1-(SUM($E84:E84)/$E$82))*$E$82*'Fixed Data'!C$52)),0)</f>
        <v>-0.13575556695425001</v>
      </c>
      <c r="G84" s="21">
        <f>IF($E$82&lt;0,(IF(2050-F$80&lt;=0,0,(2/(2050-F$80+1))*(1-(SUM($E84:F84)/$E$82))*$E$82*'Fixed Data'!D$52)),0)</f>
        <v>-0.12985315099971739</v>
      </c>
      <c r="H84" s="21">
        <f>IF($E$82&lt;0,(IF(2050-G$80&lt;=0,0,(2/(2050-G$80+1))*(1-(SUM($E84:G84)/$E$82))*$E$82*'Fixed Data'!E$52)),0)</f>
        <v>-0.12395073504518478</v>
      </c>
      <c r="I84" s="21">
        <f>IF($E$82&lt;0,(IF(2050-H$80&lt;=0,0,(2/(2050-H$80+1))*(1-(SUM($E84:H84)/$E$82))*$E$82*'Fixed Data'!F$52)),0)</f>
        <v>-0.11804831909065218</v>
      </c>
      <c r="J84" s="21">
        <f>IF($E$82&lt;0,(IF(2050-I$80&lt;=0,0,(2/(2050-I$80+1))*(1-(SUM($E84:I84)/$E$82))*$E$82*'Fixed Data'!G$52)),0)</f>
        <v>-0.11214590313611957</v>
      </c>
      <c r="K84" s="21">
        <f>IF($E$82&lt;0,(IF(2050-J$80&lt;=0,0,(2/(2050-J$80+1))*(1-(SUM($E84:J84)/$E$82))*$E$82*'Fixed Data'!H$52)),0)</f>
        <v>-0.10624348718158697</v>
      </c>
      <c r="L84" s="21">
        <f>IF($E$82&lt;0,(IF(2050-K$80&lt;=0,0,(2/(2050-K$80+1))*(1-(SUM($E84:K84)/$E$82))*$E$82*'Fixed Data'!I$52)),0)</f>
        <v>-0.10034107122705435</v>
      </c>
      <c r="M84" s="21">
        <f>IF($E$82&lt;0,(IF(2050-L$80&lt;=0,0,(2/(2050-L$80+1))*(1-(SUM($E84:L84)/$E$82))*$E$82*'Fixed Data'!J$52)),0)</f>
        <v>-9.4438655272521738E-2</v>
      </c>
      <c r="N84" s="21">
        <f>IF($E$82&lt;0,(IF(2050-M$80&lt;=0,0,(2/(2050-M$80+1))*(1-(SUM($E84:M84)/$E$82))*$E$82*'Fixed Data'!K$52)),0)</f>
        <v>-8.8536239317989138E-2</v>
      </c>
      <c r="O84" s="21">
        <f>IF($E$82&lt;0,(IF(2050-N$80&lt;=0,0,(2/(2050-N$80+1))*(1-(SUM($E84:N84)/$E$82))*$E$82*'Fixed Data'!L$52)),0)</f>
        <v>-8.2633823363456538E-2</v>
      </c>
      <c r="P84" s="21">
        <f>IF($E$82&lt;0,(IF(2050-O$80&lt;=0,0,(2/(2050-O$80+1))*(1-(SUM($E84:O84)/$E$82))*$E$82*'Fixed Data'!M$52)),0)</f>
        <v>-7.6731407408923938E-2</v>
      </c>
      <c r="Q84" s="21">
        <f>IF($E$82&lt;0,(IF(2050-P$80&lt;=0,0,(2/(2050-P$80+1))*(1-(SUM($E84:P84)/$E$82))*$E$82*'Fixed Data'!N$52)),0)</f>
        <v>-7.082899145439131E-2</v>
      </c>
      <c r="R84" s="21">
        <f>IF($E$82&lt;0,(IF(2050-Q$80&lt;=0,0,(2/(2050-Q$80+1))*(1-(SUM($E84:Q84)/$E$82))*$E$82*'Fixed Data'!O$52)),0)</f>
        <v>-6.4926575499858682E-2</v>
      </c>
      <c r="S84" s="21">
        <f>IF($E$82&lt;0,(IF(2050-R$80&lt;=0,0,(2/(2050-R$80+1))*(1-(SUM($E84:R84)/$E$82))*$E$82*'Fixed Data'!P$52)),0)</f>
        <v>-5.9024159545326089E-2</v>
      </c>
      <c r="T84" s="21">
        <f>IF($E$82&lt;0,(IF(2050-S$80&lt;=0,0,(2/(2050-S$80+1))*(1-(SUM($E84:S84)/$E$82))*$E$82*'Fixed Data'!Q$52)),0)</f>
        <v>-5.3121743590793503E-2</v>
      </c>
      <c r="U84" s="21">
        <f>IF($E$82&lt;0,(IF(2050-T$80&lt;=0,0,(2/(2050-T$80+1))*(1-(SUM($E84:T84)/$E$82))*$E$82*'Fixed Data'!R$52)),0)</f>
        <v>-4.7219327636260876E-2</v>
      </c>
      <c r="V84" s="21">
        <f>IF($E$82&lt;0,(IF(2050-U$80&lt;=0,0,(2/(2050-U$80+1))*(1-(SUM($E84:U84)/$E$82))*$E$82*'Fixed Data'!S$52)),0)</f>
        <v>-4.131691168172822E-2</v>
      </c>
      <c r="W84" s="21">
        <f>IF($E$82&lt;0,(IF(2050-V$80&lt;=0,0,(2/(2050-V$80+1))*(1-(SUM($E84:V84)/$E$82))*$E$82*'Fixed Data'!T$52)),0)</f>
        <v>-3.5414495727195655E-2</v>
      </c>
      <c r="X84" s="21">
        <f>IF($E$82&lt;0,(IF(2050-W$80&lt;=0,0,(2/(2050-W$80+1))*(1-(SUM($E84:W84)/$E$82))*$E$82*'Fixed Data'!U$52)),0)</f>
        <v>-2.9512079772663052E-2</v>
      </c>
      <c r="Y84" s="21">
        <f>IF($E$82&lt;0,(IF(2050-X$80&lt;=0,0,(2/(2050-X$80+1))*(1-(SUM($E84:X84)/$E$82))*$E$82*'Fixed Data'!V$52)),0)</f>
        <v>-2.3609663818130396E-2</v>
      </c>
      <c r="Z84" s="21">
        <f>IF($E$82&lt;0,(IF(2050-Y$80&lt;=0,0,(2/(2050-Y$80+1))*(1-(SUM($E84:Y84)/$E$82))*$E$82*'Fixed Data'!W$52)),0)</f>
        <v>-1.7707247863597814E-2</v>
      </c>
      <c r="AA84" s="21">
        <f>IF($E$82&lt;0,(IF(2050-Z$80&lt;=0,0,(2/(2050-Z$80+1))*(1-(SUM($E84:Z84)/$E$82))*$E$82*'Fixed Data'!X$52)),0)</f>
        <v>-1.180483190906515E-2</v>
      </c>
      <c r="AB84" s="21">
        <f>IF($E$82&lt;0,(IF(2050-AA$80&lt;=0,0,(2/(2050-AA$80+1))*(1-(SUM($E84:AA84)/$E$82))*$E$82*'Fixed Data'!Y$52)),0)</f>
        <v>-5.9024159545326355E-3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405</v>
      </c>
      <c r="C85" t="s">
        <v>406</v>
      </c>
      <c r="D85" t="s">
        <v>387</v>
      </c>
      <c r="E85" s="18"/>
      <c r="F85" s="18"/>
      <c r="G85" s="21">
        <f>IF($F$82&lt;0,(IF(2050-F$80&lt;=0,0,(2/(2050-F$80+1))*(1-(SUM($E85:F85)/$F$82))*$F$82*'Fixed Data'!D$52)),0)</f>
        <v>-0.13872754812617394</v>
      </c>
      <c r="H85" s="21">
        <f>IF($F$82&lt;0,(IF(2050-G$80&lt;=0,0,(2/(2050-G$80+1))*(1-(SUM($E85:G85)/$F$82))*$F$82*'Fixed Data'!E$52)),0)</f>
        <v>-0.13242175048407512</v>
      </c>
      <c r="I85" s="21">
        <f>IF($F$82&lt;0,(IF(2050-H$80&lt;=0,0,(2/(2050-H$80+1))*(1-(SUM($E85:H85)/$F$82))*$F$82*'Fixed Data'!F$52)),0)</f>
        <v>-0.12611595284197627</v>
      </c>
      <c r="J85" s="21">
        <f>IF($F$82&lt;0,(IF(2050-I$80&lt;=0,0,(2/(2050-I$80+1))*(1-(SUM($E85:I85)/$F$82))*$F$82*'Fixed Data'!G$52)),0)</f>
        <v>-0.1198101551998775</v>
      </c>
      <c r="K85" s="21">
        <f>IF($F$82&lt;0,(IF(2050-J$80&lt;=0,0,(2/(2050-J$80+1))*(1-(SUM($E85:J85)/$F$82))*$F$82*'Fixed Data'!H$52)),0)</f>
        <v>-0.11350435755777866</v>
      </c>
      <c r="L85" s="21">
        <f>IF($F$82&lt;0,(IF(2050-K$80&lt;=0,0,(2/(2050-K$80+1))*(1-(SUM($E85:K85)/$F$82))*$F$82*'Fixed Data'!I$52)),0)</f>
        <v>-0.10719855991567986</v>
      </c>
      <c r="M85" s="21">
        <f>IF($F$82&lt;0,(IF(2050-L$80&lt;=0,0,(2/(2050-L$80+1))*(1-(SUM($E85:L85)/$F$82))*$F$82*'Fixed Data'!J$52)),0)</f>
        <v>-0.10089276227358103</v>
      </c>
      <c r="N85" s="21">
        <f>IF($F$82&lt;0,(IF(2050-M$80&lt;=0,0,(2/(2050-M$80+1))*(1-(SUM($E85:M85)/$F$82))*$F$82*'Fixed Data'!K$52)),0)</f>
        <v>-9.4586964631482237E-2</v>
      </c>
      <c r="O85" s="21">
        <f>IF($F$82&lt;0,(IF(2050-N$80&lt;=0,0,(2/(2050-N$80+1))*(1-(SUM($E85:N85)/$F$82))*$F$82*'Fixed Data'!L$52)),0)</f>
        <v>-8.8281166989383417E-2</v>
      </c>
      <c r="P85" s="21">
        <f>IF($F$82&lt;0,(IF(2050-O$80&lt;=0,0,(2/(2050-O$80+1))*(1-(SUM($E85:O85)/$F$82))*$F$82*'Fixed Data'!M$52)),0)</f>
        <v>-8.1975369347284596E-2</v>
      </c>
      <c r="Q85" s="21">
        <f>IF($F$82&lt;0,(IF(2050-P$80&lt;=0,0,(2/(2050-P$80+1))*(1-(SUM($E85:P85)/$F$82))*$F$82*'Fixed Data'!N$52)),0)</f>
        <v>-7.566957170518579E-2</v>
      </c>
      <c r="R85" s="21">
        <f>IF($F$82&lt;0,(IF(2050-Q$80&lt;=0,0,(2/(2050-Q$80+1))*(1-(SUM($E85:Q85)/$F$82))*$F$82*'Fixed Data'!O$52)),0)</f>
        <v>-6.9363774063086941E-2</v>
      </c>
      <c r="S85" s="21">
        <f>IF($F$82&lt;0,(IF(2050-R$80&lt;=0,0,(2/(2050-R$80+1))*(1-(SUM($E85:R85)/$F$82))*$F$82*'Fixed Data'!P$52)),0)</f>
        <v>-6.3057976420988107E-2</v>
      </c>
      <c r="T85" s="21">
        <f>IF($F$82&lt;0,(IF(2050-S$80&lt;=0,0,(2/(2050-S$80+1))*(1-(SUM($E85:S85)/$F$82))*$F$82*'Fixed Data'!Q$52)),0)</f>
        <v>-5.6752178778889294E-2</v>
      </c>
      <c r="U85" s="21">
        <f>IF($F$82&lt;0,(IF(2050-T$80&lt;=0,0,(2/(2050-T$80+1))*(1-(SUM($E85:T85)/$F$82))*$F$82*'Fixed Data'!R$52)),0)</f>
        <v>-5.0446381136790459E-2</v>
      </c>
      <c r="V85" s="21">
        <f>IF($F$82&lt;0,(IF(2050-U$80&lt;=0,0,(2/(2050-U$80+1))*(1-(SUM($E85:U85)/$F$82))*$F$82*'Fixed Data'!S$52)),0)</f>
        <v>-4.4140583494691625E-2</v>
      </c>
      <c r="W85" s="21">
        <f>IF($F$82&lt;0,(IF(2050-V$80&lt;=0,0,(2/(2050-V$80+1))*(1-(SUM($E85:V85)/$F$82))*$F$82*'Fixed Data'!T$52)),0)</f>
        <v>-3.7834785852592874E-2</v>
      </c>
      <c r="X85" s="21">
        <f>IF($F$82&lt;0,(IF(2050-W$80&lt;=0,0,(2/(2050-W$80+1))*(1-(SUM($E85:W85)/$F$82))*$F$82*'Fixed Data'!U$52)),0)</f>
        <v>-3.1528988210494012E-2</v>
      </c>
      <c r="Y85" s="21">
        <f>IF($F$82&lt;0,(IF(2050-X$80&lt;=0,0,(2/(2050-X$80+1))*(1-(SUM($E85:X85)/$F$82))*$F$82*'Fixed Data'!V$52)),0)</f>
        <v>-2.5223190568395188E-2</v>
      </c>
      <c r="Z85" s="21">
        <f>IF($F$82&lt;0,(IF(2050-Y$80&lt;=0,0,(2/(2050-Y$80+1))*(1-(SUM($E85:Y85)/$F$82))*$F$82*'Fixed Data'!W$52)),0)</f>
        <v>-1.8917392926296336E-2</v>
      </c>
      <c r="AA85" s="21">
        <f>IF($F$82&lt;0,(IF(2050-Z$80&lt;=0,0,(2/(2050-Z$80+1))*(1-(SUM($E85:Z85)/$F$82))*$F$82*'Fixed Data'!X$52)),0)</f>
        <v>-1.2611595284197674E-2</v>
      </c>
      <c r="AB85" s="21">
        <f>IF($F$82&lt;0,(IF(2050-AA$80&lt;=0,0,(2/(2050-AA$80+1))*(1-(SUM($E85:AA85)/$F$82))*$F$82*'Fixed Data'!Y$52)),0)</f>
        <v>-6.3057976420987788E-3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407</v>
      </c>
      <c r="C86" t="s">
        <v>408</v>
      </c>
      <c r="D86" t="s">
        <v>387</v>
      </c>
      <c r="E86" s="18"/>
      <c r="F86" s="18"/>
      <c r="G86" s="18"/>
      <c r="H86" s="21">
        <f>IF($G$82&lt;0,(IF(2050-G$80&lt;=0,0,(2/(2050-G$80+1))*(1-(SUM($E86:G86)/$G$82))*$G$82*'Fixed Data'!E$52)),0)</f>
        <v>-0.14503334576827276</v>
      </c>
      <c r="I86" s="21">
        <f>IF($G$82&lt;0,(IF(2050-H$80&lt;=0,0,(2/(2050-H$80+1))*(1-(SUM($E86:H86)/$G$82))*$G$82*'Fixed Data'!F$52)),0)</f>
        <v>-0.13812699596978356</v>
      </c>
      <c r="J86" s="21">
        <f>IF($G$82&lt;0,(IF(2050-I$80&lt;=0,0,(2/(2050-I$80+1))*(1-(SUM($E86:I86)/$G$82))*$G$82*'Fixed Data'!G$52)),0)</f>
        <v>-0.13122064617129439</v>
      </c>
      <c r="K86" s="21">
        <f>IF($G$82&lt;0,(IF(2050-J$80&lt;=0,0,(2/(2050-J$80+1))*(1-(SUM($E86:J86)/$G$82))*$G$82*'Fixed Data'!H$52)),0)</f>
        <v>-0.12431429637280519</v>
      </c>
      <c r="L86" s="21">
        <f>IF($G$82&lt;0,(IF(2050-K$80&lt;=0,0,(2/(2050-K$80+1))*(1-(SUM($E86:K86)/$G$82))*$G$82*'Fixed Data'!I$52)),0)</f>
        <v>-0.11740794657431602</v>
      </c>
      <c r="M86" s="21">
        <f>IF($G$82&lt;0,(IF(2050-L$80&lt;=0,0,(2/(2050-L$80+1))*(1-(SUM($E86:L86)/$G$82))*$G$82*'Fixed Data'!J$52)),0)</f>
        <v>-0.11050159677582684</v>
      </c>
      <c r="N86" s="21">
        <f>IF($G$82&lt;0,(IF(2050-M$80&lt;=0,0,(2/(2050-M$80+1))*(1-(SUM($E86:M86)/$G$82))*$G$82*'Fixed Data'!K$52)),0)</f>
        <v>-0.10359524697733767</v>
      </c>
      <c r="O86" s="21">
        <f>IF($G$82&lt;0,(IF(2050-N$80&lt;=0,0,(2/(2050-N$80+1))*(1-(SUM($E86:N86)/$G$82))*$G$82*'Fixed Data'!L$52)),0)</f>
        <v>-9.6688897178848474E-2</v>
      </c>
      <c r="P86" s="21">
        <f>IF($G$82&lt;0,(IF(2050-O$80&lt;=0,0,(2/(2050-O$80+1))*(1-(SUM($E86:O86)/$G$82))*$G$82*'Fixed Data'!M$52)),0)</f>
        <v>-8.9782547380359318E-2</v>
      </c>
      <c r="Q86" s="21">
        <f>IF($G$82&lt;0,(IF(2050-P$80&lt;=0,0,(2/(2050-P$80+1))*(1-(SUM($E86:P86)/$G$82))*$G$82*'Fixed Data'!N$52)),0)</f>
        <v>-8.2876197581870148E-2</v>
      </c>
      <c r="R86" s="21">
        <f>IF($G$82&lt;0,(IF(2050-Q$80&lt;=0,0,(2/(2050-Q$80+1))*(1-(SUM($E86:Q86)/$G$82))*$G$82*'Fixed Data'!O$52)),0)</f>
        <v>-7.5969847783380964E-2</v>
      </c>
      <c r="S86" s="21">
        <f>IF($G$82&lt;0,(IF(2050-R$80&lt;=0,0,(2/(2050-R$80+1))*(1-(SUM($E86:R86)/$G$82))*$G$82*'Fixed Data'!P$52)),0)</f>
        <v>-6.9063497984891808E-2</v>
      </c>
      <c r="T86" s="21">
        <f>IF($G$82&lt;0,(IF(2050-S$80&lt;=0,0,(2/(2050-S$80+1))*(1-(SUM($E86:S86)/$G$82))*$G$82*'Fixed Data'!Q$52)),0)</f>
        <v>-6.2157148186402597E-2</v>
      </c>
      <c r="U86" s="21">
        <f>IF($G$82&lt;0,(IF(2050-T$80&lt;=0,0,(2/(2050-T$80+1))*(1-(SUM($E86:T86)/$G$82))*$G$82*'Fixed Data'!R$52)),0)</f>
        <v>-5.5250798387913441E-2</v>
      </c>
      <c r="V86" s="21">
        <f>IF($G$82&lt;0,(IF(2050-U$80&lt;=0,0,(2/(2050-U$80+1))*(1-(SUM($E86:U86)/$G$82))*$G$82*'Fixed Data'!S$52)),0)</f>
        <v>-4.8344448589424251E-2</v>
      </c>
      <c r="W86" s="21">
        <f>IF($G$82&lt;0,(IF(2050-V$80&lt;=0,0,(2/(2050-V$80+1))*(1-(SUM($E86:V86)/$G$82))*$G$82*'Fixed Data'!T$52)),0)</f>
        <v>-4.1438098790935088E-2</v>
      </c>
      <c r="X86" s="21">
        <f>IF($G$82&lt;0,(IF(2050-W$80&lt;=0,0,(2/(2050-W$80+1))*(1-(SUM($E86:W86)/$G$82))*$G$82*'Fixed Data'!U$52)),0)</f>
        <v>-3.4531748992445904E-2</v>
      </c>
      <c r="Y86" s="21">
        <f>IF($G$82&lt;0,(IF(2050-X$80&lt;=0,0,(2/(2050-X$80+1))*(1-(SUM($E86:X86)/$G$82))*$G$82*'Fixed Data'!V$52)),0)</f>
        <v>-2.7625399193956769E-2</v>
      </c>
      <c r="Z86" s="21">
        <f>IF($G$82&lt;0,(IF(2050-Y$80&lt;=0,0,(2/(2050-Y$80+1))*(1-(SUM($E86:Y86)/$G$82))*$G$82*'Fixed Data'!W$52)),0)</f>
        <v>-2.0719049395467544E-2</v>
      </c>
      <c r="AA86" s="21">
        <f>IF($G$82&lt;0,(IF(2050-Z$80&lt;=0,0,(2/(2050-Z$80+1))*(1-(SUM($E86:Z86)/$G$82))*$G$82*'Fixed Data'!X$52)),0)</f>
        <v>-1.3812699596978244E-2</v>
      </c>
      <c r="AB86" s="21">
        <f>IF($G$82&lt;0,(IF(2050-AA$80&lt;=0,0,(2/(2050-AA$80+1))*(1-(SUM($E86:AA86)/$G$82))*$G$82*'Fixed Data'!Y$52)),0)</f>
        <v>-6.906349798489122E-3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409</v>
      </c>
      <c r="C87" t="s">
        <v>410</v>
      </c>
      <c r="D87" t="s">
        <v>387</v>
      </c>
      <c r="E87" s="18"/>
      <c r="F87" s="18"/>
      <c r="G87" s="18"/>
      <c r="H87" s="18"/>
      <c r="I87" s="21">
        <f>IF($H$82&lt;0,(IF(2050-H$80&lt;=0,0,(2/(2050-H$80+1))*(1-(SUM($E87:H87)/$H$82))*$H$82*'Fixed Data'!F$52)),0)</f>
        <v>-0.15193969556676193</v>
      </c>
      <c r="J87" s="21">
        <f>IF($H$82&lt;0,(IF(2050-I$80&lt;=0,0,(2/(2050-I$80+1))*(1-(SUM($E87:I87)/$H$82))*$H$82*'Fixed Data'!G$52)),0)</f>
        <v>-0.14434271078842384</v>
      </c>
      <c r="K87" s="21">
        <f>IF($H$82&lt;0,(IF(2050-J$80&lt;=0,0,(2/(2050-J$80+1))*(1-(SUM($E87:J87)/$H$82))*$H$82*'Fixed Data'!H$52)),0)</f>
        <v>-0.13674572601008575</v>
      </c>
      <c r="L87" s="21">
        <f>IF($H$82&lt;0,(IF(2050-K$80&lt;=0,0,(2/(2050-K$80+1))*(1-(SUM($E87:K87)/$H$82))*$H$82*'Fixed Data'!I$52)),0)</f>
        <v>-0.12914874123174763</v>
      </c>
      <c r="M87" s="21">
        <f>IF($H$82&lt;0,(IF(2050-L$80&lt;=0,0,(2/(2050-L$80+1))*(1-(SUM($E87:L87)/$H$82))*$H$82*'Fixed Data'!J$52)),0)</f>
        <v>-0.12155175645340953</v>
      </c>
      <c r="N87" s="21">
        <f>IF($H$82&lt;0,(IF(2050-M$80&lt;=0,0,(2/(2050-M$80+1))*(1-(SUM($E87:M87)/$H$82))*$H$82*'Fixed Data'!K$52)),0)</f>
        <v>-0.11395477167507144</v>
      </c>
      <c r="O87" s="21">
        <f>IF($H$82&lt;0,(IF(2050-N$80&lt;=0,0,(2/(2050-N$80+1))*(1-(SUM($E87:N87)/$H$82))*$H$82*'Fixed Data'!L$52)),0)</f>
        <v>-0.10635778689673335</v>
      </c>
      <c r="P87" s="21">
        <f>IF($H$82&lt;0,(IF(2050-O$80&lt;=0,0,(2/(2050-O$80+1))*(1-(SUM($E87:O87)/$H$82))*$H$82*'Fixed Data'!M$52)),0)</f>
        <v>-9.8760802118395261E-2</v>
      </c>
      <c r="Q87" s="21">
        <f>IF($H$82&lt;0,(IF(2050-P$80&lt;=0,0,(2/(2050-P$80+1))*(1-(SUM($E87:P87)/$H$82))*$H$82*'Fixed Data'!N$52)),0)</f>
        <v>-9.1163817340057171E-2</v>
      </c>
      <c r="R87" s="21">
        <f>IF($H$82&lt;0,(IF(2050-Q$80&lt;=0,0,(2/(2050-Q$80+1))*(1-(SUM($E87:Q87)/$H$82))*$H$82*'Fixed Data'!O$52)),0)</f>
        <v>-8.3566832561719082E-2</v>
      </c>
      <c r="S87" s="21">
        <f>IF($H$82&lt;0,(IF(2050-R$80&lt;=0,0,(2/(2050-R$80+1))*(1-(SUM($E87:R87)/$H$82))*$H$82*'Fixed Data'!P$52)),0)</f>
        <v>-7.596984778338095E-2</v>
      </c>
      <c r="T87" s="21">
        <f>IF($H$82&lt;0,(IF(2050-S$80&lt;=0,0,(2/(2050-S$80+1))*(1-(SUM($E87:S87)/$H$82))*$H$82*'Fixed Data'!Q$52)),0)</f>
        <v>-6.8372863005042875E-2</v>
      </c>
      <c r="U87" s="21">
        <f>IF($H$82&lt;0,(IF(2050-T$80&lt;=0,0,(2/(2050-T$80+1))*(1-(SUM($E87:T87)/$H$82))*$H$82*'Fixed Data'!R$52)),0)</f>
        <v>-6.0775878226704744E-2</v>
      </c>
      <c r="V87" s="21">
        <f>IF($H$82&lt;0,(IF(2050-U$80&lt;=0,0,(2/(2050-U$80+1))*(1-(SUM($E87:U87)/$H$82))*$H$82*'Fixed Data'!S$52)),0)</f>
        <v>-5.3178893448366661E-2</v>
      </c>
      <c r="W87" s="21">
        <f>IF($H$82&lt;0,(IF(2050-V$80&lt;=0,0,(2/(2050-V$80+1))*(1-(SUM($E87:V87)/$H$82))*$H$82*'Fixed Data'!T$52)),0)</f>
        <v>-4.5581908670028613E-2</v>
      </c>
      <c r="X87" s="21">
        <f>IF($H$82&lt;0,(IF(2050-W$80&lt;=0,0,(2/(2050-W$80+1))*(1-(SUM($E87:W87)/$H$82))*$H$82*'Fixed Data'!U$52)),0)</f>
        <v>-3.7984923891690524E-2</v>
      </c>
      <c r="Y87" s="21">
        <f>IF($H$82&lt;0,(IF(2050-X$80&lt;=0,0,(2/(2050-X$80+1))*(1-(SUM($E87:X87)/$H$82))*$H$82*'Fixed Data'!V$52)),0)</f>
        <v>-3.038793911335242E-2</v>
      </c>
      <c r="Z87" s="21">
        <f>IF($H$82&lt;0,(IF(2050-Y$80&lt;=0,0,(2/(2050-Y$80+1))*(1-(SUM($E87:Y87)/$H$82))*$H$82*'Fixed Data'!W$52)),0)</f>
        <v>-2.2790954335014296E-2</v>
      </c>
      <c r="AA87" s="21">
        <f>IF($H$82&lt;0,(IF(2050-Z$80&lt;=0,0,(2/(2050-Z$80+1))*(1-(SUM($E87:Z87)/$H$82))*$H$82*'Fixed Data'!X$52)),0)</f>
        <v>-1.5193969556676255E-2</v>
      </c>
      <c r="AB87" s="21">
        <f>IF($H$82&lt;0,(IF(2050-AA$80&lt;=0,0,(2/(2050-AA$80+1))*(1-(SUM($E87:AA87)/$H$82))*$H$82*'Fixed Data'!Y$52)),0)</f>
        <v>-7.5969847783380695E-3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411</v>
      </c>
      <c r="C88" t="s">
        <v>412</v>
      </c>
      <c r="D88" t="s">
        <v>387</v>
      </c>
      <c r="E88" s="18"/>
      <c r="F88" s="18"/>
      <c r="G88" s="18"/>
      <c r="H88" s="18"/>
      <c r="I88" s="18"/>
      <c r="J88" s="21">
        <f>IF($I$82&lt;0,(IF(2050-I$80&lt;=0,0,(2/(2050-I$80+1))*(1-(SUM($E88:I88)/$I$82))*$I$82*'Fixed Data'!G$52)),0)</f>
        <v>-0.15953668034510005</v>
      </c>
      <c r="K88" s="21">
        <f>IF($I$82&lt;0,(IF(2050-J$80&lt;=0,0,(2/(2050-J$80+1))*(1-(SUM($E88:J88)/$I$82))*$I$82*'Fixed Data'!H$52)),0)</f>
        <v>-0.15114001295851581</v>
      </c>
      <c r="L88" s="21">
        <f>IF($I$82&lt;0,(IF(2050-K$80&lt;=0,0,(2/(2050-K$80+1))*(1-(SUM($E88:K88)/$I$82))*$I$82*'Fixed Data'!I$52)),0)</f>
        <v>-0.14274334557193158</v>
      </c>
      <c r="M88" s="21">
        <f>IF($I$82&lt;0,(IF(2050-L$80&lt;=0,0,(2/(2050-L$80+1))*(1-(SUM($E88:L88)/$I$82))*$I$82*'Fixed Data'!J$52)),0)</f>
        <v>-0.13434667818534737</v>
      </c>
      <c r="N88" s="21">
        <f>IF($I$82&lt;0,(IF(2050-M$80&lt;=0,0,(2/(2050-M$80+1))*(1-(SUM($E88:M88)/$I$82))*$I$82*'Fixed Data'!K$52)),0)</f>
        <v>-0.12595001079876317</v>
      </c>
      <c r="O88" s="21">
        <f>IF($I$82&lt;0,(IF(2050-N$80&lt;=0,0,(2/(2050-N$80+1))*(1-(SUM($E88:N88)/$I$82))*$I$82*'Fixed Data'!L$52)),0)</f>
        <v>-0.11755334341217898</v>
      </c>
      <c r="P88" s="21">
        <f>IF($I$82&lt;0,(IF(2050-O$80&lt;=0,0,(2/(2050-O$80+1))*(1-(SUM($E88:O88)/$I$82))*$I$82*'Fixed Data'!M$52)),0)</f>
        <v>-0.10915667602559476</v>
      </c>
      <c r="Q88" s="21">
        <f>IF($I$82&lt;0,(IF(2050-P$80&lt;=0,0,(2/(2050-P$80+1))*(1-(SUM($E88:P88)/$I$82))*$I$82*'Fixed Data'!N$52)),0)</f>
        <v>-0.10076000863901056</v>
      </c>
      <c r="R88" s="21">
        <f>IF($I$82&lt;0,(IF(2050-Q$80&lt;=0,0,(2/(2050-Q$80+1))*(1-(SUM($E88:Q88)/$I$82))*$I$82*'Fixed Data'!O$52)),0)</f>
        <v>-9.2363341252426345E-2</v>
      </c>
      <c r="S88" s="21">
        <f>IF($I$82&lt;0,(IF(2050-R$80&lt;=0,0,(2/(2050-R$80+1))*(1-(SUM($E88:R88)/$I$82))*$I$82*'Fixed Data'!P$52)),0)</f>
        <v>-8.3966673865842154E-2</v>
      </c>
      <c r="T88" s="21">
        <f>IF($I$82&lt;0,(IF(2050-S$80&lt;=0,0,(2/(2050-S$80+1))*(1-(SUM($E88:S88)/$I$82))*$I$82*'Fixed Data'!Q$52)),0)</f>
        <v>-7.5570006479257934E-2</v>
      </c>
      <c r="U88" s="21">
        <f>IF($I$82&lt;0,(IF(2050-T$80&lt;=0,0,(2/(2050-T$80+1))*(1-(SUM($E88:T88)/$I$82))*$I$82*'Fixed Data'!R$52)),0)</f>
        <v>-6.7173339092673701E-2</v>
      </c>
      <c r="V88" s="21">
        <f>IF($I$82&lt;0,(IF(2050-U$80&lt;=0,0,(2/(2050-U$80+1))*(1-(SUM($E88:U88)/$I$82))*$I$82*'Fixed Data'!S$52)),0)</f>
        <v>-5.877667170608953E-2</v>
      </c>
      <c r="W88" s="21">
        <f>IF($I$82&lt;0,(IF(2050-V$80&lt;=0,0,(2/(2050-V$80+1))*(1-(SUM($E88:V88)/$I$82))*$I$82*'Fixed Data'!T$52)),0)</f>
        <v>-5.0380004319505275E-2</v>
      </c>
      <c r="X88" s="21">
        <f>IF($I$82&lt;0,(IF(2050-W$80&lt;=0,0,(2/(2050-W$80+1))*(1-(SUM($E88:W88)/$I$82))*$I$82*'Fixed Data'!U$52)),0)</f>
        <v>-4.198333693292107E-2</v>
      </c>
      <c r="Y88" s="21">
        <f>IF($I$82&lt;0,(IF(2050-X$80&lt;=0,0,(2/(2050-X$80+1))*(1-(SUM($E88:X88)/$I$82))*$I$82*'Fixed Data'!V$52)),0)</f>
        <v>-3.3586669546336885E-2</v>
      </c>
      <c r="Z88" s="21">
        <f>IF($I$82&lt;0,(IF(2050-Y$80&lt;=0,0,(2/(2050-Y$80+1))*(1-(SUM($E88:Y88)/$I$82))*$I$82*'Fixed Data'!W$52)),0)</f>
        <v>-2.5190002159752624E-2</v>
      </c>
      <c r="AA88" s="21">
        <f>IF($I$82&lt;0,(IF(2050-Z$80&lt;=0,0,(2/(2050-Z$80+1))*(1-(SUM($E88:Z88)/$I$82))*$I$82*'Fixed Data'!X$52)),0)</f>
        <v>-1.6793334773168477E-2</v>
      </c>
      <c r="AB88" s="21">
        <f>IF($I$82&lt;0,(IF(2050-AA$80&lt;=0,0,(2/(2050-AA$80+1))*(1-(SUM($E88:AA88)/$I$82))*$I$82*'Fixed Data'!Y$52)),0)</f>
        <v>-8.3966673865840599E-3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413</v>
      </c>
      <c r="C89" t="s">
        <v>414</v>
      </c>
      <c r="D89" t="s">
        <v>387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415</v>
      </c>
      <c r="C90" t="s">
        <v>416</v>
      </c>
      <c r="D90" t="s">
        <v>387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417</v>
      </c>
      <c r="C91" t="s">
        <v>418</v>
      </c>
      <c r="D91" t="s">
        <v>387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419</v>
      </c>
      <c r="C92" t="s">
        <v>420</v>
      </c>
      <c r="D92" t="s">
        <v>387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421</v>
      </c>
      <c r="C93" t="s">
        <v>422</v>
      </c>
      <c r="D93" t="s">
        <v>387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423</v>
      </c>
      <c r="C94" t="s">
        <v>424</v>
      </c>
      <c r="D94" t="s">
        <v>387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425</v>
      </c>
      <c r="C95" t="s">
        <v>426</v>
      </c>
      <c r="D95" t="s">
        <v>387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427</v>
      </c>
      <c r="C96" t="s">
        <v>428</v>
      </c>
      <c r="D96" t="s">
        <v>387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429</v>
      </c>
      <c r="C97" t="s">
        <v>430</v>
      </c>
      <c r="D97" t="s">
        <v>387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431</v>
      </c>
      <c r="C98" t="s">
        <v>432</v>
      </c>
      <c r="D98" t="s">
        <v>387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433</v>
      </c>
      <c r="C99" t="s">
        <v>434</v>
      </c>
      <c r="D99" t="s">
        <v>387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435</v>
      </c>
      <c r="C100" t="s">
        <v>436</v>
      </c>
      <c r="D100" t="s">
        <v>387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437</v>
      </c>
      <c r="C101" t="s">
        <v>438</v>
      </c>
      <c r="D101" t="s">
        <v>387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439</v>
      </c>
      <c r="C102" t="s">
        <v>440</v>
      </c>
      <c r="D102" t="s">
        <v>387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441</v>
      </c>
      <c r="C103" t="s">
        <v>442</v>
      </c>
      <c r="D103" t="s">
        <v>387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443</v>
      </c>
      <c r="C104" t="s">
        <v>444</v>
      </c>
      <c r="D104" t="s">
        <v>387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445</v>
      </c>
      <c r="C105" t="s">
        <v>446</v>
      </c>
      <c r="D105" t="s">
        <v>387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447</v>
      </c>
      <c r="C106" t="s">
        <v>448</v>
      </c>
      <c r="D106" t="s">
        <v>387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449</v>
      </c>
      <c r="C107" t="s">
        <v>450</v>
      </c>
      <c r="D107" t="s">
        <v>387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387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387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387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387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387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387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387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387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387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387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387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387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387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387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387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387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387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387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387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387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451</v>
      </c>
      <c r="C128" t="s">
        <v>452</v>
      </c>
      <c r="D128" t="s">
        <v>387</v>
      </c>
      <c r="E128" s="21">
        <f>SUM(E84:E127)</f>
        <v>0</v>
      </c>
      <c r="F128" s="21">
        <f t="shared" ref="F128:AW128" si="10">SUM(F84:F127)</f>
        <v>-0.13575556695425001</v>
      </c>
      <c r="G128" s="21">
        <f t="shared" si="10"/>
        <v>-0.26858069912589133</v>
      </c>
      <c r="H128" s="21">
        <f t="shared" si="10"/>
        <v>-0.40140583129753266</v>
      </c>
      <c r="I128" s="21">
        <f t="shared" si="10"/>
        <v>-0.53423096346917398</v>
      </c>
      <c r="J128" s="21">
        <f t="shared" si="10"/>
        <v>-0.66705609564081536</v>
      </c>
      <c r="K128" s="21">
        <f t="shared" si="10"/>
        <v>-0.6319478800807723</v>
      </c>
      <c r="L128" s="21">
        <f t="shared" si="10"/>
        <v>-0.59683966452072945</v>
      </c>
      <c r="M128" s="21">
        <f t="shared" si="10"/>
        <v>-0.5617314489606865</v>
      </c>
      <c r="N128" s="21">
        <f t="shared" si="10"/>
        <v>-0.52662323340064365</v>
      </c>
      <c r="O128" s="21">
        <f t="shared" si="10"/>
        <v>-0.49151501784060081</v>
      </c>
      <c r="P128" s="21">
        <f t="shared" si="10"/>
        <v>-0.45640680228055786</v>
      </c>
      <c r="Q128" s="21">
        <f t="shared" si="10"/>
        <v>-0.42129858672051501</v>
      </c>
      <c r="R128" s="21">
        <f t="shared" si="10"/>
        <v>-0.386190371160472</v>
      </c>
      <c r="S128" s="21">
        <f t="shared" si="10"/>
        <v>-0.35108215560042916</v>
      </c>
      <c r="T128" s="21">
        <f t="shared" si="10"/>
        <v>-0.3159739400403862</v>
      </c>
      <c r="U128" s="21">
        <f t="shared" si="10"/>
        <v>-0.28086572448034319</v>
      </c>
      <c r="V128" s="21">
        <f t="shared" si="10"/>
        <v>-0.24575750892030027</v>
      </c>
      <c r="W128" s="21">
        <f t="shared" si="10"/>
        <v>-0.21064929336025751</v>
      </c>
      <c r="X128" s="21">
        <f t="shared" si="10"/>
        <v>-0.17554107780021455</v>
      </c>
      <c r="Y128" s="21">
        <f t="shared" si="10"/>
        <v>-0.14043286224017165</v>
      </c>
      <c r="Z128" s="21">
        <f t="shared" si="10"/>
        <v>-0.10532464668012861</v>
      </c>
      <c r="AA128" s="21">
        <f t="shared" si="10"/>
        <v>-7.0216431120085798E-2</v>
      </c>
      <c r="AB128" s="21">
        <f t="shared" si="10"/>
        <v>-3.5108215560042663E-2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453</v>
      </c>
      <c r="C129" t="s">
        <v>454</v>
      </c>
      <c r="D129" t="s">
        <v>387</v>
      </c>
      <c r="E129" s="21">
        <v>0</v>
      </c>
      <c r="F129" s="21">
        <f>E131</f>
        <v>-1.6290668034510001</v>
      </c>
      <c r="G129" s="21">
        <f t="shared" ref="G129:AW129" si="11">F131</f>
        <v>-3.0886780399477503</v>
      </c>
      <c r="H129" s="21">
        <f t="shared" si="11"/>
        <v>-4.4154641442728586</v>
      </c>
      <c r="I129" s="21">
        <f t="shared" si="11"/>
        <v>-5.6094251164263262</v>
      </c>
      <c r="J129" s="21">
        <f t="shared" si="11"/>
        <v>-6.6705609564081527</v>
      </c>
      <c r="K129" s="21">
        <f t="shared" si="11"/>
        <v>-6.0035048607673378</v>
      </c>
      <c r="L129" s="21">
        <f t="shared" si="11"/>
        <v>-5.3715569806865657</v>
      </c>
      <c r="M129" s="21">
        <f t="shared" si="11"/>
        <v>-4.7747173161658365</v>
      </c>
      <c r="N129" s="21">
        <f t="shared" si="11"/>
        <v>-4.2129858672051501</v>
      </c>
      <c r="O129" s="21">
        <f t="shared" si="11"/>
        <v>-3.6863626338045066</v>
      </c>
      <c r="P129" s="21">
        <f t="shared" si="11"/>
        <v>-3.1948476159639059</v>
      </c>
      <c r="Q129" s="21">
        <f t="shared" si="11"/>
        <v>-2.738440813683348</v>
      </c>
      <c r="R129" s="21">
        <f t="shared" si="11"/>
        <v>-2.317142226962833</v>
      </c>
      <c r="S129" s="21">
        <f t="shared" si="11"/>
        <v>-1.9309518558023611</v>
      </c>
      <c r="T129" s="21">
        <f t="shared" si="11"/>
        <v>-1.579869700201932</v>
      </c>
      <c r="U129" s="21">
        <f t="shared" si="11"/>
        <v>-1.2638957601615457</v>
      </c>
      <c r="V129" s="21">
        <f t="shared" si="11"/>
        <v>-0.98303003568120251</v>
      </c>
      <c r="W129" s="21">
        <f t="shared" si="11"/>
        <v>-0.73727252676090227</v>
      </c>
      <c r="X129" s="21">
        <f t="shared" si="11"/>
        <v>-0.52662323340064476</v>
      </c>
      <c r="Y129" s="21">
        <f t="shared" si="11"/>
        <v>-0.35108215560043021</v>
      </c>
      <c r="Z129" s="21">
        <f t="shared" si="11"/>
        <v>-0.21064929336025856</v>
      </c>
      <c r="AA129" s="21">
        <f t="shared" si="11"/>
        <v>-0.10532464668012995</v>
      </c>
      <c r="AB129" s="21">
        <f t="shared" si="11"/>
        <v>-3.5108215560044148E-2</v>
      </c>
      <c r="AC129" s="21">
        <f t="shared" si="11"/>
        <v>-1.4849232954361469E-15</v>
      </c>
      <c r="AD129" s="21">
        <f t="shared" si="11"/>
        <v>-1.4849232954361469E-15</v>
      </c>
      <c r="AE129" s="21">
        <f t="shared" si="11"/>
        <v>-1.4849232954361469E-15</v>
      </c>
      <c r="AF129" s="21">
        <f t="shared" si="11"/>
        <v>-1.4849232954361469E-15</v>
      </c>
      <c r="AG129" s="21">
        <f t="shared" si="11"/>
        <v>-1.4849232954361469E-15</v>
      </c>
      <c r="AH129" s="21">
        <f t="shared" si="11"/>
        <v>-1.4849232954361469E-15</v>
      </c>
      <c r="AI129" s="21">
        <f t="shared" si="11"/>
        <v>-1.4849232954361469E-15</v>
      </c>
      <c r="AJ129" s="21">
        <f t="shared" si="11"/>
        <v>-1.4849232954361469E-15</v>
      </c>
      <c r="AK129" s="21">
        <f t="shared" si="11"/>
        <v>-1.4849232954361469E-15</v>
      </c>
      <c r="AL129" s="21">
        <f t="shared" si="11"/>
        <v>-1.4849232954361469E-15</v>
      </c>
      <c r="AM129" s="21">
        <f t="shared" si="11"/>
        <v>-1.4849232954361469E-15</v>
      </c>
      <c r="AN129" s="21">
        <f t="shared" si="11"/>
        <v>-1.4849232954361469E-15</v>
      </c>
      <c r="AO129" s="21">
        <f t="shared" si="11"/>
        <v>-1.4849232954361469E-15</v>
      </c>
      <c r="AP129" s="21">
        <f t="shared" si="11"/>
        <v>-1.4849232954361469E-15</v>
      </c>
      <c r="AQ129" s="21">
        <f t="shared" si="11"/>
        <v>-1.4849232954361469E-15</v>
      </c>
      <c r="AR129" s="21">
        <f t="shared" si="11"/>
        <v>-1.4849232954361469E-15</v>
      </c>
      <c r="AS129" s="21">
        <f t="shared" si="11"/>
        <v>-1.4849232954361469E-15</v>
      </c>
      <c r="AT129" s="21">
        <f t="shared" si="11"/>
        <v>-1.4849232954361469E-15</v>
      </c>
      <c r="AU129" s="21">
        <f t="shared" si="11"/>
        <v>-1.4849232954361469E-15</v>
      </c>
      <c r="AV129" s="21">
        <f t="shared" si="11"/>
        <v>-1.4849232954361469E-15</v>
      </c>
      <c r="AW129" s="21">
        <f t="shared" si="11"/>
        <v>-1.4849232954361469E-15</v>
      </c>
      <c r="AX129" s="21">
        <f>AW131</f>
        <v>-1.4849232954361469E-15</v>
      </c>
      <c r="AY129" s="21">
        <f>AX131</f>
        <v>-1.4849232954361469E-15</v>
      </c>
      <c r="AZ129" s="21">
        <f>AY131</f>
        <v>-1.4849232954361469E-15</v>
      </c>
      <c r="BA129" s="21">
        <f>AZ131</f>
        <v>-1.4849232954361469E-15</v>
      </c>
      <c r="BB129" s="21">
        <f>BA131</f>
        <v>-1.4849232954361469E-15</v>
      </c>
    </row>
    <row r="130" spans="1:54" ht="15" customHeight="1" outlineLevel="2">
      <c r="A130" s="8"/>
      <c r="B130" t="s">
        <v>455</v>
      </c>
      <c r="C130" t="s">
        <v>456</v>
      </c>
      <c r="D130" t="s">
        <v>387</v>
      </c>
      <c r="E130" s="21">
        <f>E131*(1/(1+'Fixed Data'!$B$10))</f>
        <v>-1.5676162465848733</v>
      </c>
      <c r="F130" s="21">
        <f>F131*(1/(1+'Fixed Data'!$B$10))</f>
        <v>-2.9721690145763575</v>
      </c>
      <c r="G130" s="21">
        <f>G131*(1/(1+'Fixed Data'!$B$10))</f>
        <v>-4.2489069902548682</v>
      </c>
      <c r="H130" s="21">
        <f>H131*(1/(1+'Fixed Data'!$B$10))</f>
        <v>-5.3978301736204068</v>
      </c>
      <c r="I130" s="21">
        <f>I131*(1/(1+'Fixed Data'!$B$10))</f>
        <v>-6.4189385646729731</v>
      </c>
      <c r="J130" s="21">
        <f>J131*(1/(1+'Fixed Data'!$B$10))</f>
        <v>-5.7770447082056764</v>
      </c>
      <c r="K130" s="21">
        <f>K131*(1/(1+'Fixed Data'!$B$10))</f>
        <v>-5.1689347389208686</v>
      </c>
      <c r="L130" s="21">
        <f>L131*(1/(1+'Fixed Data'!$B$10))</f>
        <v>-4.5946086568185498</v>
      </c>
      <c r="M130" s="21">
        <f>M131*(1/(1+'Fixed Data'!$B$10))</f>
        <v>-4.0540664618987208</v>
      </c>
      <c r="N130" s="21">
        <f>N131*(1/(1+'Fixed Data'!$B$10))</f>
        <v>-3.5473081541613811</v>
      </c>
      <c r="O130" s="21">
        <f>O131*(1/(1+'Fixed Data'!$B$10))</f>
        <v>-3.0743337336065304</v>
      </c>
      <c r="P130" s="21">
        <f>P131*(1/(1+'Fixed Data'!$B$10))</f>
        <v>-2.635143200234169</v>
      </c>
      <c r="Q130" s="21">
        <f>Q131*(1/(1+'Fixed Data'!$B$10))</f>
        <v>-2.229736554044297</v>
      </c>
      <c r="R130" s="21">
        <f>R131*(1/(1+'Fixed Data'!$B$10))</f>
        <v>-1.8581137950369142</v>
      </c>
      <c r="S130" s="21">
        <f>S131*(1/(1+'Fixed Data'!$B$10))</f>
        <v>-1.520274923212021</v>
      </c>
      <c r="T130" s="21">
        <f>T131*(1/(1+'Fixed Data'!$B$10))</f>
        <v>-1.2162199385696169</v>
      </c>
      <c r="U130" s="21">
        <f>U131*(1/(1+'Fixed Data'!$B$10))</f>
        <v>-0.94594884110970234</v>
      </c>
      <c r="V130" s="21">
        <f>V131*(1/(1+'Fixed Data'!$B$10))</f>
        <v>-0.70946163083227709</v>
      </c>
      <c r="W130" s="21">
        <f>W131*(1/(1+'Fixed Data'!$B$10))</f>
        <v>-0.5067583077373411</v>
      </c>
      <c r="X130" s="21">
        <f>X131*(1/(1+'Fixed Data'!$B$10))</f>
        <v>-0.33783887182489442</v>
      </c>
      <c r="Y130" s="21">
        <f>Y131*(1/(1+'Fixed Data'!$B$10))</f>
        <v>-0.20270332309493705</v>
      </c>
      <c r="Z130" s="21">
        <f>Z131*(1/(1+'Fixed Data'!$B$10))</f>
        <v>-0.10135166154746916</v>
      </c>
      <c r="AA130" s="21">
        <f>AA131*(1/(1+'Fixed Data'!$B$10))</f>
        <v>-3.3783887182490521E-2</v>
      </c>
      <c r="AB130" s="21">
        <f>AB131*(1/(1+'Fixed Data'!$B$10))</f>
        <v>-1.4289100225521046E-15</v>
      </c>
      <c r="AC130" s="21">
        <f>AC131*(1/(1+'Fixed Data'!$B$10))</f>
        <v>-1.4289100225521046E-15</v>
      </c>
      <c r="AD130" s="21">
        <f>AD131*(1/(1+'Fixed Data'!$B$10))</f>
        <v>-1.4289100225521046E-15</v>
      </c>
      <c r="AE130" s="21">
        <f>AE131*(1/(1+'Fixed Data'!$B$10))</f>
        <v>-1.4289100225521046E-15</v>
      </c>
      <c r="AF130" s="21">
        <f>AF131*(1/(1+'Fixed Data'!$B$10))</f>
        <v>-1.4289100225521046E-15</v>
      </c>
      <c r="AG130" s="21">
        <f>AG131*(1/(1+'Fixed Data'!$B$10))</f>
        <v>-1.4289100225521046E-15</v>
      </c>
      <c r="AH130" s="21">
        <f>AH131*(1/(1+'Fixed Data'!$B$10))</f>
        <v>-1.4289100225521046E-15</v>
      </c>
      <c r="AI130" s="21">
        <f>AI131*(1/(1+'Fixed Data'!$B$10))</f>
        <v>-1.4289100225521046E-15</v>
      </c>
      <c r="AJ130" s="21">
        <f>AJ131*(1/(1+'Fixed Data'!$B$10))</f>
        <v>-1.4289100225521046E-15</v>
      </c>
      <c r="AK130" s="21">
        <f>AK131*(1/(1+'Fixed Data'!$B$10))</f>
        <v>-1.4289100225521046E-15</v>
      </c>
      <c r="AL130" s="21">
        <f>AL131*(1/(1+'Fixed Data'!$B$10))</f>
        <v>-1.4289100225521046E-15</v>
      </c>
      <c r="AM130" s="21">
        <f>AM131*(1/(1+'Fixed Data'!$B$10))</f>
        <v>-1.4289100225521046E-15</v>
      </c>
      <c r="AN130" s="21">
        <f>AN131*(1/(1+'Fixed Data'!$B$10))</f>
        <v>-1.4289100225521046E-15</v>
      </c>
      <c r="AO130" s="21">
        <f>AO131*(1/(1+'Fixed Data'!$B$10))</f>
        <v>-1.4289100225521046E-15</v>
      </c>
      <c r="AP130" s="21">
        <f>AP131*(1/(1+'Fixed Data'!$B$10))</f>
        <v>-1.4289100225521046E-15</v>
      </c>
      <c r="AQ130" s="21">
        <f>AQ131*(1/(1+'Fixed Data'!$B$10))</f>
        <v>-1.4289100225521046E-15</v>
      </c>
      <c r="AR130" s="21">
        <f>AR131*(1/(1+'Fixed Data'!$B$10))</f>
        <v>-1.4289100225521046E-15</v>
      </c>
      <c r="AS130" s="21">
        <f>AS131*(1/(1+'Fixed Data'!$B$10))</f>
        <v>-1.4289100225521046E-15</v>
      </c>
      <c r="AT130" s="21">
        <f>AT131*(1/(1+'Fixed Data'!$B$10))</f>
        <v>-1.4289100225521046E-15</v>
      </c>
      <c r="AU130" s="21">
        <f>AU131*(1/(1+'Fixed Data'!$B$10))</f>
        <v>-1.4289100225521046E-15</v>
      </c>
      <c r="AV130" s="21">
        <f>AV131*(1/(1+'Fixed Data'!$B$10))</f>
        <v>-1.4289100225521046E-15</v>
      </c>
      <c r="AW130" s="21">
        <f>AW131*(1/(1+'Fixed Data'!$B$10))</f>
        <v>-1.4289100225521046E-15</v>
      </c>
      <c r="AX130" s="21">
        <f>AX131*(1/(1+'Fixed Data'!$B$10))</f>
        <v>-1.4289100225521046E-15</v>
      </c>
      <c r="AY130" s="21">
        <f>AY131*(1/(1+'Fixed Data'!$B$10))</f>
        <v>-1.4289100225521046E-15</v>
      </c>
      <c r="AZ130" s="21">
        <f>AZ131*(1/(1+'Fixed Data'!$B$10))</f>
        <v>-1.4289100225521046E-15</v>
      </c>
      <c r="BA130" s="21">
        <f>BA131*(1/(1+'Fixed Data'!$B$10))</f>
        <v>-1.4289100225521046E-15</v>
      </c>
      <c r="BB130" s="21">
        <f>BB131*(1/(1+'Fixed Data'!$B$10))</f>
        <v>-1.4289100225521046E-15</v>
      </c>
    </row>
    <row r="131" spans="1:54" ht="13.9" customHeight="1" outlineLevel="2">
      <c r="A131" s="8"/>
      <c r="B131" t="s">
        <v>457</v>
      </c>
      <c r="C131" t="s">
        <v>458</v>
      </c>
      <c r="D131" t="s">
        <v>387</v>
      </c>
      <c r="E131" s="21">
        <f t="shared" ref="E131:BB131" si="12">E82-E128+E129</f>
        <v>-1.6290668034510001</v>
      </c>
      <c r="F131" s="21">
        <f t="shared" si="12"/>
        <v>-3.0886780399477503</v>
      </c>
      <c r="G131" s="21">
        <f t="shared" si="12"/>
        <v>-4.4154641442728586</v>
      </c>
      <c r="H131" s="21">
        <f t="shared" si="12"/>
        <v>-5.6094251164263262</v>
      </c>
      <c r="I131" s="21">
        <f t="shared" si="12"/>
        <v>-6.6705609564081527</v>
      </c>
      <c r="J131" s="21">
        <f t="shared" si="12"/>
        <v>-6.0035048607673378</v>
      </c>
      <c r="K131" s="21">
        <f t="shared" si="12"/>
        <v>-5.3715569806865657</v>
      </c>
      <c r="L131" s="21">
        <f t="shared" si="12"/>
        <v>-4.7747173161658365</v>
      </c>
      <c r="M131" s="21">
        <f t="shared" si="12"/>
        <v>-4.2129858672051501</v>
      </c>
      <c r="N131" s="21">
        <f t="shared" si="12"/>
        <v>-3.6863626338045066</v>
      </c>
      <c r="O131" s="21">
        <f t="shared" si="12"/>
        <v>-3.1948476159639059</v>
      </c>
      <c r="P131" s="21">
        <f t="shared" si="12"/>
        <v>-2.738440813683348</v>
      </c>
      <c r="Q131" s="21">
        <f t="shared" si="12"/>
        <v>-2.317142226962833</v>
      </c>
      <c r="R131" s="21">
        <f t="shared" si="12"/>
        <v>-1.9309518558023611</v>
      </c>
      <c r="S131" s="21">
        <f t="shared" si="12"/>
        <v>-1.579869700201932</v>
      </c>
      <c r="T131" s="21">
        <f t="shared" si="12"/>
        <v>-1.2638957601615457</v>
      </c>
      <c r="U131" s="21">
        <f t="shared" si="12"/>
        <v>-0.98303003568120251</v>
      </c>
      <c r="V131" s="21">
        <f t="shared" si="12"/>
        <v>-0.73727252676090227</v>
      </c>
      <c r="W131" s="21">
        <f t="shared" si="12"/>
        <v>-0.52662323340064476</v>
      </c>
      <c r="X131" s="21">
        <f t="shared" si="12"/>
        <v>-0.35108215560043021</v>
      </c>
      <c r="Y131" s="21">
        <f t="shared" si="12"/>
        <v>-0.21064929336025856</v>
      </c>
      <c r="Z131" s="21">
        <f t="shared" si="12"/>
        <v>-0.10532464668012995</v>
      </c>
      <c r="AA131" s="21">
        <f t="shared" si="12"/>
        <v>-3.5108215560044148E-2</v>
      </c>
      <c r="AB131" s="21">
        <f t="shared" si="12"/>
        <v>-1.4849232954361469E-15</v>
      </c>
      <c r="AC131" s="21">
        <f t="shared" si="12"/>
        <v>-1.4849232954361469E-15</v>
      </c>
      <c r="AD131" s="21">
        <f t="shared" si="12"/>
        <v>-1.4849232954361469E-15</v>
      </c>
      <c r="AE131" s="21">
        <f t="shared" si="12"/>
        <v>-1.4849232954361469E-15</v>
      </c>
      <c r="AF131" s="21">
        <f t="shared" si="12"/>
        <v>-1.4849232954361469E-15</v>
      </c>
      <c r="AG131" s="21">
        <f t="shared" si="12"/>
        <v>-1.4849232954361469E-15</v>
      </c>
      <c r="AH131" s="21">
        <f t="shared" si="12"/>
        <v>-1.4849232954361469E-15</v>
      </c>
      <c r="AI131" s="21">
        <f t="shared" si="12"/>
        <v>-1.4849232954361469E-15</v>
      </c>
      <c r="AJ131" s="21">
        <f t="shared" si="12"/>
        <v>-1.4849232954361469E-15</v>
      </c>
      <c r="AK131" s="21">
        <f t="shared" si="12"/>
        <v>-1.4849232954361469E-15</v>
      </c>
      <c r="AL131" s="21">
        <f t="shared" si="12"/>
        <v>-1.4849232954361469E-15</v>
      </c>
      <c r="AM131" s="21">
        <f t="shared" si="12"/>
        <v>-1.4849232954361469E-15</v>
      </c>
      <c r="AN131" s="21">
        <f t="shared" si="12"/>
        <v>-1.4849232954361469E-15</v>
      </c>
      <c r="AO131" s="21">
        <f t="shared" si="12"/>
        <v>-1.4849232954361469E-15</v>
      </c>
      <c r="AP131" s="21">
        <f t="shared" si="12"/>
        <v>-1.4849232954361469E-15</v>
      </c>
      <c r="AQ131" s="21">
        <f t="shared" si="12"/>
        <v>-1.4849232954361469E-15</v>
      </c>
      <c r="AR131" s="21">
        <f t="shared" si="12"/>
        <v>-1.4849232954361469E-15</v>
      </c>
      <c r="AS131" s="21">
        <f t="shared" si="12"/>
        <v>-1.4849232954361469E-15</v>
      </c>
      <c r="AT131" s="21">
        <f t="shared" si="12"/>
        <v>-1.4849232954361469E-15</v>
      </c>
      <c r="AU131" s="21">
        <f t="shared" si="12"/>
        <v>-1.4849232954361469E-15</v>
      </c>
      <c r="AV131" s="21">
        <f t="shared" si="12"/>
        <v>-1.4849232954361469E-15</v>
      </c>
      <c r="AW131" s="21">
        <f t="shared" si="12"/>
        <v>-1.4849232954361469E-15</v>
      </c>
      <c r="AX131" s="21">
        <f t="shared" si="12"/>
        <v>-1.4849232954361469E-15</v>
      </c>
      <c r="AY131" s="21">
        <f t="shared" si="12"/>
        <v>-1.4849232954361469E-15</v>
      </c>
      <c r="AZ131" s="21">
        <f t="shared" si="12"/>
        <v>-1.4849232954361469E-15</v>
      </c>
      <c r="BA131" s="21">
        <f t="shared" si="12"/>
        <v>-1.4849232954361469E-15</v>
      </c>
      <c r="BB131" s="21">
        <f t="shared" si="12"/>
        <v>-1.4849232954361469E-15</v>
      </c>
    </row>
    <row r="132" spans="1:54" ht="14.5" outlineLevel="2">
      <c r="A132" s="8"/>
      <c r="B132" t="s">
        <v>459</v>
      </c>
      <c r="C132" t="s">
        <v>460</v>
      </c>
      <c r="D132" t="s">
        <v>387</v>
      </c>
      <c r="E132" s="21">
        <f>AVERAGE(E129:E130)*'Fixed Data'!$B$10</f>
        <v>-3.0725278433063517E-2</v>
      </c>
      <c r="F132" s="21">
        <f>AVERAGE(F129:F130)*'Fixed Data'!$B$10</f>
        <v>-9.0184222033336217E-2</v>
      </c>
      <c r="G132" s="21">
        <f>AVERAGE(G129:G130)*'Fixed Data'!$B$10</f>
        <v>-0.14381666659197131</v>
      </c>
      <c r="H132" s="21">
        <f>AVERAGE(H129:H130)*'Fixed Data'!$B$10</f>
        <v>-0.192340568630708</v>
      </c>
      <c r="I132" s="21">
        <f>AVERAGE(I129:I130)*'Fixed Data'!$B$10</f>
        <v>-0.23575592814954627</v>
      </c>
      <c r="J132" s="21">
        <f>AVERAGE(J129:J130)*'Fixed Data'!$B$10</f>
        <v>-0.24397307102643104</v>
      </c>
      <c r="K132" s="21">
        <f>AVERAGE(K129:K130)*'Fixed Data'!$B$10</f>
        <v>-0.21897981615388887</v>
      </c>
      <c r="L132" s="21">
        <f>AVERAGE(L129:L130)*'Fixed Data'!$B$10</f>
        <v>-0.19533684649510025</v>
      </c>
      <c r="M132" s="21">
        <f>AVERAGE(M129:M130)*'Fixed Data'!$B$10</f>
        <v>-0.17304416205006534</v>
      </c>
      <c r="N132" s="21">
        <f>AVERAGE(N129:N130)*'Fixed Data'!$B$10</f>
        <v>-0.15210176281878401</v>
      </c>
      <c r="O132" s="21">
        <f>AVERAGE(O129:O130)*'Fixed Data'!$B$10</f>
        <v>-0.13250964880125632</v>
      </c>
      <c r="P132" s="21">
        <f>AVERAGE(P129:P130)*'Fixed Data'!$B$10</f>
        <v>-0.11426781999748227</v>
      </c>
      <c r="Q132" s="21">
        <f>AVERAGE(Q129:Q130)*'Fixed Data'!$B$10</f>
        <v>-9.7376276407461826E-2</v>
      </c>
      <c r="R132" s="21">
        <f>AVERAGE(R129:R130)*'Fixed Data'!$B$10</f>
        <v>-8.1835018031195042E-2</v>
      </c>
      <c r="S132" s="21">
        <f>AVERAGE(S129:S130)*'Fixed Data'!$B$10</f>
        <v>-6.7644044868681891E-2</v>
      </c>
      <c r="T132" s="21">
        <f>AVERAGE(T129:T130)*'Fixed Data'!$B$10</f>
        <v>-5.4803356919922358E-2</v>
      </c>
      <c r="U132" s="21">
        <f>AVERAGE(U129:U130)*'Fixed Data'!$B$10</f>
        <v>-4.3312954184916465E-2</v>
      </c>
      <c r="V132" s="21">
        <f>AVERAGE(V129:V130)*'Fixed Data'!$B$10</f>
        <v>-3.3172836663664197E-2</v>
      </c>
      <c r="W132" s="21">
        <f>AVERAGE(W129:W130)*'Fixed Data'!$B$10</f>
        <v>-2.4383004356165569E-2</v>
      </c>
      <c r="X132" s="21">
        <f>AVERAGE(X129:X130)*'Fixed Data'!$B$10</f>
        <v>-1.694345726242057E-2</v>
      </c>
      <c r="Y132" s="21">
        <f>AVERAGE(Y129:Y130)*'Fixed Data'!$B$10</f>
        <v>-1.08541953824292E-2</v>
      </c>
      <c r="Z132" s="21">
        <f>AVERAGE(Z129:Z130)*'Fixed Data'!$B$10</f>
        <v>-6.1152187161914633E-3</v>
      </c>
      <c r="AA132" s="21">
        <f>AVERAGE(AA129:AA130)*'Fixed Data'!$B$10</f>
        <v>-2.7265272637073609E-3</v>
      </c>
      <c r="AB132" s="21">
        <f>AVERAGE(AB129:AB130)*'Fixed Data'!$B$10</f>
        <v>-6.8812102497689326E-4</v>
      </c>
      <c r="AC132" s="21">
        <f>AVERAGE(AC129:AC130)*'Fixed Data'!$B$10</f>
        <v>-5.7111133032569721E-17</v>
      </c>
      <c r="AD132" s="21">
        <f>AVERAGE(AD129:AD130)*'Fixed Data'!$B$10</f>
        <v>-5.7111133032569721E-17</v>
      </c>
      <c r="AE132" s="21">
        <f>AVERAGE(AE129:AE130)*'Fixed Data'!$B$10</f>
        <v>-5.7111133032569721E-17</v>
      </c>
      <c r="AF132" s="21">
        <f>AVERAGE(AF129:AF130)*'Fixed Data'!$B$10</f>
        <v>-5.7111133032569721E-17</v>
      </c>
      <c r="AG132" s="21">
        <f>AVERAGE(AG129:AG130)*'Fixed Data'!$B$10</f>
        <v>-5.7111133032569721E-17</v>
      </c>
      <c r="AH132" s="21">
        <f>AVERAGE(AH129:AH130)*'Fixed Data'!$B$10</f>
        <v>-5.7111133032569721E-17</v>
      </c>
      <c r="AI132" s="21">
        <f>AVERAGE(AI129:AI130)*'Fixed Data'!$B$10</f>
        <v>-5.7111133032569721E-17</v>
      </c>
      <c r="AJ132" s="21">
        <f>AVERAGE(AJ129:AJ130)*'Fixed Data'!$B$10</f>
        <v>-5.7111133032569721E-17</v>
      </c>
      <c r="AK132" s="21">
        <f>AVERAGE(AK129:AK130)*'Fixed Data'!$B$10</f>
        <v>-5.7111133032569721E-17</v>
      </c>
      <c r="AL132" s="21">
        <f>AVERAGE(AL129:AL130)*'Fixed Data'!$B$10</f>
        <v>-5.7111133032569721E-17</v>
      </c>
      <c r="AM132" s="21">
        <f>AVERAGE(AM129:AM130)*'Fixed Data'!$B$10</f>
        <v>-5.7111133032569721E-17</v>
      </c>
      <c r="AN132" s="21">
        <f>AVERAGE(AN129:AN130)*'Fixed Data'!$B$10</f>
        <v>-5.7111133032569721E-17</v>
      </c>
      <c r="AO132" s="21">
        <f>AVERAGE(AO129:AO130)*'Fixed Data'!$B$10</f>
        <v>-5.7111133032569721E-17</v>
      </c>
      <c r="AP132" s="21">
        <f>AVERAGE(AP129:AP130)*'Fixed Data'!$B$10</f>
        <v>-5.7111133032569721E-17</v>
      </c>
      <c r="AQ132" s="21">
        <f>AVERAGE(AQ129:AQ130)*'Fixed Data'!$B$10</f>
        <v>-5.7111133032569721E-17</v>
      </c>
      <c r="AR132" s="21">
        <f>AVERAGE(AR129:AR130)*'Fixed Data'!$B$10</f>
        <v>-5.7111133032569721E-17</v>
      </c>
      <c r="AS132" s="21">
        <f>AVERAGE(AS129:AS130)*'Fixed Data'!$B$10</f>
        <v>-5.7111133032569721E-17</v>
      </c>
      <c r="AT132" s="21">
        <f>AVERAGE(AT129:AT130)*'Fixed Data'!$B$10</f>
        <v>-5.7111133032569721E-17</v>
      </c>
      <c r="AU132" s="21">
        <f>AVERAGE(AU129:AU130)*'Fixed Data'!$B$10</f>
        <v>-5.7111133032569721E-17</v>
      </c>
      <c r="AV132" s="21">
        <f>AVERAGE(AV129:AV130)*'Fixed Data'!$B$10</f>
        <v>-5.7111133032569721E-17</v>
      </c>
      <c r="AW132" s="21">
        <f>AVERAGE(AW129:AW130)*'Fixed Data'!$B$10</f>
        <v>-5.7111133032569721E-17</v>
      </c>
      <c r="AX132" s="21">
        <f>AVERAGE(AX129:AX130)*'Fixed Data'!$B$10</f>
        <v>-5.7111133032569721E-17</v>
      </c>
      <c r="AY132" s="21">
        <f>AVERAGE(AY129:AY130)*'Fixed Data'!$B$10</f>
        <v>-5.7111133032569721E-17</v>
      </c>
      <c r="AZ132" s="21">
        <f>AVERAGE(AZ129:AZ130)*'Fixed Data'!$B$10</f>
        <v>-5.7111133032569721E-17</v>
      </c>
      <c r="BA132" s="21">
        <f>AVERAGE(BA129:BA130)*'Fixed Data'!$B$10</f>
        <v>-5.7111133032569721E-17</v>
      </c>
      <c r="BB132" s="21">
        <f>AVERAGE(BB129:BB130)*'Fixed Data'!$B$10</f>
        <v>-5.7111133032569721E-17</v>
      </c>
    </row>
    <row r="133" spans="1:54" ht="14" outlineLevel="2" thickBot="1">
      <c r="A133" s="9"/>
      <c r="B133" s="3" t="s">
        <v>461</v>
      </c>
      <c r="C133" s="7" t="s">
        <v>462</v>
      </c>
      <c r="D133" s="7" t="s">
        <v>387</v>
      </c>
      <c r="E133" s="21">
        <f>E128+E132</f>
        <v>-3.0725278433063517E-2</v>
      </c>
      <c r="F133" s="21">
        <f t="shared" ref="F133:BB133" si="13">F128+F132</f>
        <v>-0.22593978898758621</v>
      </c>
      <c r="G133" s="21">
        <f t="shared" si="13"/>
        <v>-0.41239736571786267</v>
      </c>
      <c r="H133" s="21">
        <f t="shared" si="13"/>
        <v>-0.59374639992824063</v>
      </c>
      <c r="I133" s="21">
        <f t="shared" si="13"/>
        <v>-0.76998689161872025</v>
      </c>
      <c r="J133" s="21">
        <f t="shared" si="13"/>
        <v>-0.91102916666724643</v>
      </c>
      <c r="K133" s="21">
        <f t="shared" si="13"/>
        <v>-0.85092769623466114</v>
      </c>
      <c r="L133" s="21">
        <f t="shared" si="13"/>
        <v>-0.79217651101582964</v>
      </c>
      <c r="M133" s="21">
        <f t="shared" si="13"/>
        <v>-0.73477561101075184</v>
      </c>
      <c r="N133" s="21">
        <f t="shared" si="13"/>
        <v>-0.67872499621942772</v>
      </c>
      <c r="O133" s="21">
        <f t="shared" si="13"/>
        <v>-0.62402466664185718</v>
      </c>
      <c r="P133" s="21">
        <f t="shared" si="13"/>
        <v>-0.57067462227804011</v>
      </c>
      <c r="Q133" s="21">
        <f t="shared" si="13"/>
        <v>-0.51867486312797684</v>
      </c>
      <c r="R133" s="21">
        <f t="shared" si="13"/>
        <v>-0.46802538919166703</v>
      </c>
      <c r="S133" s="21">
        <f t="shared" si="13"/>
        <v>-0.41872620046911102</v>
      </c>
      <c r="T133" s="21">
        <f t="shared" si="13"/>
        <v>-0.37077729696030859</v>
      </c>
      <c r="U133" s="21">
        <f t="shared" si="13"/>
        <v>-0.32417867866525968</v>
      </c>
      <c r="V133" s="21">
        <f t="shared" si="13"/>
        <v>-0.27893034558396446</v>
      </c>
      <c r="W133" s="21">
        <f t="shared" si="13"/>
        <v>-0.23503229771642309</v>
      </c>
      <c r="X133" s="21">
        <f t="shared" si="13"/>
        <v>-0.19248453506263513</v>
      </c>
      <c r="Y133" s="21">
        <f t="shared" si="13"/>
        <v>-0.15128705762260086</v>
      </c>
      <c r="Z133" s="21">
        <f t="shared" si="13"/>
        <v>-0.11143986539632007</v>
      </c>
      <c r="AA133" s="21">
        <f t="shared" si="13"/>
        <v>-7.2942958383793166E-2</v>
      </c>
      <c r="AB133" s="21">
        <f t="shared" si="13"/>
        <v>-3.5796336585019559E-2</v>
      </c>
      <c r="AC133" s="21">
        <f t="shared" si="13"/>
        <v>-5.7111133032569721E-17</v>
      </c>
      <c r="AD133" s="21">
        <f t="shared" si="13"/>
        <v>-5.7111133032569721E-17</v>
      </c>
      <c r="AE133" s="21">
        <f t="shared" si="13"/>
        <v>-5.7111133032569721E-17</v>
      </c>
      <c r="AF133" s="21">
        <f t="shared" si="13"/>
        <v>-5.7111133032569721E-17</v>
      </c>
      <c r="AG133" s="21">
        <f t="shared" si="13"/>
        <v>-5.7111133032569721E-17</v>
      </c>
      <c r="AH133" s="21">
        <f t="shared" si="13"/>
        <v>-5.7111133032569721E-17</v>
      </c>
      <c r="AI133" s="21">
        <f t="shared" si="13"/>
        <v>-5.7111133032569721E-17</v>
      </c>
      <c r="AJ133" s="21">
        <f t="shared" si="13"/>
        <v>-5.7111133032569721E-17</v>
      </c>
      <c r="AK133" s="21">
        <f t="shared" si="13"/>
        <v>-5.7111133032569721E-17</v>
      </c>
      <c r="AL133" s="21">
        <f t="shared" si="13"/>
        <v>-5.7111133032569721E-17</v>
      </c>
      <c r="AM133" s="21">
        <f t="shared" si="13"/>
        <v>-5.7111133032569721E-17</v>
      </c>
      <c r="AN133" s="21">
        <f t="shared" si="13"/>
        <v>-5.7111133032569721E-17</v>
      </c>
      <c r="AO133" s="21">
        <f t="shared" si="13"/>
        <v>-5.7111133032569721E-17</v>
      </c>
      <c r="AP133" s="21">
        <f t="shared" si="13"/>
        <v>-5.7111133032569721E-17</v>
      </c>
      <c r="AQ133" s="21">
        <f t="shared" si="13"/>
        <v>-5.7111133032569721E-17</v>
      </c>
      <c r="AR133" s="21">
        <f t="shared" si="13"/>
        <v>-5.7111133032569721E-17</v>
      </c>
      <c r="AS133" s="21">
        <f t="shared" si="13"/>
        <v>-5.7111133032569721E-17</v>
      </c>
      <c r="AT133" s="21">
        <f t="shared" si="13"/>
        <v>-5.7111133032569721E-17</v>
      </c>
      <c r="AU133" s="21">
        <f t="shared" si="13"/>
        <v>-5.7111133032569721E-17</v>
      </c>
      <c r="AV133" s="21">
        <f t="shared" si="13"/>
        <v>-5.7111133032569721E-17</v>
      </c>
      <c r="AW133" s="21">
        <f t="shared" si="13"/>
        <v>-5.7111133032569721E-17</v>
      </c>
      <c r="AX133" s="21">
        <f t="shared" si="13"/>
        <v>-5.7111133032569721E-17</v>
      </c>
      <c r="AY133" s="21">
        <f t="shared" si="13"/>
        <v>-5.7111133032569721E-17</v>
      </c>
      <c r="AZ133" s="21">
        <f t="shared" si="13"/>
        <v>-5.7111133032569721E-17</v>
      </c>
      <c r="BA133" s="21">
        <f t="shared" si="13"/>
        <v>-5.7111133032569721E-17</v>
      </c>
      <c r="BB133" s="21">
        <f t="shared" si="13"/>
        <v>-5.7111133032569721E-17</v>
      </c>
    </row>
    <row r="134" spans="1:54" ht="14" outlineLevel="2" thickBot="1">
      <c r="A134" s="139"/>
      <c r="B134" s="142" t="s">
        <v>463</v>
      </c>
      <c r="C134" s="143"/>
      <c r="D134" s="243"/>
      <c r="E134" s="245">
        <f t="shared" ref="E134:AJ134" si="14">E83+E77+E71</f>
        <v>-19.579288297671276</v>
      </c>
      <c r="F134" s="245">
        <f t="shared" si="14"/>
        <v>-19.728266704975749</v>
      </c>
      <c r="G134" s="245">
        <f t="shared" si="14"/>
        <v>-19.94800885347269</v>
      </c>
      <c r="H134" s="245">
        <f t="shared" si="14"/>
        <v>-20.171512796345375</v>
      </c>
      <c r="I134" s="245">
        <f t="shared" si="14"/>
        <v>-20.398472974259946</v>
      </c>
      <c r="J134" s="245">
        <f t="shared" si="14"/>
        <v>-17.491812349621139</v>
      </c>
      <c r="K134" s="245">
        <f t="shared" si="14"/>
        <v>-17.728651220533514</v>
      </c>
      <c r="L134" s="245">
        <f t="shared" si="14"/>
        <v>-17.970015853702794</v>
      </c>
      <c r="M134" s="245">
        <f t="shared" si="14"/>
        <v>-18.216032660435921</v>
      </c>
      <c r="N134" s="245">
        <f t="shared" si="14"/>
        <v>-18.466832599170417</v>
      </c>
      <c r="O134" s="245">
        <f t="shared" si="14"/>
        <v>-18.722551362245134</v>
      </c>
      <c r="P134" s="245">
        <f t="shared" si="14"/>
        <v>-18.983329570928611</v>
      </c>
      <c r="Q134" s="245">
        <f t="shared" si="14"/>
        <v>-19.249312979087769</v>
      </c>
      <c r="R134" s="245">
        <f t="shared" si="14"/>
        <v>-19.520652685897701</v>
      </c>
      <c r="S134" s="245">
        <f t="shared" si="14"/>
        <v>-19.797505358012323</v>
      </c>
      <c r="T134" s="245">
        <f t="shared" si="14"/>
        <v>-20.080033461636081</v>
      </c>
      <c r="U134" s="245">
        <f t="shared" si="14"/>
        <v>-20.368405504957966</v>
      </c>
      <c r="V134" s="245">
        <f t="shared" si="14"/>
        <v>-20.662796291430855</v>
      </c>
      <c r="W134" s="245">
        <f t="shared" si="14"/>
        <v>-20.963387184402777</v>
      </c>
      <c r="X134" s="245">
        <f t="shared" si="14"/>
        <v>-21.270366383631185</v>
      </c>
      <c r="Y134" s="245">
        <f t="shared" si="14"/>
        <v>-21.583929214236136</v>
      </c>
      <c r="Z134" s="245">
        <f t="shared" si="14"/>
        <v>-21.90427842867571</v>
      </c>
      <c r="AA134" s="245">
        <f t="shared" si="14"/>
        <v>-22.231624522355272</v>
      </c>
      <c r="AB134" s="245">
        <f t="shared" si="14"/>
        <v>-22.566186063510777</v>
      </c>
      <c r="AC134" s="245">
        <f t="shared" si="14"/>
        <v>-22.908190038038047</v>
      </c>
      <c r="AD134" s="245">
        <f t="shared" si="14"/>
        <v>-23.257872209972319</v>
      </c>
      <c r="AE134" s="245">
        <f t="shared" si="14"/>
        <v>-23.615477498355691</v>
      </c>
      <c r="AF134" s="245">
        <f t="shared" si="14"/>
        <v>-23.98126037126714</v>
      </c>
      <c r="AG134" s="245">
        <f t="shared" si="14"/>
        <v>-24.355485257825752</v>
      </c>
      <c r="AH134" s="245">
        <f t="shared" si="14"/>
        <v>-24.738426979018271</v>
      </c>
      <c r="AI134" s="245">
        <f t="shared" si="14"/>
        <v>-25.1303711982431</v>
      </c>
      <c r="AJ134" s="245">
        <f t="shared" si="14"/>
        <v>-25.53161489250536</v>
      </c>
      <c r="AK134" s="245">
        <f t="shared" ref="AK134:BB134" si="15">AK83+AK77+AK71</f>
        <v>-25.942466845244521</v>
      </c>
      <c r="AL134" s="245">
        <f t="shared" si="15"/>
        <v>-26.36324816182265</v>
      </c>
      <c r="AM134" s="245">
        <f t="shared" si="15"/>
        <v>-26.794292808751511</v>
      </c>
      <c r="AN134" s="245">
        <f t="shared" si="15"/>
        <v>-27.23594817778984</v>
      </c>
      <c r="AO134" s="245">
        <f t="shared" si="15"/>
        <v>-27.688575676096818</v>
      </c>
      <c r="AP134" s="245">
        <f t="shared" si="15"/>
        <v>-28.152551343685278</v>
      </c>
      <c r="AQ134" s="245">
        <f t="shared" si="15"/>
        <v>-28.628266499479761</v>
      </c>
      <c r="AR134" s="245">
        <f t="shared" si="15"/>
        <v>-29.116128417347305</v>
      </c>
      <c r="AS134" s="245">
        <f t="shared" si="15"/>
        <v>-29.616561033536463</v>
      </c>
      <c r="AT134" s="245">
        <f t="shared" si="15"/>
        <v>-30.130005687029293</v>
      </c>
      <c r="AU134" s="245">
        <f t="shared" si="15"/>
        <v>-30.656921894386247</v>
      </c>
      <c r="AV134" s="245">
        <f t="shared" si="15"/>
        <v>-31.197788160739243</v>
      </c>
      <c r="AW134" s="245">
        <f t="shared" si="15"/>
        <v>-31.753102828671025</v>
      </c>
      <c r="AX134" s="245">
        <f t="shared" si="15"/>
        <v>-32.323384966803012</v>
      </c>
      <c r="AY134" s="245">
        <f t="shared" si="15"/>
        <v>-32.909175300003795</v>
      </c>
      <c r="AZ134" s="245">
        <f t="shared" si="15"/>
        <v>-33.511037183224232</v>
      </c>
      <c r="BA134" s="245">
        <f t="shared" si="15"/>
        <v>-34.129557621062979</v>
      </c>
      <c r="BB134" s="245">
        <f t="shared" si="15"/>
        <v>-33.944621101849592</v>
      </c>
    </row>
    <row r="135" spans="1:54" ht="14" outlineLevel="2" thickBot="1">
      <c r="A135" s="138"/>
      <c r="B135" s="140" t="s">
        <v>464</v>
      </c>
      <c r="C135" s="141"/>
      <c r="D135" s="244"/>
      <c r="E135" s="245">
        <f>E133+E134</f>
        <v>-19.61001357610434</v>
      </c>
      <c r="F135" s="245">
        <f t="shared" ref="F135:AW135" si="16">F133+F134</f>
        <v>-19.954206493963333</v>
      </c>
      <c r="G135" s="245">
        <f t="shared" si="16"/>
        <v>-20.360406219190551</v>
      </c>
      <c r="H135" s="245">
        <f t="shared" si="16"/>
        <v>-20.765259196273615</v>
      </c>
      <c r="I135" s="245">
        <f t="shared" si="16"/>
        <v>-21.168459865878667</v>
      </c>
      <c r="J135" s="245">
        <f t="shared" si="16"/>
        <v>-18.402841516288387</v>
      </c>
      <c r="K135" s="245">
        <f t="shared" si="16"/>
        <v>-18.579578916768174</v>
      </c>
      <c r="L135" s="245">
        <f t="shared" si="16"/>
        <v>-18.762192364718622</v>
      </c>
      <c r="M135" s="245">
        <f t="shared" si="16"/>
        <v>-18.950808271446672</v>
      </c>
      <c r="N135" s="245">
        <f t="shared" si="16"/>
        <v>-19.145557595389846</v>
      </c>
      <c r="O135" s="245">
        <f t="shared" si="16"/>
        <v>-19.346576028886993</v>
      </c>
      <c r="P135" s="245">
        <f t="shared" si="16"/>
        <v>-19.554004193206652</v>
      </c>
      <c r="Q135" s="245">
        <f t="shared" si="16"/>
        <v>-19.767987842215746</v>
      </c>
      <c r="R135" s="245">
        <f t="shared" si="16"/>
        <v>-19.988678075089368</v>
      </c>
      <c r="S135" s="245">
        <f t="shared" si="16"/>
        <v>-20.216231558481432</v>
      </c>
      <c r="T135" s="245">
        <f t="shared" si="16"/>
        <v>-20.45081075859639</v>
      </c>
      <c r="U135" s="245">
        <f t="shared" si="16"/>
        <v>-20.692584183623225</v>
      </c>
      <c r="V135" s="245">
        <f t="shared" si="16"/>
        <v>-20.941726637014821</v>
      </c>
      <c r="W135" s="245">
        <f t="shared" si="16"/>
        <v>-21.198419482119199</v>
      </c>
      <c r="X135" s="245">
        <f t="shared" si="16"/>
        <v>-21.462850918693821</v>
      </c>
      <c r="Y135" s="245">
        <f t="shared" si="16"/>
        <v>-21.735216271858736</v>
      </c>
      <c r="Z135" s="245">
        <f t="shared" si="16"/>
        <v>-22.01571829407203</v>
      </c>
      <c r="AA135" s="245">
        <f t="shared" si="16"/>
        <v>-22.304567480739067</v>
      </c>
      <c r="AB135" s="245">
        <f t="shared" si="16"/>
        <v>-22.601982400095796</v>
      </c>
      <c r="AC135" s="245">
        <f t="shared" si="16"/>
        <v>-22.908190038038047</v>
      </c>
      <c r="AD135" s="245">
        <f t="shared" si="16"/>
        <v>-23.257872209972319</v>
      </c>
      <c r="AE135" s="245">
        <f t="shared" si="16"/>
        <v>-23.615477498355691</v>
      </c>
      <c r="AF135" s="245">
        <f t="shared" si="16"/>
        <v>-23.98126037126714</v>
      </c>
      <c r="AG135" s="245">
        <f t="shared" si="16"/>
        <v>-24.355485257825752</v>
      </c>
      <c r="AH135" s="245">
        <f t="shared" si="16"/>
        <v>-24.738426979018271</v>
      </c>
      <c r="AI135" s="245">
        <f t="shared" si="16"/>
        <v>-25.1303711982431</v>
      </c>
      <c r="AJ135" s="245">
        <f t="shared" si="16"/>
        <v>-25.53161489250536</v>
      </c>
      <c r="AK135" s="245">
        <f t="shared" si="16"/>
        <v>-25.942466845244521</v>
      </c>
      <c r="AL135" s="245">
        <f t="shared" si="16"/>
        <v>-26.36324816182265</v>
      </c>
      <c r="AM135" s="245">
        <f t="shared" si="16"/>
        <v>-26.794292808751511</v>
      </c>
      <c r="AN135" s="245">
        <f t="shared" si="16"/>
        <v>-27.23594817778984</v>
      </c>
      <c r="AO135" s="245">
        <f t="shared" si="16"/>
        <v>-27.688575676096818</v>
      </c>
      <c r="AP135" s="245">
        <f t="shared" si="16"/>
        <v>-28.152551343685278</v>
      </c>
      <c r="AQ135" s="245">
        <f t="shared" si="16"/>
        <v>-28.628266499479761</v>
      </c>
      <c r="AR135" s="245">
        <f t="shared" si="16"/>
        <v>-29.116128417347305</v>
      </c>
      <c r="AS135" s="245">
        <f t="shared" si="16"/>
        <v>-29.616561033536463</v>
      </c>
      <c r="AT135" s="245">
        <f t="shared" si="16"/>
        <v>-30.130005687029293</v>
      </c>
      <c r="AU135" s="245">
        <f t="shared" si="16"/>
        <v>-30.656921894386247</v>
      </c>
      <c r="AV135" s="245">
        <f t="shared" si="16"/>
        <v>-31.197788160739243</v>
      </c>
      <c r="AW135" s="245">
        <f t="shared" si="16"/>
        <v>-31.753102828671025</v>
      </c>
      <c r="AX135" s="245">
        <f>AX133+AX134</f>
        <v>-32.323384966803012</v>
      </c>
      <c r="AY135" s="245">
        <f>AY133+AY134</f>
        <v>-32.909175300003795</v>
      </c>
      <c r="AZ135" s="245">
        <f>AZ133+AZ134</f>
        <v>-33.511037183224232</v>
      </c>
      <c r="BA135" s="245">
        <f>BA133+BA134</f>
        <v>-34.129557621062979</v>
      </c>
      <c r="BB135" s="245">
        <f>BB133+BB134</f>
        <v>-33.944621101849592</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0" t="s">
        <v>468</v>
      </c>
      <c r="B143" s="135" t="s">
        <v>284</v>
      </c>
      <c r="C143" s="135" t="s">
        <v>393</v>
      </c>
      <c r="D143" s="135" t="s">
        <v>387</v>
      </c>
      <c r="E143" s="21">
        <f>-(E$158*'Fixed Data'!$B$25*'Fixed Data'!E$47*'Fixed Data'!$B$24*'Fixed Data'!$B$23+E$158*'Fixed Data'!$B$26)*'Fixed Data'!L42/10^6</f>
        <v>-97.633527070556866</v>
      </c>
      <c r="F143" s="21">
        <f>-(F$158*'Fixed Data'!$B$25*'Fixed Data'!F$47*'Fixed Data'!$B$24*'Fixed Data'!$B$23+F$158*'Fixed Data'!$B$26)*'Fixed Data'!M42/10^6</f>
        <v>-100.6772370420953</v>
      </c>
      <c r="G143" s="21">
        <f>-(G$158*'Fixed Data'!$B$25*'Fixed Data'!G$47*'Fixed Data'!$B$24*'Fixed Data'!$B$23+G$158*'Fixed Data'!$B$26)*'Fixed Data'!N42/10^6</f>
        <v>-103.43750897975099</v>
      </c>
      <c r="H143" s="21">
        <f>-(H$158*'Fixed Data'!$B$25*'Fixed Data'!H$47*'Fixed Data'!$B$24*'Fixed Data'!$B$23+H$158*'Fixed Data'!$B$26)*'Fixed Data'!O42/10^6</f>
        <v>-106.25855070448023</v>
      </c>
      <c r="I143" s="21">
        <f>-(I$158*'Fixed Data'!$B$25*'Fixed Data'!I$47*'Fixed Data'!$B$24*'Fixed Data'!$B$23+I$158*'Fixed Data'!$B$26)*'Fixed Data'!P42/10^6</f>
        <v>-109.50562749006038</v>
      </c>
      <c r="J143" s="21">
        <f>-(J$158*'Fixed Data'!$B$25*'Fixed Data'!J$47*'Fixed Data'!$B$24*'Fixed Data'!$B$23+J$158*'Fixed Data'!$B$26)*'Fixed Data'!Q42/10^6</f>
        <v>-112.83336507905319</v>
      </c>
      <c r="K143" s="21">
        <f>-(K$158*'Fixed Data'!$B$25*'Fixed Data'!K$47*'Fixed Data'!$B$24*'Fixed Data'!$B$23+K$158*'Fixed Data'!$B$26)*'Fixed Data'!R42/10^6</f>
        <v>-115.86587878402732</v>
      </c>
      <c r="L143" s="21">
        <f>-(L$158*'Fixed Data'!$B$25*'Fixed Data'!L$47*'Fixed Data'!$B$24*'Fixed Data'!$B$23+L$158*'Fixed Data'!$B$26)*'Fixed Data'!S42/10^6</f>
        <v>-119.34986855995784</v>
      </c>
      <c r="M143" s="21">
        <f>-(M$158*'Fixed Data'!$B$25*'Fixed Data'!M$47*'Fixed Data'!$B$24*'Fixed Data'!$B$23+M$158*'Fixed Data'!$B$26)*'Fixed Data'!T42/10^6</f>
        <v>-122.91646550456201</v>
      </c>
      <c r="N143" s="21">
        <f>-(N$158*'Fixed Data'!$B$25*'Fixed Data'!N$47*'Fixed Data'!$B$24*'Fixed Data'!$B$23+N$158*'Fixed Data'!$B$26)*'Fixed Data'!U42/10^6</f>
        <v>-126.17619637125428</v>
      </c>
      <c r="O143" s="21">
        <f>-(O$158*'Fixed Data'!$B$25*'Fixed Data'!O$47*'Fixed Data'!$B$24*'Fixed Data'!$B$23+O$158*'Fixed Data'!$B$26)*'Fixed Data'!V42/10^6</f>
        <v>-129.90980491284955</v>
      </c>
      <c r="P143" s="21">
        <f>-(P$158*'Fixed Data'!$B$25*'Fixed Data'!P$47*'Fixed Data'!$B$24*'Fixed Data'!$B$23+P$158*'Fixed Data'!$B$26)*'Fixed Data'!W42/10^6</f>
        <v>-133.73331761231455</v>
      </c>
      <c r="Q143" s="21">
        <f>-(Q$158*'Fixed Data'!$B$25*'Fixed Data'!Q$47*'Fixed Data'!$B$24*'Fixed Data'!$B$23+Q$158*'Fixed Data'!$B$26)*'Fixed Data'!X42/10^6</f>
        <v>-137.6493870983472</v>
      </c>
      <c r="R143" s="21">
        <f>-(R$158*'Fixed Data'!$B$25*'Fixed Data'!R$47*'Fixed Data'!$B$24*'Fixed Data'!$B$23+R$158*'Fixed Data'!$B$26)*'Fixed Data'!Y42/10^6</f>
        <v>-142.07497941397975</v>
      </c>
      <c r="S143" s="21">
        <f>-(S$158*'Fixed Data'!$B$25*'Fixed Data'!S$47*'Fixed Data'!$B$24*'Fixed Data'!$B$23+S$158*'Fixed Data'!$B$26)*'Fixed Data'!Z42/10^6</f>
        <v>-146.19040201026007</v>
      </c>
      <c r="T143" s="21">
        <f>-(T$158*'Fixed Data'!$B$25*'Fixed Data'!T$47*'Fixed Data'!$B$24*'Fixed Data'!$B$23+T$158*'Fixed Data'!$B$26)*'Fixed Data'!AA42/10^6</f>
        <v>-150.40708168666711</v>
      </c>
      <c r="U143" s="21">
        <f>-(U$158*'Fixed Data'!$B$25*'Fixed Data'!U$47*'Fixed Data'!$B$24*'Fixed Data'!$B$23+U$158*'Fixed Data'!$B$26)*'Fixed Data'!AB42/10^6</f>
        <v>-154.72810493395627</v>
      </c>
      <c r="V143" s="21">
        <f>-(V$158*'Fixed Data'!$B$25*'Fixed Data'!V$47*'Fixed Data'!$B$24*'Fixed Data'!$B$23+V$158*'Fixed Data'!$B$26)*'Fixed Data'!AC42/10^6</f>
        <v>-159.59512639424418</v>
      </c>
      <c r="W143" s="21">
        <f>-(W$158*'Fixed Data'!$B$25*'Fixed Data'!W$47*'Fixed Data'!$B$24*'Fixed Data'!$B$23+W$158*'Fixed Data'!$B$26)*'Fixed Data'!AD42/10^6</f>
        <v>-164.14095996954751</v>
      </c>
      <c r="X143" s="21">
        <f>-(X$158*'Fixed Data'!$B$25*'Fixed Data'!X$47*'Fixed Data'!$B$24*'Fixed Data'!$B$23+X$158*'Fixed Data'!$B$26)*'Fixed Data'!AE42/10^6</f>
        <v>-169.25261434550239</v>
      </c>
      <c r="Y143" s="21">
        <f>-(Y$158*'Fixed Data'!$B$25*'Fixed Data'!Y$47*'Fixed Data'!$B$24*'Fixed Data'!$B$23+Y$158*'Fixed Data'!$B$26)*'Fixed Data'!AF42/10^6</f>
        <v>-174.03766660885023</v>
      </c>
      <c r="Z143" s="21">
        <f>-(Z$158*'Fixed Data'!$B$25*'Fixed Data'!Z$47*'Fixed Data'!$B$24*'Fixed Data'!$B$23+Z$158*'Fixed Data'!$B$26)*'Fixed Data'!AG42/10^6</f>
        <v>-179.40948648151931</v>
      </c>
      <c r="AA143" s="21">
        <f>-(AA$158*'Fixed Data'!$B$25*'Fixed Data'!AA$47*'Fixed Data'!$B$24*'Fixed Data'!$B$23+AA$158*'Fixed Data'!$B$26)*'Fixed Data'!AH42/10^6</f>
        <v>-184.92107657473315</v>
      </c>
      <c r="AB143" s="21">
        <f>-(AB$158*'Fixed Data'!$B$25*'Fixed Data'!AB$47*'Fixed Data'!$B$24*'Fixed Data'!$B$23+AB$158*'Fixed Data'!$B$26)*'Fixed Data'!AI42/10^6</f>
        <v>-190.57695517875712</v>
      </c>
      <c r="AC143" s="21">
        <f>-(AC$158*'Fixed Data'!$B$25*'Fixed Data'!AC$47*'Fixed Data'!$B$24*'Fixed Data'!$B$23+AC$158*'Fixed Data'!$B$26)*'Fixed Data'!AJ42/10^6</f>
        <v>-196.27071693898532</v>
      </c>
      <c r="AD143" s="21">
        <f>-(AD$158*'Fixed Data'!$B$25*'Fixed Data'!AD$47*'Fixed Data'!$B$24*'Fixed Data'!$B$23+AD$158*'Fixed Data'!$B$26)*'Fixed Data'!AK42/10^6</f>
        <v>-202.14115713858175</v>
      </c>
      <c r="AE143" s="21">
        <f>-(AE$158*'Fixed Data'!$B$25*'Fixed Data'!AE$47*'Fixed Data'!$B$24*'Fixed Data'!$B$23+AE$158*'Fixed Data'!$B$26)*'Fixed Data'!AL42/10^6</f>
        <v>-208.21707831588495</v>
      </c>
      <c r="AF143" s="21">
        <f>-(AF$158*'Fixed Data'!$B$25*'Fixed Data'!AF$47*'Fixed Data'!$B$24*'Fixed Data'!$B$23+AF$158*'Fixed Data'!$B$26)*'Fixed Data'!AM42/10^6</f>
        <v>-214.43941359427171</v>
      </c>
      <c r="AG143" s="21">
        <f>-(AG$158*'Fixed Data'!$B$25*'Fixed Data'!AG$47*'Fixed Data'!$B$24*'Fixed Data'!$B$23+AG$158*'Fixed Data'!$B$26)*'Fixed Data'!AN42/10^6</f>
        <v>-220.8189669012431</v>
      </c>
      <c r="AH143" s="21">
        <f>-(AH$158*'Fixed Data'!$B$25*'Fixed Data'!AH$47*'Fixed Data'!$B$24*'Fixed Data'!$B$23+AH$158*'Fixed Data'!$B$26)*'Fixed Data'!AO42/10^6</f>
        <v>-227.36885472273821</v>
      </c>
      <c r="AI143" s="21">
        <f>-(AI$158*'Fixed Data'!$B$25*'Fixed Data'!AI$47*'Fixed Data'!$B$24*'Fixed Data'!$B$23+AI$158*'Fixed Data'!$B$26)*'Fixed Data'!AP42/10^6</f>
        <v>-234.10646044879292</v>
      </c>
      <c r="AJ143" s="21">
        <f>-(AJ$158*'Fixed Data'!$B$25*'Fixed Data'!AJ$47*'Fixed Data'!$B$24*'Fixed Data'!$B$23+AJ$158*'Fixed Data'!$B$26)*'Fixed Data'!AQ42/10^6</f>
        <v>-241.03085263216175</v>
      </c>
      <c r="AK143" s="21">
        <f>-(AK$158*'Fixed Data'!$B$25*'Fixed Data'!AK$47*'Fixed Data'!$B$24*'Fixed Data'!$B$23+AK$158*'Fixed Data'!$B$26)*'Fixed Data'!AR42/10^6</f>
        <v>-248.14350989514645</v>
      </c>
      <c r="AL143" s="21">
        <f>-(AL$158*'Fixed Data'!$B$25*'Fixed Data'!AL$47*'Fixed Data'!$B$24*'Fixed Data'!$B$23+AL$158*'Fixed Data'!$B$26)*'Fixed Data'!AS42/10^6</f>
        <v>-255.45446413698497</v>
      </c>
      <c r="AM143" s="21">
        <f>-(AM$158*'Fixed Data'!$B$25*'Fixed Data'!AM$47*'Fixed Data'!$B$24*'Fixed Data'!$B$23+AM$158*'Fixed Data'!$B$26)*'Fixed Data'!AT42/10^6</f>
        <v>-262.97204586138304</v>
      </c>
      <c r="AN143" s="21">
        <f>-(AN$158*'Fixed Data'!$B$25*'Fixed Data'!AN$47*'Fixed Data'!$B$24*'Fixed Data'!$B$23+AN$158*'Fixed Data'!$B$26)*'Fixed Data'!AU42/10^6</f>
        <v>-270.70323416826477</v>
      </c>
      <c r="AO143" s="21">
        <f>-(AO$158*'Fixed Data'!$B$25*'Fixed Data'!AO$47*'Fixed Data'!$B$24*'Fixed Data'!$B$23+AO$158*'Fixed Data'!$B$26)*'Fixed Data'!AV42/10^6</f>
        <v>-278.6544973415248</v>
      </c>
      <c r="AP143" s="21">
        <f>-(AP$158*'Fixed Data'!$B$25*'Fixed Data'!AP$47*'Fixed Data'!$B$24*'Fixed Data'!$B$23+AP$158*'Fixed Data'!$B$26)*'Fixed Data'!AW42/10^6</f>
        <v>-286.83393647351227</v>
      </c>
      <c r="AQ143" s="21">
        <f>-(AQ$158*'Fixed Data'!$B$25*'Fixed Data'!AQ$47*'Fixed Data'!$B$24*'Fixed Data'!$B$23+AQ$158*'Fixed Data'!$B$26)*'Fixed Data'!AX42/10^6</f>
        <v>-295.25034487942219</v>
      </c>
      <c r="AR143" s="21">
        <f>-(AR$158*'Fixed Data'!$B$25*'Fixed Data'!AR$47*'Fixed Data'!$B$24*'Fixed Data'!$B$23+AR$158*'Fixed Data'!$B$26)*'Fixed Data'!AY42/10^6</f>
        <v>-303.91230259276631</v>
      </c>
      <c r="AS143" s="21">
        <f>-(AS$158*'Fixed Data'!$B$25*'Fixed Data'!AS$47*'Fixed Data'!$B$24*'Fixed Data'!$B$23+AS$158*'Fixed Data'!$B$26)*'Fixed Data'!AZ42/10^6</f>
        <v>-312.82866162057024</v>
      </c>
      <c r="AT143" s="21">
        <f>-(AT$158*'Fixed Data'!$B$25*'Fixed Data'!AT$47*'Fixed Data'!$B$24*'Fixed Data'!$B$23+AT$158*'Fixed Data'!$B$26)*'Fixed Data'!BA42/10^6</f>
        <v>-322.00880380616195</v>
      </c>
      <c r="AU143" s="21">
        <f>-(AU$158*'Fixed Data'!$B$25*'Fixed Data'!AU$47*'Fixed Data'!$B$24*'Fixed Data'!$B$23+AU$158*'Fixed Data'!$B$26)*'Fixed Data'!BB42/10^6</f>
        <v>-331.4626533903409</v>
      </c>
      <c r="AV143" s="21">
        <f>-(AV$158*'Fixed Data'!$B$25*'Fixed Data'!AV$47*'Fixed Data'!$B$24*'Fixed Data'!$B$23+AV$158*'Fixed Data'!$B$26)*'Fixed Data'!BC42/10^6</f>
        <v>-341.20050555927634</v>
      </c>
      <c r="AW143" s="21">
        <f>-(AW$158*'Fixed Data'!$B$25*'Fixed Data'!AW$47*'Fixed Data'!$B$24*'Fixed Data'!$B$23+AW$158*'Fixed Data'!$B$26)*'Fixed Data'!BD42/10^6</f>
        <v>-351.23305392675655</v>
      </c>
      <c r="AX143" s="21">
        <f>-(AX$158*'Fixed Data'!$B$25*'Fixed Data'!AX$47*'Fixed Data'!$B$24*'Fixed Data'!$B$23+AX$158*'Fixed Data'!$B$26)*'Fixed Data'!BE42/10^6</f>
        <v>-361.57149794876176</v>
      </c>
      <c r="AY143" s="21">
        <f>-(AY$158*'Fixed Data'!$B$25*'Fixed Data'!AY$47*'Fixed Data'!$B$24*'Fixed Data'!$B$23+AY$158*'Fixed Data'!$B$26)*'Fixed Data'!BF42/10^6</f>
        <v>-372.2275640645442</v>
      </c>
      <c r="AZ143" s="21">
        <f>-(AZ$158*'Fixed Data'!$B$25*'Fixed Data'!AZ$47*'Fixed Data'!$B$24*'Fixed Data'!$B$23+AZ$158*'Fixed Data'!$B$26)*'Fixed Data'!BG42/10^6</f>
        <v>-383.21350388255968</v>
      </c>
      <c r="BA143" s="21">
        <f>-(BA$158*'Fixed Data'!$B$25*'Fixed Data'!BA$47*'Fixed Data'!$B$24*'Fixed Data'!$B$23+BA$158*'Fixed Data'!$B$26)*'Fixed Data'!BH42/10^6</f>
        <v>-394.54211037424591</v>
      </c>
      <c r="BB143" s="21">
        <f>-(BB$158*'Fixed Data'!$B$25*'Fixed Data'!BB$47*'Fixed Data'!$B$24*'Fixed Data'!$B$23+BB$158*'Fixed Data'!$B$26)*'Fixed Data'!BI42/10^6</f>
        <v>-396.63671049223825</v>
      </c>
    </row>
    <row r="144" spans="1:54" outlineLevel="2">
      <c r="A144" s="441"/>
      <c r="B144" s="135" t="s">
        <v>284</v>
      </c>
      <c r="C144" s="135"/>
      <c r="D144" s="135" t="s">
        <v>387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1"/>
      <c r="B145" s="135" t="s">
        <v>284</v>
      </c>
      <c r="C145" s="135"/>
      <c r="D145" s="135" t="s">
        <v>387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1"/>
      <c r="B146" s="135" t="s">
        <v>287</v>
      </c>
      <c r="C146" s="135" t="s">
        <v>469</v>
      </c>
      <c r="D146" s="135" t="s">
        <v>387</v>
      </c>
      <c r="E146" s="21">
        <f>-E$161*'Fixed Data'!$B$20*'Fixed Data'!$B$22</f>
        <v>-9.0901492829336004</v>
      </c>
      <c r="F146" s="21">
        <f>-F$161*'Fixed Data'!$B$20*'Fixed Data'!$B$22</f>
        <v>-9.4038670013740369</v>
      </c>
      <c r="G146" s="21">
        <f>-G$161*'Fixed Data'!$B$20*'Fixed Data'!$B$22</f>
        <v>-9.7327522321868702</v>
      </c>
      <c r="H146" s="21">
        <f>-H$161*'Fixed Data'!$B$20*'Fixed Data'!$B$22</f>
        <v>-10.074798867723242</v>
      </c>
      <c r="I146" s="21">
        <f>-I$161*'Fixed Data'!$B$20*'Fixed Data'!$B$22</f>
        <v>-10.429728233219191</v>
      </c>
      <c r="J146" s="21">
        <f>-J$161*'Fixed Data'!$B$20*'Fixed Data'!$B$22</f>
        <v>-10.802907672489578</v>
      </c>
      <c r="K146" s="21">
        <f>-K$161*'Fixed Data'!$B$20*'Fixed Data'!$B$22</f>
        <v>-11.193379971079871</v>
      </c>
      <c r="L146" s="21">
        <f>-L$161*'Fixed Data'!$B$20*'Fixed Data'!$B$22</f>
        <v>-11.601641077377668</v>
      </c>
      <c r="M146" s="21">
        <f>-M$161*'Fixed Data'!$B$20*'Fixed Data'!$B$22</f>
        <v>-12.028819777567154</v>
      </c>
      <c r="N146" s="21">
        <f>-N$161*'Fixed Data'!$B$20*'Fixed Data'!$B$22</f>
        <v>-12.47615281704137</v>
      </c>
      <c r="O146" s="21">
        <f>-O$161*'Fixed Data'!$B$20*'Fixed Data'!$B$22</f>
        <v>-12.944998858553127</v>
      </c>
      <c r="P146" s="21">
        <f>-P$161*'Fixed Data'!$B$20*'Fixed Data'!$B$22</f>
        <v>-13.417816912195919</v>
      </c>
      <c r="Q146" s="21">
        <f>-Q$161*'Fixed Data'!$B$20*'Fixed Data'!$B$22</f>
        <v>-13.902255682373939</v>
      </c>
      <c r="R146" s="21">
        <f>-R$161*'Fixed Data'!$B$20*'Fixed Data'!$B$22</f>
        <v>-14.406376085922281</v>
      </c>
      <c r="S146" s="21">
        <f>-S$161*'Fixed Data'!$B$20*'Fixed Data'!$B$22</f>
        <v>-14.93104108323028</v>
      </c>
      <c r="T146" s="21">
        <f>-T$161*'Fixed Data'!$B$20*'Fixed Data'!$B$22</f>
        <v>-15.477153337643745</v>
      </c>
      <c r="U146" s="21">
        <f>-U$161*'Fixed Data'!$B$20*'Fixed Data'!$B$22</f>
        <v>-16.045657099754845</v>
      </c>
      <c r="V146" s="21">
        <f>-V$161*'Fixed Data'!$B$20*'Fixed Data'!$B$22</f>
        <v>-16.637540182948054</v>
      </c>
      <c r="W146" s="21">
        <f>-W$161*'Fixed Data'!$B$20*'Fixed Data'!$B$22</f>
        <v>-17.253836034681036</v>
      </c>
      <c r="X146" s="21">
        <f>-X$161*'Fixed Data'!$B$20*'Fixed Data'!$B$22</f>
        <v>-17.895625908200529</v>
      </c>
      <c r="Y146" s="21">
        <f>-Y$161*'Fixed Data'!$B$20*'Fixed Data'!$B$22</f>
        <v>-18.564041139626489</v>
      </c>
      <c r="Z146" s="21">
        <f>-Z$161*'Fixed Data'!$B$20*'Fixed Data'!$B$22</f>
        <v>-19.260265535582171</v>
      </c>
      <c r="AA146" s="21">
        <f>-AA$161*'Fixed Data'!$B$20*'Fixed Data'!$B$22</f>
        <v>-19.985537876803946</v>
      </c>
      <c r="AB146" s="21">
        <f>-AB$161*'Fixed Data'!$B$20*'Fixed Data'!$B$22</f>
        <v>-20.741154543434604</v>
      </c>
      <c r="AC146" s="21">
        <f>-AC$161*'Fixed Data'!$B$20*'Fixed Data'!$B$22</f>
        <v>-24.383375526021265</v>
      </c>
      <c r="AD146" s="21">
        <f>-AD$161*'Fixed Data'!$B$20*'Fixed Data'!$B$22</f>
        <v>-25.346378075762296</v>
      </c>
      <c r="AE146" s="21">
        <f>-AE$161*'Fixed Data'!$B$20*'Fixed Data'!$B$22</f>
        <v>-26.350767939660198</v>
      </c>
      <c r="AF146" s="21">
        <f>-AF$161*'Fixed Data'!$B$20*'Fixed Data'!$B$22</f>
        <v>-27.398423243215536</v>
      </c>
      <c r="AG146" s="21">
        <f>-AG$161*'Fixed Data'!$B$20*'Fixed Data'!$B$22</f>
        <v>-28.491310218121878</v>
      </c>
      <c r="AH146" s="21">
        <f>-AH$161*'Fixed Data'!$B$20*'Fixed Data'!$B$22</f>
        <v>-29.631487423588855</v>
      </c>
      <c r="AI146" s="21">
        <f>-AI$161*'Fixed Data'!$B$20*'Fixed Data'!$B$22</f>
        <v>-30.8211101727148</v>
      </c>
      <c r="AJ146" s="21">
        <f>-AJ$161*'Fixed Data'!$B$20*'Fixed Data'!$B$22</f>
        <v>-32.062435173961418</v>
      </c>
      <c r="AK146" s="21">
        <f>-AK$161*'Fixed Data'!$B$20*'Fixed Data'!$B$22</f>
        <v>-33.35782539827828</v>
      </c>
      <c r="AL146" s="21">
        <f>-AL$161*'Fixed Data'!$B$20*'Fixed Data'!$B$22</f>
        <v>-34.709755182944924</v>
      </c>
      <c r="AM146" s="21">
        <f>-AM$161*'Fixed Data'!$B$20*'Fixed Data'!$B$22</f>
        <v>-36.120815583746058</v>
      </c>
      <c r="AN146" s="21">
        <f>-AN$161*'Fixed Data'!$B$20*'Fixed Data'!$B$22</f>
        <v>-37.593719987666489</v>
      </c>
      <c r="AO146" s="21">
        <f>-AO$161*'Fixed Data'!$B$20*'Fixed Data'!$B$22</f>
        <v>-39.131309998896604</v>
      </c>
      <c r="AP146" s="21">
        <f>-AP$161*'Fixed Data'!$B$20*'Fixed Data'!$B$22</f>
        <v>-40.736561611568547</v>
      </c>
      <c r="AQ146" s="21">
        <f>-AQ$161*'Fixed Data'!$B$20*'Fixed Data'!$B$22</f>
        <v>-42.412591683307639</v>
      </c>
      <c r="AR146" s="21">
        <f>-AR$161*'Fixed Data'!$B$20*'Fixed Data'!$B$22</f>
        <v>-44.162664724378715</v>
      </c>
      <c r="AS146" s="21">
        <f>-AS$161*'Fixed Data'!$B$20*'Fixed Data'!$B$22</f>
        <v>-45.990200017937269</v>
      </c>
      <c r="AT146" s="21">
        <f>-AT$161*'Fixed Data'!$B$20*'Fixed Data'!$B$22</f>
        <v>-47.89877908766244</v>
      </c>
      <c r="AU146" s="21">
        <f>-AU$161*'Fixed Data'!$B$20*'Fixed Data'!$B$22</f>
        <v>-49.892153529852116</v>
      </c>
      <c r="AV146" s="21">
        <f>-AV$161*'Fixed Data'!$B$20*'Fixed Data'!$B$22</f>
        <v>-51.974253227906601</v>
      </c>
      <c r="AW146" s="21">
        <f>-AW$161*'Fixed Data'!$B$20*'Fixed Data'!$B$22</f>
        <v>-54.149194968011926</v>
      </c>
      <c r="AX146" s="21">
        <f>-AX$161*'Fixed Data'!$B$20*'Fixed Data'!$B$22</f>
        <v>-56.421291475765962</v>
      </c>
      <c r="AY146" s="21">
        <f>-AY$161*'Fixed Data'!$B$20*'Fixed Data'!$B$22</f>
        <v>-58.795060894464903</v>
      </c>
      <c r="AZ146" s="21">
        <f>-AZ$161*'Fixed Data'!$B$20*'Fixed Data'!$B$22</f>
        <v>-61.275236726795555</v>
      </c>
      <c r="BA146" s="21">
        <f>-BA$161*'Fixed Data'!$B$20*'Fixed Data'!$B$22</f>
        <v>-63.866778262752106</v>
      </c>
      <c r="BB146" s="21">
        <f>-BB$161*'Fixed Data'!$B$20*'Fixed Data'!$B$22</f>
        <v>-63.021329287339114</v>
      </c>
    </row>
    <row r="147" spans="1:54" outlineLevel="2">
      <c r="A147" s="441"/>
      <c r="B147" s="135" t="s">
        <v>287</v>
      </c>
      <c r="C147" s="135" t="s">
        <v>470</v>
      </c>
      <c r="D147" s="135" t="s">
        <v>387</v>
      </c>
      <c r="E147" s="21">
        <f>-E$162*'Fixed Data'!$B$21*'Fixed Data'!$B$22</f>
        <v>-0.13586734190024863</v>
      </c>
      <c r="F147" s="21">
        <f>-F$162*'Fixed Data'!$B$21*'Fixed Data'!$B$22</f>
        <v>-0.14055637298046844</v>
      </c>
      <c r="G147" s="21">
        <f>-G$162*'Fixed Data'!$B$21*'Fixed Data'!$B$22</f>
        <v>-0.14547210766314117</v>
      </c>
      <c r="H147" s="21">
        <f>-H$162*'Fixed Data'!$B$21*'Fixed Data'!$B$22</f>
        <v>-0.15058456134566778</v>
      </c>
      <c r="I147" s="21">
        <f>-I$162*'Fixed Data'!$B$21*'Fixed Data'!$B$22</f>
        <v>-0.1558895687719829</v>
      </c>
      <c r="J147" s="21">
        <f>-J$162*'Fixed Data'!$B$21*'Fixed Data'!$B$22</f>
        <v>-0.16146735378819668</v>
      </c>
      <c r="K147" s="21">
        <f>-K$162*'Fixed Data'!$B$21*'Fixed Data'!$B$22</f>
        <v>-0.16730360923834053</v>
      </c>
      <c r="L147" s="21">
        <f>-L$162*'Fixed Data'!$B$21*'Fixed Data'!$B$22</f>
        <v>-0.17340574789277144</v>
      </c>
      <c r="M147" s="21">
        <f>-M$162*'Fixed Data'!$B$21*'Fixed Data'!$B$22</f>
        <v>-0.17979064133122311</v>
      </c>
      <c r="N147" s="21">
        <f>-N$162*'Fixed Data'!$B$21*'Fixed Data'!$B$22</f>
        <v>-0.18647677476267613</v>
      </c>
      <c r="O147" s="21">
        <f>-O$162*'Fixed Data'!$B$21*'Fixed Data'!$B$22</f>
        <v>-0.19348445565304945</v>
      </c>
      <c r="P147" s="21">
        <f>-P$162*'Fixed Data'!$B$21*'Fixed Data'!$B$22</f>
        <v>-0.20055150484568543</v>
      </c>
      <c r="Q147" s="21">
        <f>-Q$162*'Fixed Data'!$B$21*'Fixed Data'!$B$22</f>
        <v>-0.20779224490053649</v>
      </c>
      <c r="R147" s="21">
        <f>-R$162*'Fixed Data'!$B$21*'Fixed Data'!$B$22</f>
        <v>-0.21532715957530288</v>
      </c>
      <c r="S147" s="21">
        <f>-S$162*'Fixed Data'!$B$21*'Fixed Data'!$B$22</f>
        <v>-0.22316914724278519</v>
      </c>
      <c r="T147" s="21">
        <f>-T$162*'Fixed Data'!$B$21*'Fixed Data'!$B$22</f>
        <v>-0.23133169970225015</v>
      </c>
      <c r="U147" s="21">
        <f>-U$162*'Fixed Data'!$B$21*'Fixed Data'!$B$22</f>
        <v>-0.23982893034326302</v>
      </c>
      <c r="V147" s="21">
        <f>-V$162*'Fixed Data'!$B$21*'Fixed Data'!$B$22</f>
        <v>-0.24867560367349803</v>
      </c>
      <c r="W147" s="21">
        <f>-W$162*'Fixed Data'!$B$21*'Fixed Data'!$B$22</f>
        <v>-0.25788716627746094</v>
      </c>
      <c r="X147" s="21">
        <f>-X$162*'Fixed Data'!$B$21*'Fixed Data'!$B$22</f>
        <v>-0.26747977927638072</v>
      </c>
      <c r="Y147" s="21">
        <f>-Y$162*'Fixed Data'!$B$21*'Fixed Data'!$B$22</f>
        <v>-0.27747035236300621</v>
      </c>
      <c r="Z147" s="21">
        <f>-Z$162*'Fixed Data'!$B$21*'Fixed Data'!$B$22</f>
        <v>-0.28787657948869289</v>
      </c>
      <c r="AA147" s="21">
        <f>-AA$162*'Fixed Data'!$B$21*'Fixed Data'!$B$22</f>
        <v>-0.2987169762839994</v>
      </c>
      <c r="AB147" s="21">
        <f>-AB$162*'Fixed Data'!$B$21*'Fixed Data'!$B$22</f>
        <v>-0.31001091929804697</v>
      </c>
      <c r="AC147" s="21">
        <f>-AC$162*'Fixed Data'!$B$21*'Fixed Data'!$B$22</f>
        <v>-0.36444994643772666</v>
      </c>
      <c r="AD147" s="21">
        <f>-AD$162*'Fixed Data'!$B$21*'Fixed Data'!$B$22</f>
        <v>-0.37884361507880382</v>
      </c>
      <c r="AE147" s="21">
        <f>-AE$162*'Fixed Data'!$B$21*'Fixed Data'!$B$22</f>
        <v>-0.39385588570185842</v>
      </c>
      <c r="AF147" s="21">
        <f>-AF$162*'Fixed Data'!$B$21*'Fixed Data'!$B$22</f>
        <v>-0.40951483000423661</v>
      </c>
      <c r="AG147" s="21">
        <f>-AG$162*'Fixed Data'!$B$21*'Fixed Data'!$B$22</f>
        <v>-0.42584983657631892</v>
      </c>
      <c r="AH147" s="21">
        <f>-AH$162*'Fixed Data'!$B$21*'Fixed Data'!$B$22</f>
        <v>-0.44289167399618323</v>
      </c>
      <c r="AI147" s="21">
        <f>-AI$162*'Fixed Data'!$B$21*'Fixed Data'!$B$22</f>
        <v>-0.46067255698908038</v>
      </c>
      <c r="AJ147" s="21">
        <f>-AJ$162*'Fixed Data'!$B$21*'Fixed Data'!$B$22</f>
        <v>-0.4792262158019609</v>
      </c>
      <c r="AK147" s="21">
        <f>-AK$162*'Fixed Data'!$B$21*'Fixed Data'!$B$22</f>
        <v>-0.49858796895071561</v>
      </c>
      <c r="AL147" s="21">
        <f>-AL$162*'Fixed Data'!$B$21*'Fixed Data'!$B$22</f>
        <v>-0.51879479950555629</v>
      </c>
      <c r="AM147" s="21">
        <f>-AM$162*'Fixed Data'!$B$21*'Fixed Data'!$B$22</f>
        <v>-0.53988543508813014</v>
      </c>
      <c r="AN147" s="21">
        <f>-AN$162*'Fixed Data'!$B$21*'Fixed Data'!$B$22</f>
        <v>-0.56190043176255844</v>
      </c>
      <c r="AO147" s="21">
        <f>-AO$162*'Fixed Data'!$B$21*'Fixed Data'!$B$22</f>
        <v>-0.58488226201153193</v>
      </c>
      <c r="AP147" s="21">
        <f>-AP$162*'Fixed Data'!$B$21*'Fixed Data'!$B$22</f>
        <v>-0.60887540699808351</v>
      </c>
      <c r="AQ147" s="21">
        <f>-AQ$162*'Fixed Data'!$B$21*'Fixed Data'!$B$22</f>
        <v>-0.63392645332353825</v>
      </c>
      <c r="AR147" s="21">
        <f>-AR$162*'Fixed Data'!$B$21*'Fixed Data'!$B$22</f>
        <v>-0.66008419450255573</v>
      </c>
      <c r="AS147" s="21">
        <f>-AS$162*'Fixed Data'!$B$21*'Fixed Data'!$B$22</f>
        <v>-0.68739973738707927</v>
      </c>
      <c r="AT147" s="21">
        <f>-AT$162*'Fixed Data'!$B$21*'Fixed Data'!$B$22</f>
        <v>-0.71592661378248146</v>
      </c>
      <c r="AU147" s="21">
        <f>-AU$162*'Fixed Data'!$B$21*'Fixed Data'!$B$22</f>
        <v>-0.74572089751120962</v>
      </c>
      <c r="AV147" s="21">
        <f>-AV$162*'Fixed Data'!$B$21*'Fixed Data'!$B$22</f>
        <v>-0.77684132719183951</v>
      </c>
      <c r="AW147" s="21">
        <f>-AW$162*'Fixed Data'!$B$21*'Fixed Data'!$B$22</f>
        <v>-0.80934943501475609</v>
      </c>
      <c r="AX147" s="21">
        <f>-AX$162*'Fixed Data'!$B$21*'Fixed Data'!$B$22</f>
        <v>-0.84330968180948807</v>
      </c>
      <c r="AY147" s="21">
        <f>-AY$162*'Fixed Data'!$B$21*'Fixed Data'!$B$22</f>
        <v>-0.87878959871340778</v>
      </c>
      <c r="AZ147" s="21">
        <f>-AZ$162*'Fixed Data'!$B$21*'Fixed Data'!$B$22</f>
        <v>-0.91585993576680247</v>
      </c>
      <c r="BA147" s="21">
        <f>-BA$162*'Fixed Data'!$B$21*'Fixed Data'!$B$22</f>
        <v>-0.95459481777534727</v>
      </c>
      <c r="BB147" s="21">
        <f>-BB$162*'Fixed Data'!$B$21*'Fixed Data'!$B$22</f>
        <v>-0.94195874926734702</v>
      </c>
    </row>
    <row r="148" spans="1:54" outlineLevel="2">
      <c r="A148" s="441"/>
      <c r="B148" s="135" t="s">
        <v>287</v>
      </c>
      <c r="C148" s="135"/>
      <c r="D148" s="135" t="s">
        <v>387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1"/>
      <c r="B149" s="135" t="s">
        <v>287</v>
      </c>
      <c r="C149" s="135"/>
      <c r="D149" s="135" t="s">
        <v>387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1"/>
      <c r="B150" s="135" t="s">
        <v>290</v>
      </c>
      <c r="C150" s="135" t="s">
        <v>471</v>
      </c>
      <c r="D150" s="135" t="s">
        <v>387</v>
      </c>
      <c r="E150" s="279">
        <v>-62.902321133435869</v>
      </c>
      <c r="F150" s="279">
        <v>-64.699365999081053</v>
      </c>
      <c r="G150" s="279">
        <v>-66.55758366444006</v>
      </c>
      <c r="H150" s="279">
        <v>-68.476169787736907</v>
      </c>
      <c r="I150" s="279">
        <v>-70.455899209026626</v>
      </c>
      <c r="J150" s="279">
        <v>-72.504857695086201</v>
      </c>
      <c r="K150" s="279">
        <v>-74.62382548506136</v>
      </c>
      <c r="L150" s="279">
        <v>-76.814377476366531</v>
      </c>
      <c r="M150" s="279">
        <v>-79.079361240028476</v>
      </c>
      <c r="N150" s="279">
        <v>-81.421770668769753</v>
      </c>
      <c r="O150" s="279">
        <v>-83.844756819460031</v>
      </c>
      <c r="P150" s="279">
        <v>-86.344971615246862</v>
      </c>
      <c r="Q150" s="279">
        <v>-88.928017780663268</v>
      </c>
      <c r="R150" s="279">
        <v>-91.599777357077159</v>
      </c>
      <c r="S150" s="279">
        <v>-94.363753917487401</v>
      </c>
      <c r="T150" s="279">
        <v>-97.22361608244438</v>
      </c>
      <c r="U150" s="279">
        <v>-100.18320718849083</v>
      </c>
      <c r="V150" s="279">
        <v>-103.2465556614961</v>
      </c>
      <c r="W150" s="279">
        <v>-106.4178861555793</v>
      </c>
      <c r="X150" s="279">
        <v>-109.70163152409206</v>
      </c>
      <c r="Y150" s="279">
        <v>-113.10244569548716</v>
      </c>
      <c r="Z150" s="279">
        <v>-116.62521753389341</v>
      </c>
      <c r="AA150" s="279">
        <v>-120.27508577191298</v>
      </c>
      <c r="AB150" s="279">
        <v>-124.05745511163454</v>
      </c>
      <c r="AC150" s="279">
        <v>-130.20641791396523</v>
      </c>
      <c r="AD150" s="279">
        <v>-134.37926449099018</v>
      </c>
      <c r="AE150" s="279">
        <v>-138.70765739356273</v>
      </c>
      <c r="AF150" s="279">
        <v>-143.19849030134304</v>
      </c>
      <c r="AG150" s="279">
        <v>-147.85903607673524</v>
      </c>
      <c r="AH150" s="279">
        <v>-152.69697300820096</v>
      </c>
      <c r="AI150" s="279">
        <v>-157.72041324000617</v>
      </c>
      <c r="AJ150" s="279">
        <v>-162.93793359292383</v>
      </c>
      <c r="AK150" s="279">
        <v>-168.35860900075065</v>
      </c>
      <c r="AL150" s="279">
        <v>-173.99204880991695</v>
      </c>
      <c r="AM150" s="279">
        <v>-179.8484362141873</v>
      </c>
      <c r="AN150" s="279">
        <v>-185.93857112370739</v>
      </c>
      <c r="AO150" s="279">
        <v>-192.27391679771208</v>
      </c>
      <c r="AP150" s="279">
        <v>-198.86665060336634</v>
      </c>
      <c r="AQ150" s="279">
        <v>-205.72971929977817</v>
      </c>
      <c r="AR150" s="279">
        <v>-212.87689928656795</v>
      </c>
      <c r="AS150" s="279">
        <v>-220.32286230088428</v>
      </c>
      <c r="AT150" s="279">
        <v>-228.08324709586614</v>
      </c>
      <c r="AU150" s="279">
        <v>-236.17473768773704</v>
      </c>
      <c r="AV150" s="279">
        <v>-244.61514881851028</v>
      </c>
      <c r="AW150" s="279">
        <v>-253.42351934728055</v>
      </c>
      <c r="AX150" s="279">
        <v>-262.62021435590469</v>
      </c>
      <c r="AY150" s="279">
        <v>-272.22703683526726</v>
      </c>
      <c r="AZ150" s="279">
        <v>-282.26734990705745</v>
      </c>
      <c r="BA150" s="279">
        <v>-292.76621063394595</v>
      </c>
      <c r="BB150" s="279">
        <v>-615.92793733400015</v>
      </c>
    </row>
    <row r="151" spans="1:54" outlineLevel="2">
      <c r="A151" s="441"/>
      <c r="B151" s="135" t="s">
        <v>290</v>
      </c>
      <c r="C151" s="135" t="s">
        <v>472</v>
      </c>
      <c r="D151" s="135" t="s">
        <v>387</v>
      </c>
      <c r="E151" s="279">
        <v>-26.243478301832067</v>
      </c>
      <c r="F151" s="279">
        <v>-27.107706472397066</v>
      </c>
      <c r="G151" s="279">
        <v>-28.041168600097581</v>
      </c>
      <c r="H151" s="279">
        <v>-28.998155243317857</v>
      </c>
      <c r="I151" s="279">
        <v>-29.901545924154597</v>
      </c>
      <c r="J151" s="279">
        <v>-30.936851527508264</v>
      </c>
      <c r="K151" s="279">
        <v>-32.086359318635111</v>
      </c>
      <c r="L151" s="279">
        <v>-33.279248003747739</v>
      </c>
      <c r="M151" s="279">
        <v>-34.517213409726828</v>
      </c>
      <c r="N151" s="279">
        <v>-35.802019558054177</v>
      </c>
      <c r="O151" s="279">
        <v>-37.135501472647562</v>
      </c>
      <c r="P151" s="279">
        <v>-38.519568105677486</v>
      </c>
      <c r="Q151" s="279">
        <v>-39.956205386414211</v>
      </c>
      <c r="R151" s="279">
        <v>-41.447479398372899</v>
      </c>
      <c r="S151" s="279">
        <v>-42.995539690250034</v>
      </c>
      <c r="T151" s="279">
        <v>-44.602622726391182</v>
      </c>
      <c r="U151" s="279">
        <v>-46.271055482774344</v>
      </c>
      <c r="V151" s="279">
        <v>-48.003259194751365</v>
      </c>
      <c r="W151" s="279">
        <v>-49.801753263074914</v>
      </c>
      <c r="X151" s="279">
        <v>-51.669159325007556</v>
      </c>
      <c r="Y151" s="279">
        <v>-53.608205497617362</v>
      </c>
      <c r="Z151" s="279">
        <v>-55.621730800671656</v>
      </c>
      <c r="AA151" s="279">
        <v>-57.712689766864059</v>
      </c>
      <c r="AB151" s="279">
        <v>-59.884157247448371</v>
      </c>
      <c r="AC151" s="279">
        <v>-97.379726051602589</v>
      </c>
      <c r="AD151" s="279">
        <v>-101.21104835605789</v>
      </c>
      <c r="AE151" s="279">
        <v>-105.19405106798871</v>
      </c>
      <c r="AF151" s="279">
        <v>-109.33485644612398</v>
      </c>
      <c r="AG151" s="279">
        <v>-113.63983767474784</v>
      </c>
      <c r="AH151" s="279">
        <v>-118.11562928204947</v>
      </c>
      <c r="AI151" s="279">
        <v>-122.76913799608032</v>
      </c>
      <c r="AJ151" s="279">
        <v>-127.60755405690989</v>
      </c>
      <c r="AK151" s="279">
        <v>-132.63836300435554</v>
      </c>
      <c r="AL151" s="279">
        <v>-137.869357961509</v>
      </c>
      <c r="AM151" s="279">
        <v>-143.30865243512903</v>
      </c>
      <c r="AN151" s="279">
        <v>-148.96469365490211</v>
      </c>
      <c r="AO151" s="279">
        <v>-154.8462764744977</v>
      </c>
      <c r="AP151" s="279">
        <v>-160.96255785833984</v>
      </c>
      <c r="AQ151" s="279">
        <v>-167.32307197904481</v>
      </c>
      <c r="AR151" s="279">
        <v>-173.9377459515554</v>
      </c>
      <c r="AS151" s="279">
        <v>-180.81691623110973</v>
      </c>
      <c r="AT151" s="279">
        <v>-187.97134570336576</v>
      </c>
      <c r="AU151" s="279">
        <v>-195.41224149622059</v>
      </c>
      <c r="AV151" s="279">
        <v>-203.15127354412792</v>
      </c>
      <c r="AW151" s="279">
        <v>-211.20059393706555</v>
      </c>
      <c r="AX151" s="279">
        <v>-219.57285708767273</v>
      </c>
      <c r="AY151" s="279">
        <v>-228.28124075154562</v>
      </c>
      <c r="AZ151" s="279">
        <v>-237.33946793716234</v>
      </c>
      <c r="BA151" s="279">
        <v>-246.76182974353563</v>
      </c>
      <c r="BB151" s="279">
        <v>-308.41992026980023</v>
      </c>
    </row>
    <row r="152" spans="1:54" outlineLevel="2">
      <c r="A152" s="441"/>
      <c r="B152" s="135" t="s">
        <v>290</v>
      </c>
      <c r="C152" s="135" t="s">
        <v>473</v>
      </c>
      <c r="D152" s="135" t="s">
        <v>387</v>
      </c>
      <c r="E152" s="279">
        <v>-1.4743347213103324</v>
      </c>
      <c r="F152" s="279">
        <v>-1.5252016157983077</v>
      </c>
      <c r="G152" s="279">
        <v>-1.5785278042777502</v>
      </c>
      <c r="H152" s="279">
        <v>-1.6339880124187256</v>
      </c>
      <c r="I152" s="279">
        <v>-1.6915370552703868</v>
      </c>
      <c r="J152" s="279">
        <v>-1.7520452059891116</v>
      </c>
      <c r="K152" s="279">
        <v>-1.8153572596777647</v>
      </c>
      <c r="L152" s="279">
        <v>-1.88155363051952</v>
      </c>
      <c r="M152" s="279">
        <v>-1.9508173424363136</v>
      </c>
      <c r="N152" s="279">
        <v>-2.0233489240981841</v>
      </c>
      <c r="O152" s="279">
        <v>-2.0993686721291471</v>
      </c>
      <c r="P152" s="279">
        <v>-2.1760324511098106</v>
      </c>
      <c r="Q152" s="279">
        <v>-2.2545804391158892</v>
      </c>
      <c r="R152" s="279">
        <v>-2.3363196512705695</v>
      </c>
      <c r="S152" s="279">
        <v>-2.4213900099056014</v>
      </c>
      <c r="T152" s="279">
        <v>-2.5099378748790815</v>
      </c>
      <c r="U152" s="279">
        <v>-2.6021163490984427</v>
      </c>
      <c r="V152" s="279">
        <v>-2.6980855988399033</v>
      </c>
      <c r="W152" s="279">
        <v>-2.7980131895905958</v>
      </c>
      <c r="X152" s="279">
        <v>-2.9020744381754424</v>
      </c>
      <c r="Y152" s="279">
        <v>-3.0104527819686822</v>
      </c>
      <c r="Z152" s="279">
        <v>-3.123340166029557</v>
      </c>
      <c r="AA152" s="279">
        <v>-3.240937449043249</v>
      </c>
      <c r="AB152" s="279">
        <v>-3.3634548289917769</v>
      </c>
      <c r="AC152" s="279">
        <v>-3.9540127026949423</v>
      </c>
      <c r="AD152" s="279">
        <v>-4.1101560945607156</v>
      </c>
      <c r="AE152" s="279">
        <v>-4.2730101183084166</v>
      </c>
      <c r="AF152" s="279">
        <v>-4.4428792974162894</v>
      </c>
      <c r="AG152" s="279">
        <v>-4.6200824410981998</v>
      </c>
      <c r="AH152" s="279">
        <v>-4.8049533287583968</v>
      </c>
      <c r="AI152" s="279">
        <v>-4.9978414276935084</v>
      </c>
      <c r="AJ152" s="279">
        <v>-5.1991126456716596</v>
      </c>
      <c r="AK152" s="279">
        <v>-5.4091501200989001</v>
      </c>
      <c r="AL152" s="279">
        <v>-5.6283550455676803</v>
      </c>
      <c r="AM152" s="279">
        <v>-5.8571475416704306</v>
      </c>
      <c r="AN152" s="279">
        <v>-6.0959675630546206</v>
      </c>
      <c r="AO152" s="279">
        <v>-6.3452758537927645</v>
      </c>
      <c r="AP152" s="279">
        <v>-6.6055549482437668</v>
      </c>
      <c r="AQ152" s="279">
        <v>-6.8773102206890542</v>
      </c>
      <c r="AR152" s="279">
        <v>-7.1610709861399675</v>
      </c>
      <c r="AS152" s="279">
        <v>-7.4573916548312305</v>
      </c>
      <c r="AT152" s="279">
        <v>-7.7668529430397131</v>
      </c>
      <c r="AU152" s="279">
        <v>-8.0900631429979128</v>
      </c>
      <c r="AV152" s="279">
        <v>-8.4276594548086674</v>
      </c>
      <c r="AW152" s="279">
        <v>-8.7803093834114865</v>
      </c>
      <c r="AX152" s="279">
        <v>-9.1487122038012139</v>
      </c>
      <c r="AY152" s="279">
        <v>-9.5336004978587727</v>
      </c>
      <c r="AZ152" s="279">
        <v>-9.9357417663193637</v>
      </c>
      <c r="BA152" s="279">
        <v>-10.355940119578261</v>
      </c>
      <c r="BB152" s="279">
        <v>-20.771407939400042</v>
      </c>
    </row>
    <row r="153" spans="1:54" outlineLevel="2">
      <c r="A153" s="441"/>
      <c r="B153" s="135" t="s">
        <v>474</v>
      </c>
      <c r="C153" s="135"/>
      <c r="D153" s="135" t="s">
        <v>387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2"/>
      <c r="B154" s="135" t="s">
        <v>474</v>
      </c>
      <c r="C154" s="135"/>
      <c r="D154" s="135" t="s">
        <v>387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0" t="s">
        <v>475</v>
      </c>
      <c r="B158" s="135" t="s">
        <v>284</v>
      </c>
      <c r="C158" s="135" t="s">
        <v>393</v>
      </c>
      <c r="D158" s="135" t="s">
        <v>476</v>
      </c>
      <c r="E158" s="238">
        <v>239.74770602123311</v>
      </c>
      <c r="F158" s="36">
        <v>242.8997438467899</v>
      </c>
      <c r="G158" s="36">
        <v>246.11713834818954</v>
      </c>
      <c r="H158" s="36">
        <v>249.38961184386807</v>
      </c>
      <c r="I158" s="36">
        <v>252.7126904314481</v>
      </c>
      <c r="J158" s="36">
        <v>256.10954137898642</v>
      </c>
      <c r="K158" s="36">
        <v>259.57726064087291</v>
      </c>
      <c r="L158" s="36">
        <v>263.11124467126018</v>
      </c>
      <c r="M158" s="36">
        <v>266.71334434421425</v>
      </c>
      <c r="N158" s="36">
        <v>270.38547711143781</v>
      </c>
      <c r="O158" s="36">
        <v>274.1296297369081</v>
      </c>
      <c r="P158" s="36">
        <v>277.94786115241976</v>
      </c>
      <c r="Q158" s="36">
        <v>281.84230543963724</v>
      </c>
      <c r="R158" s="36">
        <v>285.81517494452339</v>
      </c>
      <c r="S158" s="36">
        <v>289.86876353029152</v>
      </c>
      <c r="T158" s="36">
        <v>294.00544997532546</v>
      </c>
      <c r="U158" s="36">
        <v>298.22770152282101</v>
      </c>
      <c r="V158" s="36">
        <v>302.53807758922119</v>
      </c>
      <c r="W158" s="36">
        <v>306.9392336388633</v>
      </c>
      <c r="X158" s="36">
        <v>311.43392523261224</v>
      </c>
      <c r="Y158" s="36">
        <v>316.0250122586213</v>
      </c>
      <c r="Z158" s="36">
        <v>320.71546335375984</v>
      </c>
      <c r="AA158" s="36">
        <v>325.50836052466337</v>
      </c>
      <c r="AB158" s="36">
        <v>330.40690397778013</v>
      </c>
      <c r="AC158" s="36">
        <v>335.41441716825102</v>
      </c>
      <c r="AD158" s="36">
        <v>340.5343520779366</v>
      </c>
      <c r="AE158" s="36">
        <v>345.77029473338985</v>
      </c>
      <c r="AF158" s="36">
        <v>351.12597097511838</v>
      </c>
      <c r="AG158" s="36">
        <v>356.60525249000415</v>
      </c>
      <c r="AH158" s="36">
        <v>362.21216311934324</v>
      </c>
      <c r="AI158" s="36">
        <v>367.95088545556763</v>
      </c>
      <c r="AJ158" s="36">
        <v>373.8257677413327</v>
      </c>
      <c r="AK158" s="36">
        <v>379.84133108534303</v>
      </c>
      <c r="AL158" s="36">
        <v>386.00227700996612</v>
      </c>
      <c r="AM158" s="36">
        <v>392.31349534642453</v>
      </c>
      <c r="AN158" s="36">
        <v>398.78007249412781</v>
      </c>
      <c r="AO158" s="36">
        <v>405.40730006151182</v>
      </c>
      <c r="AP158" s="36">
        <v>412.20068390659196</v>
      </c>
      <c r="AQ158" s="36">
        <v>419.16595359633891</v>
      </c>
      <c r="AR158" s="36">
        <v>426.30907230490635</v>
      </c>
      <c r="AS158" s="36">
        <v>433.63624717172729</v>
      </c>
      <c r="AT158" s="36">
        <v>441.15394014151207</v>
      </c>
      <c r="AU158" s="36">
        <v>448.86887930928026</v>
      </c>
      <c r="AV158" s="36">
        <v>456.78807079466293</v>
      </c>
      <c r="AW158" s="36">
        <v>464.91881117092322</v>
      </c>
      <c r="AX158" s="36">
        <v>473.26870047537676</v>
      </c>
      <c r="AY158" s="36">
        <v>481.84565582920817</v>
      </c>
      <c r="AZ158" s="36">
        <v>490.65792569605344</v>
      </c>
      <c r="BA158" s="36">
        <v>499.71410481015437</v>
      </c>
      <c r="BB158" s="36">
        <v>497.00632323936748</v>
      </c>
    </row>
    <row r="159" spans="1:54" outlineLevel="2">
      <c r="A159" s="441"/>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1"/>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1"/>
      <c r="B161" s="135" t="s">
        <v>287</v>
      </c>
      <c r="C161" s="135" t="s">
        <v>469</v>
      </c>
      <c r="D161" s="135"/>
      <c r="E161" s="238">
        <v>0.40578294573185375</v>
      </c>
      <c r="F161" s="36">
        <v>0.4197872591875238</v>
      </c>
      <c r="G161" s="36">
        <v>0.43446864819589692</v>
      </c>
      <c r="H161" s="36">
        <v>0.44973756040245488</v>
      </c>
      <c r="I161" s="36">
        <v>0.46558155580614796</v>
      </c>
      <c r="J161" s="36">
        <v>0.48224023185649656</v>
      </c>
      <c r="K161" s="36">
        <v>0.49967085863906602</v>
      </c>
      <c r="L161" s="36">
        <v>0.51789557521795593</v>
      </c>
      <c r="M161" s="36">
        <v>0.53696477044473157</v>
      </c>
      <c r="N161" s="36">
        <v>0.55693365245438431</v>
      </c>
      <c r="O161" s="36">
        <v>0.57786287175516593</v>
      </c>
      <c r="P161" s="36">
        <v>0.59896940110145358</v>
      </c>
      <c r="Q161" s="36">
        <v>0.62059467754863129</v>
      </c>
      <c r="R161" s="36">
        <v>0.6430985392552192</v>
      </c>
      <c r="S161" s="36">
        <v>0.66651950864785026</v>
      </c>
      <c r="T161" s="36">
        <v>0.69089788048737666</v>
      </c>
      <c r="U161" s="36">
        <v>0.71627580598329699</v>
      </c>
      <c r="V161" s="36">
        <v>0.74269738098184113</v>
      </c>
      <c r="W161" s="36">
        <v>0.77020873842764803</v>
      </c>
      <c r="X161" s="36">
        <v>0.79885814530884813</v>
      </c>
      <c r="Y161" s="36">
        <v>0.82869610430576923</v>
      </c>
      <c r="Z161" s="36">
        <v>0.85977546037439734</v>
      </c>
      <c r="AA161" s="36">
        <v>0.89215151250715519</v>
      </c>
      <c r="AB161" s="36">
        <v>0.92588213092561533</v>
      </c>
      <c r="AC161" s="36">
        <v>1.0884703473914523</v>
      </c>
      <c r="AD161" s="36">
        <v>1.131458641556748</v>
      </c>
      <c r="AE161" s="36">
        <v>1.1762944594239961</v>
      </c>
      <c r="AF161" s="36">
        <v>1.2230616402431749</v>
      </c>
      <c r="AG161" s="36">
        <v>1.2718479563119416</v>
      </c>
      <c r="AH161" s="36">
        <v>1.3227453014148802</v>
      </c>
      <c r="AI161" s="36">
        <v>1.3758498884161363</v>
      </c>
      <c r="AJ161" s="36">
        <v>1.4312624564541709</v>
      </c>
      <c r="AK161" s="36">
        <v>1.4890884882094937</v>
      </c>
      <c r="AL161" s="36">
        <v>1.5494384377394335</v>
      </c>
      <c r="AM161" s="36">
        <v>1.6124279693984633</v>
      </c>
      <c r="AN161" s="36">
        <v>1.6781782083880885</v>
      </c>
      <c r="AO161" s="36">
        <v>1.7468160035072766</v>
      </c>
      <c r="AP161" s="36">
        <v>1.8184742027025063</v>
      </c>
      <c r="AQ161" s="36">
        <v>1.8932919420461634</v>
      </c>
      <c r="AR161" s="36">
        <v>1.9714149488030495</v>
      </c>
      <c r="AS161" s="36">
        <v>2.0529958592773596</v>
      </c>
      <c r="AT161" s="36">
        <v>2.1381945521667354</v>
      </c>
      <c r="AU161" s="36">
        <v>2.2271784981858564</v>
      </c>
      <c r="AV161" s="36">
        <v>2.3201231267597988</v>
      </c>
      <c r="AW161" s="36">
        <v>2.4172122106268881</v>
      </c>
      <c r="AX161" s="36">
        <v>2.5186382692323797</v>
      </c>
      <c r="AY161" s="36">
        <v>2.6246029918377922</v>
      </c>
      <c r="AZ161" s="36">
        <v>2.7353176813166091</v>
      </c>
      <c r="BA161" s="36">
        <v>2.8510037196549725</v>
      </c>
      <c r="BB161" s="36">
        <v>2.8132629999999983</v>
      </c>
    </row>
    <row r="162" spans="1:54" outlineLevel="2">
      <c r="A162" s="441"/>
      <c r="B162" s="135" t="s">
        <v>287</v>
      </c>
      <c r="C162" s="135" t="s">
        <v>470</v>
      </c>
      <c r="D162" s="135"/>
      <c r="E162" s="238">
        <v>0.90173987940411893</v>
      </c>
      <c r="F162" s="36">
        <v>0.93286057597227512</v>
      </c>
      <c r="G162" s="36">
        <v>0.96548588487977083</v>
      </c>
      <c r="H162" s="36">
        <v>0.99941680089434459</v>
      </c>
      <c r="I162" s="36">
        <v>1.0346256795692175</v>
      </c>
      <c r="J162" s="36">
        <v>1.0716449596811037</v>
      </c>
      <c r="K162" s="36">
        <v>1.1103796858645909</v>
      </c>
      <c r="L162" s="36">
        <v>1.150879056039902</v>
      </c>
      <c r="M162" s="36">
        <v>1.1932550454327366</v>
      </c>
      <c r="N162" s="36">
        <v>1.2376303387875207</v>
      </c>
      <c r="O162" s="36">
        <v>1.2841397150114786</v>
      </c>
      <c r="P162" s="36">
        <v>1.3310431135587852</v>
      </c>
      <c r="Q162" s="36">
        <v>1.3790992834414024</v>
      </c>
      <c r="R162" s="36">
        <v>1.4291078650115976</v>
      </c>
      <c r="S162" s="36">
        <v>1.4811544636618885</v>
      </c>
      <c r="T162" s="36">
        <v>1.5353286233052827</v>
      </c>
      <c r="U162" s="36">
        <v>1.5917240132962158</v>
      </c>
      <c r="V162" s="36">
        <v>1.6504386244040905</v>
      </c>
      <c r="W162" s="36">
        <v>1.7115749742836623</v>
      </c>
      <c r="X162" s="36">
        <v>1.7752403229085512</v>
      </c>
      <c r="Y162" s="36">
        <v>1.8415468984572645</v>
      </c>
      <c r="Z162" s="36">
        <v>1.910612134165327</v>
      </c>
      <c r="AA162" s="36">
        <v>1.9825589166825657</v>
      </c>
      <c r="AB162" s="36">
        <v>2.0575158465013685</v>
      </c>
      <c r="AC162" s="36">
        <v>2.4188229942032291</v>
      </c>
      <c r="AD162" s="36">
        <v>2.5143525367927717</v>
      </c>
      <c r="AE162" s="36">
        <v>2.6139876876088817</v>
      </c>
      <c r="AF162" s="36">
        <v>2.7179147560959445</v>
      </c>
      <c r="AG162" s="36">
        <v>2.8263287918043156</v>
      </c>
      <c r="AH162" s="36">
        <v>2.9394340031441786</v>
      </c>
      <c r="AI162" s="36">
        <v>3.0574441964803043</v>
      </c>
      <c r="AJ162" s="36">
        <v>3.1805832365648254</v>
      </c>
      <c r="AK162" s="36">
        <v>3.3090855293544252</v>
      </c>
      <c r="AL162" s="36">
        <v>3.4431965283098567</v>
      </c>
      <c r="AM162" s="36">
        <v>3.583173265329922</v>
      </c>
      <c r="AN162" s="36">
        <v>3.729284907529089</v>
      </c>
      <c r="AO162" s="36">
        <v>3.881813341127283</v>
      </c>
      <c r="AP162" s="36">
        <v>4.0410537837833491</v>
      </c>
      <c r="AQ162" s="36">
        <v>4.2073154267692505</v>
      </c>
      <c r="AR162" s="36">
        <v>4.380922108451216</v>
      </c>
      <c r="AS162" s="36">
        <v>4.5622130206163511</v>
      </c>
      <c r="AT162" s="36">
        <v>4.7515434492594038</v>
      </c>
      <c r="AU162" s="36">
        <v>4.9492855515241292</v>
      </c>
      <c r="AV162" s="36">
        <v>5.1558291705773271</v>
      </c>
      <c r="AW162" s="36">
        <v>5.3715826902819712</v>
      </c>
      <c r="AX162" s="36">
        <v>5.5969739316275096</v>
      </c>
      <c r="AY162" s="36">
        <v>5.8324510929728604</v>
      </c>
      <c r="AZ162" s="36">
        <v>6.0784837362591349</v>
      </c>
      <c r="BA162" s="36">
        <v>6.3355638214554881</v>
      </c>
      <c r="BB162" s="36">
        <v>6.2516993200000019</v>
      </c>
    </row>
    <row r="163" spans="1:54" outlineLevel="2">
      <c r="A163" s="441"/>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1"/>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1"/>
      <c r="B165" s="135" t="s">
        <v>474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1"/>
      <c r="B166" s="135" t="s">
        <v>474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1"/>
      <c r="B167" s="135" t="s">
        <v>474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1"/>
      <c r="B168" s="135" t="s">
        <v>474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2"/>
      <c r="B169" s="135" t="s">
        <v>474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0" t="s">
        <v>480</v>
      </c>
      <c r="B172" s="135" t="s">
        <v>284</v>
      </c>
      <c r="C172" s="135" t="s">
        <v>393</v>
      </c>
      <c r="D172" s="135" t="s">
        <v>387</v>
      </c>
      <c r="E172" s="262">
        <f>-(E$158*'Fixed Data'!$B$25*'Fixed Data'!E$47*'Fixed Data'!$B$24*'Fixed Data'!$B$23+E$158*'Fixed Data'!$B$26)*'Fixed Data'!L44/10^6</f>
        <v>-48.894022682500733</v>
      </c>
      <c r="F172" s="262">
        <f>-(F$158*'Fixed Data'!$B$25*'Fixed Data'!F$47*'Fixed Data'!$B$24*'Fixed Data'!$B$23+F$158*'Fixed Data'!$B$26)*'Fixed Data'!M44/10^6</f>
        <v>-50.291215876050479</v>
      </c>
      <c r="G172" s="262">
        <f>-(G$158*'Fixed Data'!$B$25*'Fixed Data'!G$47*'Fixed Data'!$B$24*'Fixed Data'!$B$23+G$158*'Fixed Data'!$B$26)*'Fixed Data'!N44/10^6</f>
        <v>-51.733362255906577</v>
      </c>
      <c r="H172" s="262">
        <f>-(H$158*'Fixed Data'!$B$25*'Fixed Data'!H$47*'Fixed Data'!$B$24*'Fixed Data'!$B$23+H$158*'Fixed Data'!$B$26)*'Fixed Data'!O44/10^6</f>
        <v>-53.219522907895289</v>
      </c>
      <c r="I172" s="262">
        <f>-(I$158*'Fixed Data'!$B$25*'Fixed Data'!I$47*'Fixed Data'!$B$24*'Fixed Data'!$B$23+I$158*'Fixed Data'!$B$26)*'Fixed Data'!P44/10^6</f>
        <v>-54.749913640475533</v>
      </c>
      <c r="J172" s="262">
        <f>-(J$158*'Fixed Data'!$B$25*'Fixed Data'!J$47*'Fixed Data'!$B$24*'Fixed Data'!$B$23+J$158*'Fixed Data'!$B$26)*'Fixed Data'!Q44/10^6</f>
        <v>-56.330799497929149</v>
      </c>
      <c r="K172" s="262">
        <f>-(K$158*'Fixed Data'!$B$25*'Fixed Data'!K$47*'Fixed Data'!$B$24*'Fixed Data'!$B$23+K$158*'Fixed Data'!$B$26)*'Fixed Data'!R44/10^6</f>
        <v>-57.962962084527412</v>
      </c>
      <c r="L172" s="262">
        <f>-(L$158*'Fixed Data'!$B$25*'Fixed Data'!L$47*'Fixed Data'!$B$24*'Fixed Data'!$B$23+L$158*'Fixed Data'!$B$26)*'Fixed Data'!S44/10^6</f>
        <v>-59.646793906960347</v>
      </c>
      <c r="M172" s="262">
        <f>-(M$158*'Fixed Data'!$B$25*'Fixed Data'!M$47*'Fixed Data'!$B$24*'Fixed Data'!$B$23+M$158*'Fixed Data'!$B$26)*'Fixed Data'!T44/10^6</f>
        <v>-61.384144891351106</v>
      </c>
      <c r="N172" s="262">
        <f>-(N$158*'Fixed Data'!$B$25*'Fixed Data'!N$47*'Fixed Data'!$B$24*'Fixed Data'!$B$23+N$158*'Fixed Data'!$B$26)*'Fixed Data'!U44/10^6</f>
        <v>-63.176941314156849</v>
      </c>
      <c r="O172" s="262">
        <f>-(O$158*'Fixed Data'!$B$25*'Fixed Data'!O$47*'Fixed Data'!$B$24*'Fixed Data'!$B$23+O$158*'Fixed Data'!$B$26)*'Fixed Data'!V44/10^6</f>
        <v>-65.027189436488257</v>
      </c>
      <c r="P172" s="262">
        <f>-(P$158*'Fixed Data'!$B$25*'Fixed Data'!P$47*'Fixed Data'!$B$24*'Fixed Data'!$B$23+P$158*'Fixed Data'!$B$26)*'Fixed Data'!W44/10^6</f>
        <v>-66.936979329296378</v>
      </c>
      <c r="Q172" s="262">
        <f>-(Q$158*'Fixed Data'!$B$25*'Fixed Data'!Q$47*'Fixed Data'!$B$24*'Fixed Data'!$B$23+Q$158*'Fixed Data'!$B$26)*'Fixed Data'!X44/10^6</f>
        <v>-68.908488818512424</v>
      </c>
      <c r="R172" s="262">
        <f>-(R$158*'Fixed Data'!$B$25*'Fixed Data'!R$47*'Fixed Data'!$B$24*'Fixed Data'!$B$23+R$158*'Fixed Data'!$B$26)*'Fixed Data'!Y44/10^6</f>
        <v>-70.94398767776093</v>
      </c>
      <c r="S172" s="262">
        <f>-(S$158*'Fixed Data'!$B$25*'Fixed Data'!S$47*'Fixed Data'!$B$24*'Fixed Data'!$B$23+S$158*'Fixed Data'!$B$26)*'Fixed Data'!Z44/10^6</f>
        <v>-73.029406796451966</v>
      </c>
      <c r="T172" s="262">
        <f>-(T$158*'Fixed Data'!$B$25*'Fixed Data'!T$47*'Fixed Data'!$B$24*'Fixed Data'!$B$23+T$158*'Fixed Data'!$B$26)*'Fixed Data'!AA44/10^6</f>
        <v>-75.182675759403367</v>
      </c>
      <c r="U172" s="262">
        <f>-(U$158*'Fixed Data'!$B$25*'Fixed Data'!U$47*'Fixed Data'!$B$24*'Fixed Data'!$B$23+U$158*'Fixed Data'!$B$26)*'Fixed Data'!AB44/10^6</f>
        <v>-77.40631994967228</v>
      </c>
      <c r="V172" s="262">
        <f>-(V$158*'Fixed Data'!$B$25*'Fixed Data'!V$47*'Fixed Data'!$B$24*'Fixed Data'!$B$23+V$158*'Fixed Data'!$B$26)*'Fixed Data'!AC44/10^6</f>
        <v>-79.702973621017861</v>
      </c>
      <c r="W172" s="262">
        <f>-(W$158*'Fixed Data'!$B$25*'Fixed Data'!W$47*'Fixed Data'!$B$24*'Fixed Data'!$B$23+W$158*'Fixed Data'!$B$26)*'Fixed Data'!AD44/10^6</f>
        <v>-82.075384952587569</v>
      </c>
      <c r="X172" s="262">
        <f>-(X$158*'Fixed Data'!$B$25*'Fixed Data'!X$47*'Fixed Data'!$B$24*'Fixed Data'!$B$23+X$158*'Fixed Data'!$B$26)*'Fixed Data'!AE44/10^6</f>
        <v>-84.526421997683698</v>
      </c>
      <c r="Y172" s="262">
        <f>-(Y$158*'Fixed Data'!$B$25*'Fixed Data'!Y$47*'Fixed Data'!$B$24*'Fixed Data'!$B$23+Y$158*'Fixed Data'!$B$26)*'Fixed Data'!AF44/10^6</f>
        <v>-87.059078369843775</v>
      </c>
      <c r="Z172" s="262">
        <f>-(Z$158*'Fixed Data'!$B$25*'Fixed Data'!Z$47*'Fixed Data'!$B$24*'Fixed Data'!$B$23+Z$158*'Fixed Data'!$B$26)*'Fixed Data'!AG44/10^6</f>
        <v>-89.676479553642423</v>
      </c>
      <c r="AA172" s="262">
        <f>-(AA$158*'Fixed Data'!$B$25*'Fixed Data'!AA$47*'Fixed Data'!$B$24*'Fixed Data'!$B$23+AA$158*'Fixed Data'!$B$26)*'Fixed Data'!AH44/10^6</f>
        <v>-92.381889466549595</v>
      </c>
      <c r="AB172" s="262">
        <f>-(AB$158*'Fixed Data'!$B$25*'Fixed Data'!AB$47*'Fixed Data'!$B$24*'Fixed Data'!$B$23+AB$158*'Fixed Data'!$B$26)*'Fixed Data'!AI44/10^6</f>
        <v>-95.178717521411826</v>
      </c>
      <c r="AC172" s="262">
        <f>-(AC$158*'Fixed Data'!$B$25*'Fixed Data'!AC$47*'Fixed Data'!$B$24*'Fixed Data'!$B$23+AC$158*'Fixed Data'!$B$26)*'Fixed Data'!AJ44/10^6</f>
        <v>-98.007460952550133</v>
      </c>
      <c r="AD172" s="262">
        <f>-(AD$158*'Fixed Data'!$B$25*'Fixed Data'!AD$47*'Fixed Data'!$B$24*'Fixed Data'!$B$23+AD$158*'Fixed Data'!$B$26)*'Fixed Data'!AK44/10^6</f>
        <v>-100.92287453721099</v>
      </c>
      <c r="AE172" s="262">
        <f>-(AE$158*'Fixed Data'!$B$25*'Fixed Data'!AE$47*'Fixed Data'!$B$24*'Fixed Data'!$B$23+AE$158*'Fixed Data'!$B$26)*'Fixed Data'!AL44/10^6</f>
        <v>-103.92126453841763</v>
      </c>
      <c r="AF172" s="262">
        <f>-(AF$158*'Fixed Data'!$B$25*'Fixed Data'!AF$47*'Fixed Data'!$B$24*'Fixed Data'!$B$23+AF$158*'Fixed Data'!$B$26)*'Fixed Data'!AM44/10^6</f>
        <v>-107.00050909843104</v>
      </c>
      <c r="AG172" s="262">
        <f>-(AG$158*'Fixed Data'!$B$25*'Fixed Data'!AG$47*'Fixed Data'!$B$24*'Fixed Data'!$B$23+AG$158*'Fixed Data'!$B$26)*'Fixed Data'!AN44/10^6</f>
        <v>-110.16043617150775</v>
      </c>
      <c r="AH172" s="262">
        <f>-(AH$158*'Fixed Data'!$B$25*'Fixed Data'!AH$47*'Fixed Data'!$B$24*'Fixed Data'!$B$23+AH$158*'Fixed Data'!$B$26)*'Fixed Data'!AO44/10^6</f>
        <v>-113.40385664708178</v>
      </c>
      <c r="AI172" s="262">
        <f>-(AI$158*'Fixed Data'!$B$25*'Fixed Data'!AI$47*'Fixed Data'!$B$24*'Fixed Data'!$B$23+AI$158*'Fixed Data'!$B$26)*'Fixed Data'!AP44/10^6</f>
        <v>-116.73832576537339</v>
      </c>
      <c r="AJ172" s="262">
        <f>-(AJ$158*'Fixed Data'!$B$25*'Fixed Data'!AJ$47*'Fixed Data'!$B$24*'Fixed Data'!$B$23+AJ$158*'Fixed Data'!$B$26)*'Fixed Data'!AQ44/10^6</f>
        <v>-120.16469571608177</v>
      </c>
      <c r="AK172" s="262">
        <f>-(AK$158*'Fixed Data'!$B$25*'Fixed Data'!AK$47*'Fixed Data'!$B$24*'Fixed Data'!$B$23+AK$158*'Fixed Data'!$B$26)*'Fixed Data'!AR44/10^6</f>
        <v>-123.68549316339937</v>
      </c>
      <c r="AL172" s="262">
        <f>-(AL$158*'Fixed Data'!$B$25*'Fixed Data'!AL$47*'Fixed Data'!$B$24*'Fixed Data'!$B$23+AL$158*'Fixed Data'!$B$26)*'Fixed Data'!AS44/10^6</f>
        <v>-127.3042231760455</v>
      </c>
      <c r="AM172" s="262">
        <f>-(AM$158*'Fixed Data'!$B$25*'Fixed Data'!AM$47*'Fixed Data'!$B$24*'Fixed Data'!$B$23+AM$158*'Fixed Data'!$B$26)*'Fixed Data'!AT44/10^6</f>
        <v>-131.02474938335848</v>
      </c>
      <c r="AN172" s="262">
        <f>-(AN$158*'Fixed Data'!$B$25*'Fixed Data'!AN$47*'Fixed Data'!$B$24*'Fixed Data'!$B$23+AN$158*'Fixed Data'!$B$26)*'Fixed Data'!AU44/10^6</f>
        <v>-134.85078463075584</v>
      </c>
      <c r="AO172" s="262">
        <f>-(AO$158*'Fixed Data'!$B$25*'Fixed Data'!AO$47*'Fixed Data'!$B$24*'Fixed Data'!$B$23+AO$158*'Fixed Data'!$B$26)*'Fixed Data'!AV44/10^6</f>
        <v>-138.78575266012464</v>
      </c>
      <c r="AP172" s="262">
        <f>-(AP$158*'Fixed Data'!$B$25*'Fixed Data'!AP$47*'Fixed Data'!$B$24*'Fixed Data'!$B$23+AP$158*'Fixed Data'!$B$26)*'Fixed Data'!AW44/10^6</f>
        <v>-142.83360779876472</v>
      </c>
      <c r="AQ172" s="262">
        <f>-(AQ$158*'Fixed Data'!$B$25*'Fixed Data'!AQ$47*'Fixed Data'!$B$24*'Fixed Data'!$B$23+AQ$158*'Fixed Data'!$B$26)*'Fixed Data'!AX44/10^6</f>
        <v>-146.99852631727049</v>
      </c>
      <c r="AR172" s="262">
        <f>-(AR$158*'Fixed Data'!$B$25*'Fixed Data'!AR$47*'Fixed Data'!$B$24*'Fixed Data'!$B$23+AR$158*'Fixed Data'!$B$26)*'Fixed Data'!AY44/10^6</f>
        <v>-151.28479833896634</v>
      </c>
      <c r="AS172" s="262">
        <f>-(AS$158*'Fixed Data'!$B$25*'Fixed Data'!AS$47*'Fixed Data'!$B$24*'Fixed Data'!$B$23+AS$158*'Fixed Data'!$B$26)*'Fixed Data'!AZ44/10^6</f>
        <v>-155.69684853579474</v>
      </c>
      <c r="AT172" s="262">
        <f>-(AT$158*'Fixed Data'!$B$25*'Fixed Data'!AT$47*'Fixed Data'!$B$24*'Fixed Data'!$B$23+AT$158*'Fixed Data'!$B$26)*'Fixed Data'!BA44/10^6</f>
        <v>-160.23930963882856</v>
      </c>
      <c r="AU172" s="262">
        <f>-(AU$158*'Fixed Data'!$B$25*'Fixed Data'!AU$47*'Fixed Data'!$B$24*'Fixed Data'!$B$23+AU$158*'Fixed Data'!$B$26)*'Fixed Data'!BB44/10^6</f>
        <v>-164.91706159965949</v>
      </c>
      <c r="AV172" s="262">
        <f>-(AV$158*'Fixed Data'!$B$25*'Fixed Data'!AV$47*'Fixed Data'!$B$24*'Fixed Data'!$B$23+AV$158*'Fixed Data'!$B$26)*'Fixed Data'!BC44/10^6</f>
        <v>-169.73518685827881</v>
      </c>
      <c r="AW172" s="262">
        <f>-(AW$158*'Fixed Data'!$B$25*'Fixed Data'!AW$47*'Fixed Data'!$B$24*'Fixed Data'!$B$23+AW$158*'Fixed Data'!$B$26)*'Fixed Data'!BD44/10^6</f>
        <v>-174.69898217503848</v>
      </c>
      <c r="AX172" s="262">
        <f>-(AX$158*'Fixed Data'!$B$25*'Fixed Data'!AX$47*'Fixed Data'!$B$24*'Fixed Data'!$B$23+AX$158*'Fixed Data'!$B$26)*'Fixed Data'!BE44/10^6</f>
        <v>-179.81398256865646</v>
      </c>
      <c r="AY172" s="262">
        <f>-(AY$158*'Fixed Data'!$B$25*'Fixed Data'!AY$47*'Fixed Data'!$B$24*'Fixed Data'!$B$23+AY$158*'Fixed Data'!$B$26)*'Fixed Data'!BF44/10^6</f>
        <v>-185.08597758692355</v>
      </c>
      <c r="AZ172" s="262">
        <f>-(AZ$158*'Fixed Data'!$B$25*'Fixed Data'!AZ$47*'Fixed Data'!$B$24*'Fixed Data'!$B$23+AZ$158*'Fixed Data'!$B$26)*'Fixed Data'!BG44/10^6</f>
        <v>-190.52101880941666</v>
      </c>
      <c r="BA172" s="262">
        <f>-(BA$158*'Fixed Data'!$B$25*'Fixed Data'!BA$47*'Fixed Data'!$B$24*'Fixed Data'!$B$23+BA$158*'Fixed Data'!$B$26)*'Fixed Data'!BH44/10^6</f>
        <v>-196.12542836645949</v>
      </c>
      <c r="BB172" s="262">
        <f>-(BB$158*'Fixed Data'!$B$25*'Fixed Data'!BB$47*'Fixed Data'!$B$24*'Fixed Data'!$B$23+BB$158*'Fixed Data'!$B$26)*'Fixed Data'!BI44/10^6</f>
        <v>-197.13929895118946</v>
      </c>
    </row>
    <row r="173" spans="1:54" outlineLevel="2">
      <c r="A173" s="441"/>
      <c r="B173" s="135" t="s">
        <v>284</v>
      </c>
      <c r="C173" s="135"/>
      <c r="D173" s="135" t="s">
        <v>387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2"/>
      <c r="B174" s="135" t="s">
        <v>284</v>
      </c>
      <c r="C174" s="135"/>
      <c r="D174" s="135" t="s">
        <v>387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0" t="s">
        <v>481</v>
      </c>
      <c r="B176" s="135" t="s">
        <v>284</v>
      </c>
      <c r="C176" s="135" t="s">
        <v>393</v>
      </c>
      <c r="D176" s="135" t="s">
        <v>387</v>
      </c>
      <c r="E176" s="262">
        <f>-(E$158*'Fixed Data'!$B$25*'Fixed Data'!E$47*'Fixed Data'!$B$24*'Fixed Data'!$B$23+E$158*'Fixed Data'!$B$26)*'Fixed Data'!L46/10^6</f>
        <v>-146.68206801275718</v>
      </c>
      <c r="F176" s="262">
        <f>-(F$158*'Fixed Data'!$B$25*'Fixed Data'!F$47*'Fixed Data'!$B$24*'Fixed Data'!$B$23+F$158*'Fixed Data'!$B$26)*'Fixed Data'!M46/10^6</f>
        <v>-150.87364759294957</v>
      </c>
      <c r="G176" s="262">
        <f>-(G$158*'Fixed Data'!$B$25*'Fixed Data'!G$47*'Fixed Data'!$B$24*'Fixed Data'!$B$23+G$158*'Fixed Data'!$B$26)*'Fixed Data'!N46/10^6</f>
        <v>-155.20008676771974</v>
      </c>
      <c r="H176" s="262">
        <f>-(H$158*'Fixed Data'!$B$25*'Fixed Data'!H$47*'Fixed Data'!$B$24*'Fixed Data'!$B$23+H$158*'Fixed Data'!$B$26)*'Fixed Data'!O46/10^6</f>
        <v>-159.65856872368587</v>
      </c>
      <c r="I176" s="262">
        <f>-(I$158*'Fixed Data'!$B$25*'Fixed Data'!I$47*'Fixed Data'!$B$24*'Fixed Data'!$B$23+I$158*'Fixed Data'!$B$26)*'Fixed Data'!P46/10^6</f>
        <v>-164.24974092142659</v>
      </c>
      <c r="J176" s="262">
        <f>-(J$158*'Fixed Data'!$B$25*'Fixed Data'!J$47*'Fixed Data'!$B$24*'Fixed Data'!$B$23+J$158*'Fixed Data'!$B$26)*'Fixed Data'!Q46/10^6</f>
        <v>-168.9923984566712</v>
      </c>
      <c r="K176" s="262">
        <f>-(K$158*'Fixed Data'!$B$25*'Fixed Data'!K$47*'Fixed Data'!$B$24*'Fixed Data'!$B$23+K$158*'Fixed Data'!$B$26)*'Fixed Data'!R46/10^6</f>
        <v>-173.88888625358223</v>
      </c>
      <c r="L176" s="262">
        <f>-(L$158*'Fixed Data'!$B$25*'Fixed Data'!L$47*'Fixed Data'!$B$24*'Fixed Data'!$B$23+L$158*'Fixed Data'!$B$26)*'Fixed Data'!S46/10^6</f>
        <v>-178.94038172088102</v>
      </c>
      <c r="M176" s="262">
        <f>-(M$158*'Fixed Data'!$B$25*'Fixed Data'!M$47*'Fixed Data'!$B$24*'Fixed Data'!$B$23+M$158*'Fixed Data'!$B$26)*'Fixed Data'!T46/10^6</f>
        <v>-184.15243463540037</v>
      </c>
      <c r="N176" s="262">
        <f>-(N$158*'Fixed Data'!$B$25*'Fixed Data'!N$47*'Fixed Data'!$B$24*'Fixed Data'!$B$23+N$158*'Fixed Data'!$B$26)*'Fixed Data'!U46/10^6</f>
        <v>-189.53082390328538</v>
      </c>
      <c r="O176" s="262">
        <f>-(O$158*'Fixed Data'!$B$25*'Fixed Data'!O$47*'Fixed Data'!$B$24*'Fixed Data'!$B$23+O$158*'Fixed Data'!$B$26)*'Fixed Data'!V46/10^6</f>
        <v>-195.08156830946481</v>
      </c>
      <c r="P176" s="262">
        <f>-(P$158*'Fixed Data'!$B$25*'Fixed Data'!P$47*'Fixed Data'!$B$24*'Fixed Data'!$B$23+P$158*'Fixed Data'!$B$26)*'Fixed Data'!W46/10^6</f>
        <v>-200.8109380281702</v>
      </c>
      <c r="Q176" s="262">
        <f>-(Q$158*'Fixed Data'!$B$25*'Fixed Data'!Q$47*'Fixed Data'!$B$24*'Fixed Data'!$B$23+Q$158*'Fixed Data'!$B$26)*'Fixed Data'!X46/10^6</f>
        <v>-206.72546645553729</v>
      </c>
      <c r="R176" s="262">
        <f>-(R$158*'Fixed Data'!$B$25*'Fixed Data'!R$47*'Fixed Data'!$B$24*'Fixed Data'!$B$23+R$158*'Fixed Data'!$B$26)*'Fixed Data'!Y46/10^6</f>
        <v>-212.83196303328276</v>
      </c>
      <c r="S176" s="262">
        <f>-(S$158*'Fixed Data'!$B$25*'Fixed Data'!S$47*'Fixed Data'!$B$24*'Fixed Data'!$B$23+S$158*'Fixed Data'!$B$26)*'Fixed Data'!Z46/10^6</f>
        <v>-219.08822034734715</v>
      </c>
      <c r="T176" s="262">
        <f>-(T$158*'Fixed Data'!$B$25*'Fixed Data'!T$47*'Fixed Data'!$B$24*'Fixed Data'!$B$23+T$158*'Fixed Data'!$B$26)*'Fixed Data'!AA46/10^6</f>
        <v>-225.54802723560181</v>
      </c>
      <c r="U176" s="262">
        <f>-(U$158*'Fixed Data'!$B$25*'Fixed Data'!U$47*'Fixed Data'!$B$24*'Fixed Data'!$B$23+U$158*'Fixed Data'!$B$26)*'Fixed Data'!AB46/10^6</f>
        <v>-232.21895989223694</v>
      </c>
      <c r="V176" s="262">
        <f>-(V$158*'Fixed Data'!$B$25*'Fixed Data'!V$47*'Fixed Data'!$B$24*'Fixed Data'!$B$23+V$158*'Fixed Data'!$B$26)*'Fixed Data'!AC46/10^6</f>
        <v>-239.10892081920878</v>
      </c>
      <c r="W176" s="262">
        <f>-(W$158*'Fixed Data'!$B$25*'Fixed Data'!W$47*'Fixed Data'!$B$24*'Fixed Data'!$B$23+W$158*'Fixed Data'!$B$26)*'Fixed Data'!AD46/10^6</f>
        <v>-246.22615485776274</v>
      </c>
      <c r="X176" s="262">
        <f>-(X$158*'Fixed Data'!$B$25*'Fixed Data'!X$47*'Fixed Data'!$B$24*'Fixed Data'!$B$23+X$158*'Fixed Data'!$B$26)*'Fixed Data'!AE46/10^6</f>
        <v>-253.57926599305111</v>
      </c>
      <c r="Y176" s="262">
        <f>-(Y$158*'Fixed Data'!$B$25*'Fixed Data'!Y$47*'Fixed Data'!$B$24*'Fixed Data'!$B$23+Y$158*'Fixed Data'!$B$26)*'Fixed Data'!AF46/10^6</f>
        <v>-261.17723510953135</v>
      </c>
      <c r="Z176" s="262">
        <f>-(Z$158*'Fixed Data'!$B$25*'Fixed Data'!Z$47*'Fixed Data'!$B$24*'Fixed Data'!$B$23+Z$158*'Fixed Data'!$B$26)*'Fixed Data'!AG46/10^6</f>
        <v>-269.02943861444811</v>
      </c>
      <c r="AA176" s="262">
        <f>-(AA$158*'Fixed Data'!$B$25*'Fixed Data'!AA$47*'Fixed Data'!$B$24*'Fixed Data'!$B$23+AA$158*'Fixed Data'!$B$26)*'Fixed Data'!AH46/10^6</f>
        <v>-277.14566844682253</v>
      </c>
      <c r="AB176" s="262">
        <f>-(AB$158*'Fixed Data'!$B$25*'Fixed Data'!AB$47*'Fixed Data'!$B$24*'Fixed Data'!$B$23+AB$158*'Fixed Data'!$B$26)*'Fixed Data'!AI46/10^6</f>
        <v>-285.53615256423546</v>
      </c>
      <c r="AC176" s="262">
        <f>-(AC$158*'Fixed Data'!$B$25*'Fixed Data'!AC$47*'Fixed Data'!$B$24*'Fixed Data'!$B$23+AC$158*'Fixed Data'!$B$26)*'Fixed Data'!AJ46/10^6</f>
        <v>-294.02238286042808</v>
      </c>
      <c r="AD176" s="262">
        <f>-(AD$158*'Fixed Data'!$B$25*'Fixed Data'!AD$47*'Fixed Data'!$B$24*'Fixed Data'!$B$23+AD$158*'Fixed Data'!$B$26)*'Fixed Data'!AK46/10^6</f>
        <v>-302.76862361767598</v>
      </c>
      <c r="AE176" s="262">
        <f>-(AE$158*'Fixed Data'!$B$25*'Fixed Data'!AE$47*'Fixed Data'!$B$24*'Fixed Data'!$B$23+AE$158*'Fixed Data'!$B$26)*'Fixed Data'!AL46/10^6</f>
        <v>-311.76379362537426</v>
      </c>
      <c r="AF176" s="262">
        <f>-(AF$158*'Fixed Data'!$B$25*'Fixed Data'!AF$47*'Fixed Data'!$B$24*'Fixed Data'!$B$23+AF$158*'Fixed Data'!$B$26)*'Fixed Data'!AM46/10^6</f>
        <v>-321.00152731056454</v>
      </c>
      <c r="AG176" s="262">
        <f>-(AG$158*'Fixed Data'!$B$25*'Fixed Data'!AG$47*'Fixed Data'!$B$24*'Fixed Data'!$B$23+AG$158*'Fixed Data'!$B$26)*'Fixed Data'!AN46/10^6</f>
        <v>-330.48130852585689</v>
      </c>
      <c r="AH176" s="262">
        <f>-(AH$158*'Fixed Data'!$B$25*'Fixed Data'!AH$47*'Fixed Data'!$B$24*'Fixed Data'!$B$23+AH$158*'Fixed Data'!$B$26)*'Fixed Data'!AO46/10^6</f>
        <v>-340.2115699556141</v>
      </c>
      <c r="AI176" s="262">
        <f>-(AI$158*'Fixed Data'!$B$25*'Fixed Data'!AI$47*'Fixed Data'!$B$24*'Fixed Data'!$B$23+AI$158*'Fixed Data'!$B$26)*'Fixed Data'!AP46/10^6</f>
        <v>-350.21497731295869</v>
      </c>
      <c r="AJ176" s="262">
        <f>-(AJ$158*'Fixed Data'!$B$25*'Fixed Data'!AJ$47*'Fixed Data'!$B$24*'Fixed Data'!$B$23+AJ$158*'Fixed Data'!$B$26)*'Fixed Data'!AQ46/10^6</f>
        <v>-360.49408716705699</v>
      </c>
      <c r="AK176" s="262">
        <f>-(AK$158*'Fixed Data'!$B$25*'Fixed Data'!AK$47*'Fixed Data'!$B$24*'Fixed Data'!$B$23+AK$158*'Fixed Data'!$B$26)*'Fixed Data'!AR46/10^6</f>
        <v>-371.05647951061422</v>
      </c>
      <c r="AL176" s="262">
        <f>-(AL$158*'Fixed Data'!$B$25*'Fixed Data'!AL$47*'Fixed Data'!$B$24*'Fixed Data'!$B$23+AL$158*'Fixed Data'!$B$26)*'Fixed Data'!AS46/10^6</f>
        <v>-381.91266955012981</v>
      </c>
      <c r="AM176" s="262">
        <f>-(AM$158*'Fixed Data'!$B$25*'Fixed Data'!AM$47*'Fixed Data'!$B$24*'Fixed Data'!$B$23+AM$158*'Fixed Data'!$B$26)*'Fixed Data'!AT46/10^6</f>
        <v>-393.07424817436504</v>
      </c>
      <c r="AN176" s="262">
        <f>-(AN$158*'Fixed Data'!$B$25*'Fixed Data'!AN$47*'Fixed Data'!$B$24*'Fixed Data'!$B$23+AN$158*'Fixed Data'!$B$26)*'Fixed Data'!AU46/10^6</f>
        <v>-404.5523539186471</v>
      </c>
      <c r="AO176" s="262">
        <f>-(AO$158*'Fixed Data'!$B$25*'Fixed Data'!AO$47*'Fixed Data'!$B$24*'Fixed Data'!$B$23+AO$158*'Fixed Data'!$B$26)*'Fixed Data'!AV46/10^6</f>
        <v>-416.35725800881278</v>
      </c>
      <c r="AP176" s="262">
        <f>-(AP$158*'Fixed Data'!$B$25*'Fixed Data'!AP$47*'Fixed Data'!$B$24*'Fixed Data'!$B$23+AP$158*'Fixed Data'!$B$26)*'Fixed Data'!AW46/10^6</f>
        <v>-428.50082342687335</v>
      </c>
      <c r="AQ176" s="262">
        <f>-(AQ$158*'Fixed Data'!$B$25*'Fixed Data'!AQ$47*'Fixed Data'!$B$24*'Fixed Data'!$B$23+AQ$158*'Fixed Data'!$B$26)*'Fixed Data'!AX46/10^6</f>
        <v>-440.99557898465508</v>
      </c>
      <c r="AR176" s="262">
        <f>-(AR$158*'Fixed Data'!$B$25*'Fixed Data'!AR$47*'Fixed Data'!$B$24*'Fixed Data'!$B$23+AR$158*'Fixed Data'!$B$26)*'Fixed Data'!AY46/10^6</f>
        <v>-453.85439505210138</v>
      </c>
      <c r="AS176" s="262">
        <f>-(AS$158*'Fixed Data'!$B$25*'Fixed Data'!AS$47*'Fixed Data'!$B$24*'Fixed Data'!$B$23+AS$158*'Fixed Data'!$B$26)*'Fixed Data'!AZ46/10^6</f>
        <v>-467.09054564497518</v>
      </c>
      <c r="AT176" s="262">
        <f>-(AT$158*'Fixed Data'!$B$25*'Fixed Data'!AT$47*'Fixed Data'!$B$24*'Fixed Data'!$B$23+AT$158*'Fixed Data'!$B$26)*'Fixed Data'!BA46/10^6</f>
        <v>-480.71792895654499</v>
      </c>
      <c r="AU176" s="262">
        <f>-(AU$158*'Fixed Data'!$B$25*'Fixed Data'!AU$47*'Fixed Data'!$B$24*'Fixed Data'!$B$23+AU$158*'Fixed Data'!$B$26)*'Fixed Data'!BB46/10^6</f>
        <v>-494.75118484159827</v>
      </c>
      <c r="AV176" s="262">
        <f>-(AV$158*'Fixed Data'!$B$25*'Fixed Data'!AV$47*'Fixed Data'!$B$24*'Fixed Data'!$B$23+AV$158*'Fixed Data'!$B$26)*'Fixed Data'!BC46/10^6</f>
        <v>-509.20556062010411</v>
      </c>
      <c r="AW176" s="262">
        <f>-(AW$158*'Fixed Data'!$B$25*'Fixed Data'!AW$47*'Fixed Data'!$B$24*'Fixed Data'!$B$23+AW$158*'Fixed Data'!$B$26)*'Fixed Data'!BD46/10^6</f>
        <v>-524.09694657311468</v>
      </c>
      <c r="AX176" s="262">
        <f>-(AX$158*'Fixed Data'!$B$25*'Fixed Data'!AX$47*'Fixed Data'!$B$24*'Fixed Data'!$B$23+AX$158*'Fixed Data'!$B$26)*'Fixed Data'!BE46/10^6</f>
        <v>-539.44194775678727</v>
      </c>
      <c r="AY176" s="262">
        <f>-(AY$158*'Fixed Data'!$B$25*'Fixed Data'!AY$47*'Fixed Data'!$B$24*'Fixed Data'!$B$23+AY$158*'Fixed Data'!$B$26)*'Fixed Data'!BF46/10^6</f>
        <v>-555.25793281450456</v>
      </c>
      <c r="AZ176" s="262">
        <f>-(AZ$158*'Fixed Data'!$B$25*'Fixed Data'!AZ$47*'Fixed Data'!$B$24*'Fixed Data'!$B$23+AZ$158*'Fixed Data'!$B$26)*'Fixed Data'!BG46/10^6</f>
        <v>-571.56305648499881</v>
      </c>
      <c r="BA176" s="262">
        <f>-(BA$158*'Fixed Data'!$B$25*'Fixed Data'!BA$47*'Fixed Data'!$B$24*'Fixed Data'!$B$23+BA$158*'Fixed Data'!$B$26)*'Fixed Data'!BH46/10^6</f>
        <v>-588.37628515924405</v>
      </c>
      <c r="BB176" s="262">
        <f>-(BB$158*'Fixed Data'!$B$25*'Fixed Data'!BB$47*'Fixed Data'!$B$24*'Fixed Data'!$B$23+BB$158*'Fixed Data'!$B$26)*'Fixed Data'!BI46/10^6</f>
        <v>-591.41789691516692</v>
      </c>
    </row>
    <row r="177" spans="1:54" outlineLevel="2">
      <c r="A177" s="441"/>
      <c r="B177" s="135" t="s">
        <v>284</v>
      </c>
      <c r="C177" s="135"/>
      <c r="D177" s="135" t="s">
        <v>387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2"/>
      <c r="B178" s="135" t="s">
        <v>284</v>
      </c>
      <c r="C178" s="135"/>
      <c r="D178" s="135" t="s">
        <v>387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482</v>
      </c>
      <c r="B182" s="19"/>
      <c r="C182" s="19"/>
      <c r="D182" s="19"/>
      <c r="E182" s="15"/>
    </row>
    <row r="183" spans="1:54" ht="15" outlineLevel="1">
      <c r="A183" s="12"/>
      <c r="B183" s="19"/>
      <c r="C183" s="19"/>
      <c r="D183" s="19"/>
      <c r="E183" s="15"/>
    </row>
    <row r="184" spans="1:54" s="4" customFormat="1" outlineLevel="1">
      <c r="A184" s="4" t="s">
        <v>483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3" t="s">
        <v>484</v>
      </c>
      <c r="B186" s="150" t="s">
        <v>485</v>
      </c>
      <c r="C186" s="6" t="s">
        <v>486</v>
      </c>
      <c r="D186" s="10" t="s">
        <v>398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4"/>
      <c r="B187" s="150" t="s">
        <v>487</v>
      </c>
      <c r="C187" s="6" t="s">
        <v>488</v>
      </c>
      <c r="D187" s="10" t="s">
        <v>398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40" t="s">
        <v>489</v>
      </c>
      <c r="B190" s="150" t="s">
        <v>350</v>
      </c>
      <c r="C190" s="19"/>
      <c r="D190" s="135" t="s">
        <v>387</v>
      </c>
      <c r="E190" s="21">
        <f>(E133+E83)*E186</f>
        <v>-3.2356845979820639</v>
      </c>
      <c r="F190" s="21">
        <f t="shared" ref="F190:BB190" si="17">(F133+F83)*F186</f>
        <v>-3.2508203947213397</v>
      </c>
      <c r="G190" s="21">
        <f t="shared" si="17"/>
        <v>-3.3149494133042667</v>
      </c>
      <c r="H190" s="21">
        <f t="shared" si="17"/>
        <v>-3.3664161132761041</v>
      </c>
      <c r="I190" s="21">
        <f t="shared" si="17"/>
        <v>-3.406159361545583</v>
      </c>
      <c r="J190" s="21">
        <f t="shared" si="17"/>
        <v>-0.76706211255930368</v>
      </c>
      <c r="K190" s="21">
        <f t="shared" si="17"/>
        <v>-0.69223022914620858</v>
      </c>
      <c r="L190" s="21">
        <f t="shared" si="17"/>
        <v>-0.62264357692448802</v>
      </c>
      <c r="M190" s="21">
        <f t="shared" si="17"/>
        <v>-0.55799709022742139</v>
      </c>
      <c r="N190" s="21">
        <f t="shared" si="17"/>
        <v>-0.49800155132547286</v>
      </c>
      <c r="O190" s="21">
        <f t="shared" si="17"/>
        <v>-0.44238282640138143</v>
      </c>
      <c r="P190" s="21">
        <f t="shared" si="17"/>
        <v>-0.3908811364634015</v>
      </c>
      <c r="Q190" s="21">
        <f t="shared" si="17"/>
        <v>-0.34325036166049505</v>
      </c>
      <c r="R190" s="21">
        <f t="shared" si="17"/>
        <v>-0.29925737752880649</v>
      </c>
      <c r="S190" s="21">
        <f t="shared" si="17"/>
        <v>-0.25868142176155651</v>
      </c>
      <c r="T190" s="21">
        <f t="shared" si="17"/>
        <v>-0.22131349015467161</v>
      </c>
      <c r="U190" s="21">
        <f t="shared" si="17"/>
        <v>-0.18695576043814371</v>
      </c>
      <c r="V190" s="21">
        <f t="shared" si="17"/>
        <v>-0.15542104275837776</v>
      </c>
      <c r="W190" s="21">
        <f t="shared" si="17"/>
        <v>-0.12653225562974274</v>
      </c>
      <c r="X190" s="21">
        <f t="shared" si="17"/>
        <v>-0.10012192622428316</v>
      </c>
      <c r="Y190" s="21">
        <f t="shared" si="17"/>
        <v>-7.6031713917167523E-2</v>
      </c>
      <c r="Z190" s="21">
        <f t="shared" si="17"/>
        <v>-5.4111956052026997E-2</v>
      </c>
      <c r="AA190" s="21">
        <f t="shared" si="17"/>
        <v>-3.4221234934970306E-2</v>
      </c>
      <c r="AB190" s="21">
        <f t="shared" si="17"/>
        <v>-1.6225965108810143E-2</v>
      </c>
      <c r="AC190" s="21">
        <f t="shared" si="17"/>
        <v>-2.5012228136408221E-17</v>
      </c>
      <c r="AD190" s="21">
        <f t="shared" si="17"/>
        <v>-2.4166403996529686E-17</v>
      </c>
      <c r="AE190" s="21">
        <f t="shared" si="17"/>
        <v>-2.3349182605342691E-17</v>
      </c>
      <c r="AF190" s="21">
        <f t="shared" si="17"/>
        <v>-2.2559596720137864E-17</v>
      </c>
      <c r="AG190" s="21">
        <f t="shared" si="17"/>
        <v>-2.1796711806896487E-17</v>
      </c>
      <c r="AH190" s="21">
        <f t="shared" si="17"/>
        <v>-2.1059624934199513E-17</v>
      </c>
      <c r="AI190" s="21">
        <f t="shared" si="17"/>
        <v>-2.0347463704540588E-17</v>
      </c>
      <c r="AJ190" s="21">
        <f t="shared" si="17"/>
        <v>-1.9754819130621931E-17</v>
      </c>
      <c r="AK190" s="21">
        <f t="shared" si="17"/>
        <v>-1.9179436049147507E-17</v>
      </c>
      <c r="AL190" s="21">
        <f t="shared" si="17"/>
        <v>-1.8620811698201461E-17</v>
      </c>
      <c r="AM190" s="21">
        <f t="shared" si="17"/>
        <v>-1.8078457959418894E-17</v>
      </c>
      <c r="AN190" s="21">
        <f t="shared" si="17"/>
        <v>-1.7551900931474652E-17</v>
      </c>
      <c r="AO190" s="21">
        <f t="shared" si="17"/>
        <v>-1.7040680515994808E-17</v>
      </c>
      <c r="AP190" s="21">
        <f t="shared" si="17"/>
        <v>-1.6544350015528939E-17</v>
      </c>
      <c r="AQ190" s="21">
        <f t="shared" si="17"/>
        <v>-1.6062475743231983E-17</v>
      </c>
      <c r="AR190" s="21">
        <f t="shared" si="17"/>
        <v>-1.5594636643914545E-17</v>
      </c>
      <c r="AS190" s="21">
        <f t="shared" si="17"/>
        <v>-1.5140423926130628E-17</v>
      </c>
      <c r="AT190" s="21">
        <f t="shared" si="17"/>
        <v>-1.4699440704981192E-17</v>
      </c>
      <c r="AU190" s="21">
        <f t="shared" si="17"/>
        <v>-1.4271301655321545E-17</v>
      </c>
      <c r="AV190" s="21">
        <f t="shared" si="17"/>
        <v>-1.3855632675069461E-17</v>
      </c>
      <c r="AW190" s="21">
        <f t="shared" si="17"/>
        <v>-1.3452070558319865E-17</v>
      </c>
      <c r="AX190" s="21">
        <f t="shared" si="17"/>
        <v>-1.3060262677980451E-17</v>
      </c>
      <c r="AY190" s="21">
        <f t="shared" si="17"/>
        <v>-1.2679866677650923E-17</v>
      </c>
      <c r="AZ190" s="21">
        <f t="shared" si="17"/>
        <v>-1.2310550172476623E-17</v>
      </c>
      <c r="BA190" s="21">
        <f t="shared" si="17"/>
        <v>-1.1951990458715169E-17</v>
      </c>
      <c r="BB190" s="21">
        <f t="shared" si="17"/>
        <v>-1.1603874231762299E-17</v>
      </c>
    </row>
    <row r="191" spans="1:54" outlineLevel="2">
      <c r="A191" s="441"/>
      <c r="B191" s="150" t="s">
        <v>490</v>
      </c>
      <c r="C191" s="19"/>
      <c r="D191" s="135" t="s">
        <v>387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1"/>
      <c r="B192" s="150" t="s">
        <v>565</v>
      </c>
      <c r="C192" s="19"/>
      <c r="D192" s="135" t="s">
        <v>387</v>
      </c>
      <c r="E192" s="21">
        <f>E77*E186</f>
        <v>-16.374328978122275</v>
      </c>
      <c r="F192" s="21">
        <f t="shared" ref="F192:BB192" si="19">F77*F186</f>
        <v>-16.028606169494445</v>
      </c>
      <c r="G192" s="21">
        <f t="shared" si="19"/>
        <v>-15.691707656116774</v>
      </c>
      <c r="H192" s="21">
        <f t="shared" si="19"/>
        <v>-15.362657950108705</v>
      </c>
      <c r="I192" s="21">
        <f t="shared" si="19"/>
        <v>-15.040930460923546</v>
      </c>
      <c r="J192" s="21">
        <f t="shared" si="19"/>
        <v>-14.727636638105553</v>
      </c>
      <c r="K192" s="21">
        <f t="shared" si="19"/>
        <v>-14.422269190611443</v>
      </c>
      <c r="L192" s="21">
        <f t="shared" si="19"/>
        <v>-14.124270024355319</v>
      </c>
      <c r="M192" s="21">
        <f t="shared" si="19"/>
        <v>-13.83346571074769</v>
      </c>
      <c r="N192" s="21">
        <f t="shared" si="19"/>
        <v>-13.549687036252168</v>
      </c>
      <c r="O192" s="21">
        <f t="shared" si="19"/>
        <v>-13.272768901343099</v>
      </c>
      <c r="P192" s="21">
        <f t="shared" si="19"/>
        <v>-13.002550221917247</v>
      </c>
      <c r="Q192" s="21">
        <f t="shared" si="19"/>
        <v>-12.738873833100442</v>
      </c>
      <c r="R192" s="21">
        <f t="shared" si="19"/>
        <v>-12.481586395391234</v>
      </c>
      <c r="S192" s="21">
        <f t="shared" si="19"/>
        <v>-12.230538303084879</v>
      </c>
      <c r="T192" s="21">
        <f t="shared" si="19"/>
        <v>-11.985583594922744</v>
      </c>
      <c r="U192" s="21">
        <f t="shared" si="19"/>
        <v>-11.746579866913279</v>
      </c>
      <c r="V192" s="21">
        <f t="shared" si="19"/>
        <v>-11.51338818727204</v>
      </c>
      <c r="W192" s="21">
        <f t="shared" si="19"/>
        <v>-11.285873013429574</v>
      </c>
      <c r="X192" s="21">
        <f t="shared" si="19"/>
        <v>-11.063902111057416</v>
      </c>
      <c r="Y192" s="21">
        <f t="shared" si="19"/>
        <v>-10.847346475063157</v>
      </c>
      <c r="Z192" s="21">
        <f t="shared" si="19"/>
        <v>-10.636080252507222</v>
      </c>
      <c r="AA192" s="21">
        <f t="shared" si="19"/>
        <v>-10.429980667395082</v>
      </c>
      <c r="AB192" s="21">
        <f t="shared" si="19"/>
        <v>-10.228927947299431</v>
      </c>
      <c r="AC192" s="21">
        <f t="shared" si="19"/>
        <v>-10.032805251768268</v>
      </c>
      <c r="AD192" s="21">
        <f t="shared" si="19"/>
        <v>-9.8414986024759283</v>
      </c>
      <c r="AE192" s="21">
        <f t="shared" si="19"/>
        <v>-9.6548968150747623</v>
      </c>
      <c r="AF192" s="21">
        <f t="shared" si="19"/>
        <v>-9.4728914327068399</v>
      </c>
      <c r="AG192" s="21">
        <f t="shared" si="19"/>
        <v>-9.2953766611353359</v>
      </c>
      <c r="AH192" s="21">
        <f t="shared" si="19"/>
        <v>-9.1222493054567479</v>
      </c>
      <c r="AI192" s="21">
        <f t="shared" si="19"/>
        <v>-8.9534087083559282</v>
      </c>
      <c r="AJ192" s="21">
        <f t="shared" si="19"/>
        <v>-8.8314205572930895</v>
      </c>
      <c r="AK192" s="21">
        <f t="shared" si="19"/>
        <v>-8.7121697188487541</v>
      </c>
      <c r="AL192" s="21">
        <f t="shared" si="19"/>
        <v>-8.5956109379636843</v>
      </c>
      <c r="AM192" s="21">
        <f t="shared" si="19"/>
        <v>-8.4816999834187765</v>
      </c>
      <c r="AN192" s="21">
        <f t="shared" si="19"/>
        <v>-8.3703936309357321</v>
      </c>
      <c r="AO192" s="21">
        <f t="shared" si="19"/>
        <v>-8.2616496466675109</v>
      </c>
      <c r="AP192" s="21">
        <f t="shared" si="19"/>
        <v>-8.1554267710720936</v>
      </c>
      <c r="AQ192" s="21">
        <f t="shared" si="19"/>
        <v>-8.0516847031634491</v>
      </c>
      <c r="AR192" s="21">
        <f t="shared" si="19"/>
        <v>-7.9503840851335257</v>
      </c>
      <c r="AS192" s="21">
        <f t="shared" si="19"/>
        <v>-7.8514864873393906</v>
      </c>
      <c r="AT192" s="21">
        <f t="shared" si="19"/>
        <v>-7.754954393649597</v>
      </c>
      <c r="AU192" s="21">
        <f t="shared" si="19"/>
        <v>-7.6607511871443572</v>
      </c>
      <c r="AV192" s="21">
        <f t="shared" si="19"/>
        <v>-7.568841136163746</v>
      </c>
      <c r="AW192" s="21">
        <f t="shared" si="19"/>
        <v>-7.4791893806987444</v>
      </c>
      <c r="AX192" s="21">
        <f t="shared" si="19"/>
        <v>-7.391761919119765</v>
      </c>
      <c r="AY192" s="21">
        <f t="shared" si="19"/>
        <v>-7.3065255952376118</v>
      </c>
      <c r="AZ192" s="21">
        <f t="shared" si="19"/>
        <v>-7.2234480856919081</v>
      </c>
      <c r="BA192" s="21">
        <f t="shared" si="19"/>
        <v>-7.142497887662028</v>
      </c>
      <c r="BB192" s="21">
        <f t="shared" si="19"/>
        <v>-6.896888455812241</v>
      </c>
    </row>
    <row r="193" spans="1:54" outlineLevel="2">
      <c r="A193" s="441"/>
      <c r="B193" s="150" t="s">
        <v>491</v>
      </c>
      <c r="C193" s="19"/>
      <c r="D193" s="135" t="s">
        <v>387</v>
      </c>
      <c r="E193" s="21">
        <f t="shared" ref="E193:BB193" si="20">SUMIF($B$143:$B$154,"Environmental",E$143:E$154)*E186</f>
        <v>-97.633527070556866</v>
      </c>
      <c r="F193" s="21">
        <f t="shared" si="20"/>
        <v>-97.272692794294983</v>
      </c>
      <c r="G193" s="21">
        <f t="shared" si="20"/>
        <v>-96.560021451843454</v>
      </c>
      <c r="H193" s="21">
        <f t="shared" si="20"/>
        <v>-95.839124722761639</v>
      </c>
      <c r="I193" s="21">
        <f t="shared" si="20"/>
        <v>-95.427827965468239</v>
      </c>
      <c r="J193" s="21">
        <f t="shared" si="20"/>
        <v>-95.002665722914429</v>
      </c>
      <c r="K193" s="21">
        <f t="shared" si="20"/>
        <v>-94.256967044090203</v>
      </c>
      <c r="L193" s="21">
        <f t="shared" si="20"/>
        <v>-93.807917846928802</v>
      </c>
      <c r="M193" s="21">
        <f t="shared" si="20"/>
        <v>-93.344184353420516</v>
      </c>
      <c r="N193" s="21">
        <f t="shared" si="20"/>
        <v>-92.579383230668071</v>
      </c>
      <c r="O193" s="21">
        <f t="shared" si="20"/>
        <v>-92.095504788085236</v>
      </c>
      <c r="P193" s="21">
        <f t="shared" si="20"/>
        <v>-91.600062681347069</v>
      </c>
      <c r="Q193" s="21">
        <f t="shared" si="20"/>
        <v>-91.09406540142129</v>
      </c>
      <c r="R193" s="21">
        <f t="shared" si="20"/>
        <v>-90.843331865646036</v>
      </c>
      <c r="S193" s="21">
        <f t="shared" si="20"/>
        <v>-90.313768275165003</v>
      </c>
      <c r="T193" s="21">
        <f t="shared" si="20"/>
        <v>-89.776576033506302</v>
      </c>
      <c r="U193" s="21">
        <f t="shared" si="20"/>
        <v>-89.232612823838565</v>
      </c>
      <c r="V193" s="21">
        <f t="shared" si="20"/>
        <v>-88.927007606211916</v>
      </c>
      <c r="W193" s="21">
        <f t="shared" si="20"/>
        <v>-88.367114256088442</v>
      </c>
      <c r="X193" s="21">
        <f t="shared" si="20"/>
        <v>-88.037710464652079</v>
      </c>
      <c r="Y193" s="21">
        <f t="shared" si="20"/>
        <v>-87.465393843701037</v>
      </c>
      <c r="Z193" s="21">
        <f t="shared" si="20"/>
        <v>-87.116026327552305</v>
      </c>
      <c r="AA193" s="21">
        <f t="shared" si="20"/>
        <v>-86.755839715127522</v>
      </c>
      <c r="AB193" s="21">
        <f t="shared" si="20"/>
        <v>-86.385795874091897</v>
      </c>
      <c r="AC193" s="21">
        <f t="shared" si="20"/>
        <v>-85.958160658004616</v>
      </c>
      <c r="AD193" s="21">
        <f t="shared" si="20"/>
        <v>-85.535422050742582</v>
      </c>
      <c r="AE193" s="21">
        <f t="shared" si="20"/>
        <v>-85.126985317835931</v>
      </c>
      <c r="AF193" s="21">
        <f t="shared" si="20"/>
        <v>-84.706193603806852</v>
      </c>
      <c r="AG193" s="21">
        <f t="shared" si="20"/>
        <v>-84.276517159940568</v>
      </c>
      <c r="AH193" s="21">
        <f t="shared" si="20"/>
        <v>-83.841845677420864</v>
      </c>
      <c r="AI193" s="21">
        <f t="shared" si="20"/>
        <v>-83.407077640426706</v>
      </c>
      <c r="AJ193" s="21">
        <f t="shared" si="20"/>
        <v>-83.372902021266356</v>
      </c>
      <c r="AK193" s="21">
        <f t="shared" si="20"/>
        <v>-83.333184378093563</v>
      </c>
      <c r="AL193" s="21">
        <f t="shared" si="20"/>
        <v>-83.289705904574376</v>
      </c>
      <c r="AM193" s="21">
        <f t="shared" si="20"/>
        <v>-83.243473262843054</v>
      </c>
      <c r="AN193" s="21">
        <f t="shared" si="20"/>
        <v>-83.194923575435496</v>
      </c>
      <c r="AO193" s="21">
        <f t="shared" si="20"/>
        <v>-83.144248965154731</v>
      </c>
      <c r="AP193" s="21">
        <f t="shared" si="20"/>
        <v>-83.092048596610667</v>
      </c>
      <c r="AQ193" s="21">
        <f t="shared" si="20"/>
        <v>-83.039002222246907</v>
      </c>
      <c r="AR193" s="21">
        <f t="shared" si="20"/>
        <v>-82.985605063145584</v>
      </c>
      <c r="AS193" s="21">
        <f t="shared" si="20"/>
        <v>-82.932316374784946</v>
      </c>
      <c r="AT193" s="21">
        <f t="shared" si="20"/>
        <v>-82.879625507188464</v>
      </c>
      <c r="AU193" s="21">
        <f t="shared" si="20"/>
        <v>-82.828045300890068</v>
      </c>
      <c r="AV193" s="21">
        <f t="shared" si="20"/>
        <v>-82.778061343683561</v>
      </c>
      <c r="AW193" s="21">
        <f t="shared" si="20"/>
        <v>-82.730136366623967</v>
      </c>
      <c r="AX193" s="21">
        <f t="shared" si="20"/>
        <v>-82.684732193785749</v>
      </c>
      <c r="AY193" s="21">
        <f t="shared" si="20"/>
        <v>-82.642308696511961</v>
      </c>
      <c r="AZ193" s="21">
        <f t="shared" si="20"/>
        <v>-82.60331770386081</v>
      </c>
      <c r="BA193" s="21">
        <f t="shared" si="20"/>
        <v>-82.568201475973368</v>
      </c>
      <c r="BB193" s="21">
        <f t="shared" si="20"/>
        <v>-80.588884510960227</v>
      </c>
    </row>
    <row r="194" spans="1:54" outlineLevel="2">
      <c r="A194" s="441"/>
      <c r="B194" s="150" t="s">
        <v>492</v>
      </c>
      <c r="C194" s="19"/>
      <c r="D194" s="135" t="s">
        <v>387</v>
      </c>
      <c r="E194" s="21">
        <f t="shared" ref="E194:BB194" si="21">SUM(E172:E174)*E186</f>
        <v>-48.894022682500733</v>
      </c>
      <c r="F194" s="21">
        <f t="shared" si="21"/>
        <v>-48.590546740145392</v>
      </c>
      <c r="G194" s="21">
        <f t="shared" si="21"/>
        <v>-48.293647231820188</v>
      </c>
      <c r="H194" s="21">
        <f t="shared" si="21"/>
        <v>-48.000960485908372</v>
      </c>
      <c r="I194" s="21">
        <f t="shared" si="21"/>
        <v>-47.71138670916045</v>
      </c>
      <c r="J194" s="21">
        <f t="shared" si="21"/>
        <v>-47.429021644943973</v>
      </c>
      <c r="K194" s="21">
        <f t="shared" si="21"/>
        <v>-47.152907001748893</v>
      </c>
      <c r="L194" s="21">
        <f t="shared" si="21"/>
        <v>-46.88184084464153</v>
      </c>
      <c r="M194" s="21">
        <f t="shared" si="21"/>
        <v>-46.61582899894475</v>
      </c>
      <c r="N194" s="21">
        <f t="shared" si="21"/>
        <v>-46.354878570402505</v>
      </c>
      <c r="O194" s="21">
        <f t="shared" si="21"/>
        <v>-46.098997994195884</v>
      </c>
      <c r="P194" s="21">
        <f t="shared" si="21"/>
        <v>-45.848197081584864</v>
      </c>
      <c r="Q194" s="21">
        <f t="shared" si="21"/>
        <v>-45.602487010434714</v>
      </c>
      <c r="R194" s="21">
        <f t="shared" si="21"/>
        <v>-45.361880347026052</v>
      </c>
      <c r="S194" s="21">
        <f t="shared" si="21"/>
        <v>-45.116237673555524</v>
      </c>
      <c r="T194" s="21">
        <f t="shared" si="21"/>
        <v>-44.875833843898405</v>
      </c>
      <c r="U194" s="21">
        <f t="shared" si="21"/>
        <v>-44.640682319062293</v>
      </c>
      <c r="V194" s="21">
        <f t="shared" si="21"/>
        <v>-44.410798133805571</v>
      </c>
      <c r="W194" s="21">
        <f t="shared" si="21"/>
        <v>-44.186197772105928</v>
      </c>
      <c r="X194" s="21">
        <f t="shared" si="21"/>
        <v>-43.966899390129399</v>
      </c>
      <c r="Y194" s="21">
        <f t="shared" si="21"/>
        <v>-43.75292271874666</v>
      </c>
      <c r="Z194" s="21">
        <f t="shared" si="21"/>
        <v>-43.544289139705256</v>
      </c>
      <c r="AA194" s="21">
        <f t="shared" si="21"/>
        <v>-43.341021713669249</v>
      </c>
      <c r="AB194" s="21">
        <f t="shared" si="21"/>
        <v>-43.143145275095783</v>
      </c>
      <c r="AC194" s="21">
        <f t="shared" si="21"/>
        <v>-42.92306669904994</v>
      </c>
      <c r="AD194" s="21">
        <f t="shared" si="21"/>
        <v>-42.70521050889365</v>
      </c>
      <c r="AE194" s="21">
        <f t="shared" si="21"/>
        <v>-42.486927739672922</v>
      </c>
      <c r="AF194" s="21">
        <f t="shared" si="21"/>
        <v>-42.266511027428542</v>
      </c>
      <c r="AG194" s="21">
        <f t="shared" si="21"/>
        <v>-42.043208604932325</v>
      </c>
      <c r="AH194" s="21">
        <f t="shared" si="21"/>
        <v>-41.81746290547742</v>
      </c>
      <c r="AI194" s="21">
        <f t="shared" si="21"/>
        <v>-41.591345160061032</v>
      </c>
      <c r="AJ194" s="21">
        <f t="shared" si="21"/>
        <v>-41.565132815762041</v>
      </c>
      <c r="AK194" s="21">
        <f t="shared" si="21"/>
        <v>-41.53687521803927</v>
      </c>
      <c r="AL194" s="21">
        <f t="shared" si="21"/>
        <v>-41.506932926634256</v>
      </c>
      <c r="AM194" s="21">
        <f t="shared" si="21"/>
        <v>-41.47572106509584</v>
      </c>
      <c r="AN194" s="21">
        <f t="shared" si="21"/>
        <v>-41.443541507412341</v>
      </c>
      <c r="AO194" s="21">
        <f t="shared" si="21"/>
        <v>-41.41055422424084</v>
      </c>
      <c r="AP194" s="21">
        <f t="shared" si="21"/>
        <v>-41.377032391493778</v>
      </c>
      <c r="AQ194" s="21">
        <f t="shared" si="21"/>
        <v>-41.343257222991305</v>
      </c>
      <c r="AR194" s="21">
        <f t="shared" si="21"/>
        <v>-41.309484413461533</v>
      </c>
      <c r="AS194" s="21">
        <f t="shared" si="21"/>
        <v>-41.27595033791637</v>
      </c>
      <c r="AT194" s="21">
        <f t="shared" si="21"/>
        <v>-41.242890931612443</v>
      </c>
      <c r="AU194" s="21">
        <f t="shared" si="21"/>
        <v>-41.210548788373181</v>
      </c>
      <c r="AV194" s="21">
        <f t="shared" si="21"/>
        <v>-41.179158532915025</v>
      </c>
      <c r="AW194" s="21">
        <f t="shared" si="21"/>
        <v>-41.148947847787795</v>
      </c>
      <c r="AX194" s="21">
        <f t="shared" si="21"/>
        <v>-41.120141044674774</v>
      </c>
      <c r="AY194" s="21">
        <f t="shared" si="21"/>
        <v>-41.09296025288959</v>
      </c>
      <c r="AZ194" s="21">
        <f t="shared" si="21"/>
        <v>-41.067624409187005</v>
      </c>
      <c r="BA194" s="21">
        <f t="shared" si="21"/>
        <v>-41.044348519763147</v>
      </c>
      <c r="BB194" s="21">
        <f t="shared" si="21"/>
        <v>-40.05488089096071</v>
      </c>
    </row>
    <row r="195" spans="1:54" outlineLevel="2">
      <c r="A195" s="441"/>
      <c r="B195" s="150" t="s">
        <v>493</v>
      </c>
      <c r="C195" s="19"/>
      <c r="D195" s="135" t="s">
        <v>387</v>
      </c>
      <c r="E195" s="21">
        <f>SUM(E176:E178)*E186</f>
        <v>-146.68206801275718</v>
      </c>
      <c r="F195" s="21">
        <f t="shared" ref="F195:BB195" si="22">SUM(F176:F178)*F186</f>
        <v>-145.77164018642472</v>
      </c>
      <c r="G195" s="21">
        <f t="shared" si="22"/>
        <v>-144.88094169546056</v>
      </c>
      <c r="H195" s="21">
        <f t="shared" si="22"/>
        <v>-144.00288145772512</v>
      </c>
      <c r="I195" s="21">
        <f t="shared" si="22"/>
        <v>-143.13416012748135</v>
      </c>
      <c r="J195" s="21">
        <f t="shared" si="22"/>
        <v>-142.28706490358101</v>
      </c>
      <c r="K195" s="21">
        <f t="shared" si="22"/>
        <v>-141.45872100524667</v>
      </c>
      <c r="L195" s="21">
        <f t="shared" si="22"/>
        <v>-140.64552253392458</v>
      </c>
      <c r="M195" s="21">
        <f t="shared" si="22"/>
        <v>-139.84748696748076</v>
      </c>
      <c r="N195" s="21">
        <f t="shared" si="22"/>
        <v>-139.06463568245613</v>
      </c>
      <c r="O195" s="21">
        <f t="shared" si="22"/>
        <v>-138.29699398258768</v>
      </c>
      <c r="P195" s="21">
        <f t="shared" si="22"/>
        <v>-137.54459127234492</v>
      </c>
      <c r="Q195" s="21">
        <f t="shared" si="22"/>
        <v>-136.80746103130414</v>
      </c>
      <c r="R195" s="21">
        <f t="shared" si="22"/>
        <v>-136.08564104107813</v>
      </c>
      <c r="S195" s="21">
        <f t="shared" si="22"/>
        <v>-135.34871299471433</v>
      </c>
      <c r="T195" s="21">
        <f t="shared" si="22"/>
        <v>-134.62750150626272</v>
      </c>
      <c r="U195" s="21">
        <f t="shared" si="22"/>
        <v>-133.92204698211216</v>
      </c>
      <c r="V195" s="21">
        <f t="shared" si="22"/>
        <v>-133.23239437698624</v>
      </c>
      <c r="W195" s="21">
        <f t="shared" si="22"/>
        <v>-132.5585933163178</v>
      </c>
      <c r="X195" s="21">
        <f t="shared" si="22"/>
        <v>-131.90069817038821</v>
      </c>
      <c r="Y195" s="21">
        <f t="shared" si="22"/>
        <v>-131.25876815624</v>
      </c>
      <c r="Z195" s="21">
        <f t="shared" si="22"/>
        <v>-130.63286739654686</v>
      </c>
      <c r="AA195" s="21">
        <f t="shared" si="22"/>
        <v>-130.02306516313934</v>
      </c>
      <c r="AB195" s="21">
        <f t="shared" si="22"/>
        <v>-129.42943582528736</v>
      </c>
      <c r="AC195" s="21">
        <f t="shared" si="22"/>
        <v>-128.76920009836633</v>
      </c>
      <c r="AD195" s="21">
        <f t="shared" si="22"/>
        <v>-128.11563152923802</v>
      </c>
      <c r="AE195" s="21">
        <f t="shared" si="22"/>
        <v>-127.46078322315677</v>
      </c>
      <c r="AF195" s="21">
        <f t="shared" si="22"/>
        <v>-126.79953308831803</v>
      </c>
      <c r="AG195" s="21">
        <f t="shared" si="22"/>
        <v>-126.1296258191225</v>
      </c>
      <c r="AH195" s="21">
        <f t="shared" si="22"/>
        <v>-125.45238872173071</v>
      </c>
      <c r="AI195" s="21">
        <f t="shared" si="22"/>
        <v>-124.7740354861823</v>
      </c>
      <c r="AJ195" s="21">
        <f t="shared" si="22"/>
        <v>-124.6953984537931</v>
      </c>
      <c r="AK195" s="21">
        <f t="shared" si="22"/>
        <v>-124.61062566097409</v>
      </c>
      <c r="AL195" s="21">
        <f t="shared" si="22"/>
        <v>-124.52079878707359</v>
      </c>
      <c r="AM195" s="21">
        <f t="shared" si="22"/>
        <v>-124.42716320297636</v>
      </c>
      <c r="AN195" s="21">
        <f t="shared" si="22"/>
        <v>-124.33062453034424</v>
      </c>
      <c r="AO195" s="21">
        <f t="shared" si="22"/>
        <v>-124.23166268120805</v>
      </c>
      <c r="AP195" s="21">
        <f t="shared" si="22"/>
        <v>-124.13109718333973</v>
      </c>
      <c r="AQ195" s="21">
        <f t="shared" si="22"/>
        <v>-124.02977167821116</v>
      </c>
      <c r="AR195" s="21">
        <f t="shared" si="22"/>
        <v>-123.92845324999688</v>
      </c>
      <c r="AS195" s="21">
        <f t="shared" si="22"/>
        <v>-123.82785102371464</v>
      </c>
      <c r="AT195" s="21">
        <f t="shared" si="22"/>
        <v>-123.72867280514792</v>
      </c>
      <c r="AU195" s="21">
        <f t="shared" si="22"/>
        <v>-123.63164637576966</v>
      </c>
      <c r="AV195" s="21">
        <f t="shared" si="22"/>
        <v>-123.53747560972738</v>
      </c>
      <c r="AW195" s="21">
        <f t="shared" si="22"/>
        <v>-123.44684355466921</v>
      </c>
      <c r="AX195" s="21">
        <f t="shared" si="22"/>
        <v>-123.36042314564543</v>
      </c>
      <c r="AY195" s="21">
        <f t="shared" si="22"/>
        <v>-123.27888077059883</v>
      </c>
      <c r="AZ195" s="21">
        <f t="shared" si="22"/>
        <v>-123.20287323979346</v>
      </c>
      <c r="BA195" s="21">
        <f t="shared" si="22"/>
        <v>-123.13304557181787</v>
      </c>
      <c r="BB195" s="21">
        <f t="shared" si="22"/>
        <v>-120.16464268539775</v>
      </c>
    </row>
    <row r="196" spans="1:54" outlineLevel="2">
      <c r="A196" s="441"/>
      <c r="B196" s="150" t="s">
        <v>287</v>
      </c>
      <c r="C196" s="19"/>
      <c r="D196" s="135" t="s">
        <v>387</v>
      </c>
      <c r="E196" s="21">
        <f t="shared" ref="E196:BB196" si="23">SUMIF($B$143:$B$154,"Safety",E$143:E$154)*E187</f>
        <v>-9.2260166248338482</v>
      </c>
      <c r="F196" s="21">
        <f t="shared" si="23"/>
        <v>-9.4033727826152766</v>
      </c>
      <c r="G196" s="21">
        <f t="shared" si="23"/>
        <v>-9.5884145112475565</v>
      </c>
      <c r="H196" s="21">
        <f t="shared" si="23"/>
        <v>-9.7787079407364743</v>
      </c>
      <c r="I196" s="21">
        <f t="shared" si="23"/>
        <v>-9.9736021608785013</v>
      </c>
      <c r="J196" s="21">
        <f t="shared" si="23"/>
        <v>-10.177794329762079</v>
      </c>
      <c r="K196" s="21">
        <f t="shared" si="23"/>
        <v>-10.389824470046005</v>
      </c>
      <c r="L196" s="21">
        <f t="shared" si="23"/>
        <v>-10.609632650821121</v>
      </c>
      <c r="M196" s="21">
        <f t="shared" si="23"/>
        <v>-10.837719275008723</v>
      </c>
      <c r="N196" s="21">
        <f t="shared" si="23"/>
        <v>-11.074637581493606</v>
      </c>
      <c r="O196" s="21">
        <f t="shared" si="23"/>
        <v>-11.32100054638015</v>
      </c>
      <c r="P196" s="21">
        <f t="shared" si="23"/>
        <v>-11.561085531512385</v>
      </c>
      <c r="Q196" s="21">
        <f t="shared" si="23"/>
        <v>-11.801466608713584</v>
      </c>
      <c r="R196" s="21">
        <f t="shared" si="23"/>
        <v>-12.048678503666283</v>
      </c>
      <c r="S196" s="21">
        <f t="shared" si="23"/>
        <v>-12.302934626442005</v>
      </c>
      <c r="T196" s="21">
        <f t="shared" si="23"/>
        <v>-12.564455396974461</v>
      </c>
      <c r="U196" s="21">
        <f t="shared" si="23"/>
        <v>-12.833468482129748</v>
      </c>
      <c r="V196" s="21">
        <f t="shared" si="23"/>
        <v>-13.110209040899882</v>
      </c>
      <c r="W196" s="21">
        <f t="shared" si="23"/>
        <v>-13.394919978000626</v>
      </c>
      <c r="X196" s="21">
        <f t="shared" si="23"/>
        <v>-13.687852206163925</v>
      </c>
      <c r="Y196" s="21">
        <f t="shared" si="23"/>
        <v>-13.989264917425469</v>
      </c>
      <c r="Z196" s="21">
        <f t="shared" si="23"/>
        <v>-14.299425863718639</v>
      </c>
      <c r="AA196" s="21">
        <f t="shared" si="23"/>
        <v>-14.618611647096325</v>
      </c>
      <c r="AB196" s="21">
        <f t="shared" si="23"/>
        <v>-14.947108019913834</v>
      </c>
      <c r="AC196" s="21">
        <f t="shared" si="23"/>
        <v>-17.312190830225386</v>
      </c>
      <c r="AD196" s="21">
        <f t="shared" si="23"/>
        <v>-17.729972819449856</v>
      </c>
      <c r="AE196" s="21">
        <f t="shared" si="23"/>
        <v>-18.160148488413682</v>
      </c>
      <c r="AF196" s="21">
        <f t="shared" si="23"/>
        <v>-18.603113976692597</v>
      </c>
      <c r="AG196" s="21">
        <f t="shared" si="23"/>
        <v>-19.059278485397382</v>
      </c>
      <c r="AH196" s="21">
        <f t="shared" si="23"/>
        <v>-19.529064717140987</v>
      </c>
      <c r="AI196" s="21">
        <f t="shared" si="23"/>
        <v>-20.01290933096227</v>
      </c>
      <c r="AJ196" s="21">
        <f t="shared" si="23"/>
        <v>-20.554600205269502</v>
      </c>
      <c r="AK196" s="21">
        <f t="shared" si="23"/>
        <v>-21.113529556471939</v>
      </c>
      <c r="AL196" s="21">
        <f t="shared" si="23"/>
        <v>-21.690284057898673</v>
      </c>
      <c r="AM196" s="21">
        <f t="shared" si="23"/>
        <v>-22.285470970663908</v>
      </c>
      <c r="AN196" s="21">
        <f t="shared" si="23"/>
        <v>-22.899718879996431</v>
      </c>
      <c r="AO196" s="21">
        <f t="shared" si="23"/>
        <v>-23.533678458169636</v>
      </c>
      <c r="AP196" s="21">
        <f t="shared" si="23"/>
        <v>-24.188023254998633</v>
      </c>
      <c r="AQ196" s="21">
        <f t="shared" si="23"/>
        <v>-24.863450516907552</v>
      </c>
      <c r="AR196" s="21">
        <f t="shared" si="23"/>
        <v>-25.560682035606021</v>
      </c>
      <c r="AS196" s="21">
        <f t="shared" si="23"/>
        <v>-26.280465027452028</v>
      </c>
      <c r="AT196" s="21">
        <f t="shared" si="23"/>
        <v>-27.023573044617979</v>
      </c>
      <c r="AU196" s="21">
        <f t="shared" si="23"/>
        <v>-27.790806919216784</v>
      </c>
      <c r="AV196" s="21">
        <f t="shared" si="23"/>
        <v>-28.582995741588118</v>
      </c>
      <c r="AW196" s="21">
        <f t="shared" si="23"/>
        <v>-29.400997873988</v>
      </c>
      <c r="AX196" s="21">
        <f t="shared" si="23"/>
        <v>-30.245702000970883</v>
      </c>
      <c r="AY196" s="21">
        <f t="shared" si="23"/>
        <v>-31.118028217799846</v>
      </c>
      <c r="AZ196" s="21">
        <f t="shared" si="23"/>
        <v>-32.01892915827046</v>
      </c>
      <c r="BA196" s="21">
        <f t="shared" si="23"/>
        <v>-32.949391163383368</v>
      </c>
      <c r="BB196" s="21">
        <f t="shared" si="23"/>
        <v>-32.100406214351814</v>
      </c>
    </row>
    <row r="197" spans="1:54" outlineLevel="2">
      <c r="A197" s="441"/>
      <c r="B197" s="150" t="s">
        <v>290</v>
      </c>
      <c r="C197" s="19"/>
      <c r="D197" s="135" t="s">
        <v>387</v>
      </c>
      <c r="E197" s="21">
        <f>SUMIF($B$143:$B$154,"Financial",E$143:E$154)*E186</f>
        <v>-90.62013415657826</v>
      </c>
      <c r="F197" s="21">
        <f t="shared" ref="F197:BB197" si="24">SUMIF($B$143:$B$154,"Financial",F$143:F$154)*F186</f>
        <v>-90.1761102292526</v>
      </c>
      <c r="G197" s="21">
        <f t="shared" si="24"/>
        <v>-89.782520076375548</v>
      </c>
      <c r="H197" s="21">
        <f t="shared" si="24"/>
        <v>-89.390020020623837</v>
      </c>
      <c r="I197" s="21">
        <f t="shared" si="24"/>
        <v>-88.929792372676204</v>
      </c>
      <c r="J197" s="21">
        <f t="shared" si="24"/>
        <v>-88.570318549972413</v>
      </c>
      <c r="K197" s="21">
        <f t="shared" si="24"/>
        <v>-88.285598392403074</v>
      </c>
      <c r="L197" s="21">
        <f t="shared" si="24"/>
        <v>-88.011478601909772</v>
      </c>
      <c r="M197" s="21">
        <f t="shared" si="24"/>
        <v>-87.748024769519361</v>
      </c>
      <c r="N197" s="21">
        <f t="shared" si="24"/>
        <v>-87.495319340036275</v>
      </c>
      <c r="O197" s="21">
        <f t="shared" si="24"/>
        <v>-87.253463139327991</v>
      </c>
      <c r="P197" s="21">
        <f t="shared" si="24"/>
        <v>-87.015895378946041</v>
      </c>
      <c r="Q197" s="21">
        <f t="shared" si="24"/>
        <v>-86.785469984196979</v>
      </c>
      <c r="R197" s="21">
        <f t="shared" si="24"/>
        <v>-86.564820993833735</v>
      </c>
      <c r="S197" s="21">
        <f t="shared" si="24"/>
        <v>-86.353960971404732</v>
      </c>
      <c r="T197" s="21">
        <f t="shared" si="24"/>
        <v>-86.152909790681591</v>
      </c>
      <c r="U197" s="21">
        <f t="shared" si="24"/>
        <v>-85.961694959843712</v>
      </c>
      <c r="V197" s="21">
        <f t="shared" si="24"/>
        <v>-85.780351969592772</v>
      </c>
      <c r="W197" s="21">
        <f t="shared" si="24"/>
        <v>-85.608924666790983</v>
      </c>
      <c r="X197" s="21">
        <f t="shared" si="24"/>
        <v>-85.447465655316918</v>
      </c>
      <c r="Y197" s="21">
        <f t="shared" si="24"/>
        <v>-85.296036725952192</v>
      </c>
      <c r="Z197" s="21">
        <f t="shared" si="24"/>
        <v>-85.154709317235344</v>
      </c>
      <c r="AA197" s="21">
        <f t="shared" si="24"/>
        <v>-85.023565009346612</v>
      </c>
      <c r="AB197" s="21">
        <f t="shared" si="24"/>
        <v>-84.902696053230187</v>
      </c>
      <c r="AC197" s="21">
        <f t="shared" si="24"/>
        <v>-101.40466339590161</v>
      </c>
      <c r="AD197" s="21">
        <f t="shared" si="24"/>
        <v>-101.42853175924623</v>
      </c>
      <c r="AE197" s="21">
        <f t="shared" si="24"/>
        <v>-101.46317389371444</v>
      </c>
      <c r="AF197" s="21">
        <f t="shared" si="24"/>
        <v>-101.5087552707008</v>
      </c>
      <c r="AG197" s="21">
        <f t="shared" si="24"/>
        <v>-101.56545469293783</v>
      </c>
      <c r="AH197" s="21">
        <f t="shared" si="24"/>
        <v>-101.63346511278327</v>
      </c>
      <c r="AI197" s="21">
        <f t="shared" si="24"/>
        <v>-101.71299450524693</v>
      </c>
      <c r="AJ197" s="21">
        <f t="shared" si="24"/>
        <v>-102.29846226941345</v>
      </c>
      <c r="AK197" s="21">
        <f t="shared" si="24"/>
        <v>-102.89931773926196</v>
      </c>
      <c r="AL197" s="21">
        <f t="shared" si="24"/>
        <v>-103.51601792823095</v>
      </c>
      <c r="AM197" s="21">
        <f t="shared" si="24"/>
        <v>-104.14904627504005</v>
      </c>
      <c r="AN197" s="21">
        <f t="shared" si="24"/>
        <v>-104.79891443156143</v>
      </c>
      <c r="AO197" s="21">
        <f t="shared" si="24"/>
        <v>-105.46616417813728</v>
      </c>
      <c r="AP197" s="21">
        <f t="shared" si="24"/>
        <v>-106.1513694756227</v>
      </c>
      <c r="AQ197" s="21">
        <f t="shared" si="24"/>
        <v>-106.85513866410837</v>
      </c>
      <c r="AR197" s="21">
        <f t="shared" si="24"/>
        <v>-107.57811681900246</v>
      </c>
      <c r="AS197" s="21">
        <f t="shared" si="24"/>
        <v>-108.32098827592672</v>
      </c>
      <c r="AT197" s="21">
        <f t="shared" si="24"/>
        <v>-109.08447933671836</v>
      </c>
      <c r="AU197" s="21">
        <f t="shared" si="24"/>
        <v>-109.86936116972407</v>
      </c>
      <c r="AV197" s="21">
        <f t="shared" si="24"/>
        <v>-110.67645291853039</v>
      </c>
      <c r="AW197" s="21">
        <f t="shared" si="24"/>
        <v>-111.50662503431013</v>
      </c>
      <c r="AX197" s="21">
        <f t="shared" si="24"/>
        <v>-112.36080284806545</v>
      </c>
      <c r="AY197" s="21">
        <f t="shared" si="24"/>
        <v>-113.23997040023927</v>
      </c>
      <c r="AZ197" s="21">
        <f t="shared" si="24"/>
        <v>-114.14517454643315</v>
      </c>
      <c r="BA197" s="21">
        <f t="shared" si="24"/>
        <v>-115.07752935934811</v>
      </c>
      <c r="BB197" s="21">
        <f t="shared" si="24"/>
        <v>-192.02989870861944</v>
      </c>
    </row>
    <row r="198" spans="1:54" outlineLevel="2">
      <c r="A198" s="442"/>
      <c r="B198" s="150" t="s">
        <v>474</v>
      </c>
      <c r="C198" s="19"/>
      <c r="D198" s="135" t="s">
        <v>387</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0" t="s">
        <v>494</v>
      </c>
      <c r="B200" s="150" t="s">
        <v>495</v>
      </c>
      <c r="C200" s="19"/>
      <c r="D200" s="135" t="s">
        <v>387</v>
      </c>
      <c r="E200" s="21">
        <f>SUM(E190:E193,E196:E198)</f>
        <v>-217.08969142807331</v>
      </c>
      <c r="F200" s="21">
        <f t="shared" ref="F200:BB200" si="26">SUM(F190:F193,F196:F198)</f>
        <v>-216.13160237037863</v>
      </c>
      <c r="G200" s="21">
        <f t="shared" si="26"/>
        <v>-214.9376131088876</v>
      </c>
      <c r="H200" s="21">
        <f t="shared" si="26"/>
        <v>-213.73692674750674</v>
      </c>
      <c r="I200" s="21">
        <f t="shared" si="26"/>
        <v>-212.77831232149208</v>
      </c>
      <c r="J200" s="21">
        <f t="shared" si="26"/>
        <v>-209.24547735331379</v>
      </c>
      <c r="K200" s="21">
        <f t="shared" si="26"/>
        <v>-208.04688932629693</v>
      </c>
      <c r="L200" s="21">
        <f t="shared" si="26"/>
        <v>-207.17594270093952</v>
      </c>
      <c r="M200" s="21">
        <f t="shared" si="26"/>
        <v>-206.32139119892372</v>
      </c>
      <c r="N200" s="21">
        <f t="shared" si="26"/>
        <v>-205.19702873977559</v>
      </c>
      <c r="O200" s="21">
        <f t="shared" si="26"/>
        <v>-204.38512020153786</v>
      </c>
      <c r="P200" s="21">
        <f t="shared" si="26"/>
        <v>-203.57047495018617</v>
      </c>
      <c r="Q200" s="21">
        <f t="shared" si="26"/>
        <v>-202.76312618909279</v>
      </c>
      <c r="R200" s="21">
        <f t="shared" si="26"/>
        <v>-202.23767513606609</v>
      </c>
      <c r="S200" s="21">
        <f t="shared" si="26"/>
        <v>-201.45988359785818</v>
      </c>
      <c r="T200" s="21">
        <f t="shared" si="26"/>
        <v>-200.70083830623977</v>
      </c>
      <c r="U200" s="21">
        <f t="shared" si="26"/>
        <v>-199.96131189316344</v>
      </c>
      <c r="V200" s="21">
        <f t="shared" si="26"/>
        <v>-199.486377846735</v>
      </c>
      <c r="W200" s="21">
        <f t="shared" si="26"/>
        <v>-198.78336416993938</v>
      </c>
      <c r="X200" s="21">
        <f t="shared" si="26"/>
        <v>-198.33705236341461</v>
      </c>
      <c r="Y200" s="21">
        <f t="shared" si="26"/>
        <v>-197.67407367605904</v>
      </c>
      <c r="Z200" s="21">
        <f t="shared" si="26"/>
        <v>-197.26035371706553</v>
      </c>
      <c r="AA200" s="21">
        <f t="shared" si="26"/>
        <v>-196.86221827390051</v>
      </c>
      <c r="AB200" s="21">
        <f t="shared" si="26"/>
        <v>-196.48075385964415</v>
      </c>
      <c r="AC200" s="21">
        <f t="shared" si="26"/>
        <v>-214.70782013589988</v>
      </c>
      <c r="AD200" s="21">
        <f t="shared" si="26"/>
        <v>-214.53542523191459</v>
      </c>
      <c r="AE200" s="21">
        <f t="shared" si="26"/>
        <v>-214.4052045150388</v>
      </c>
      <c r="AF200" s="21">
        <f t="shared" si="26"/>
        <v>-214.2909542839071</v>
      </c>
      <c r="AG200" s="21">
        <f t="shared" si="26"/>
        <v>-214.19662699941114</v>
      </c>
      <c r="AH200" s="21">
        <f t="shared" si="26"/>
        <v>-214.12662481280188</v>
      </c>
      <c r="AI200" s="21">
        <f t="shared" si="26"/>
        <v>-214.08639018499184</v>
      </c>
      <c r="AJ200" s="21">
        <f t="shared" si="26"/>
        <v>-215.0573850532424</v>
      </c>
      <c r="AK200" s="21">
        <f t="shared" si="26"/>
        <v>-216.05820139267621</v>
      </c>
      <c r="AL200" s="21">
        <f t="shared" si="26"/>
        <v>-217.09161882866769</v>
      </c>
      <c r="AM200" s="21">
        <f t="shared" si="26"/>
        <v>-218.15969049196579</v>
      </c>
      <c r="AN200" s="21">
        <f t="shared" si="26"/>
        <v>-219.26395051792909</v>
      </c>
      <c r="AO200" s="21">
        <f t="shared" si="26"/>
        <v>-220.40574124812915</v>
      </c>
      <c r="AP200" s="21">
        <f t="shared" si="26"/>
        <v>-221.58686809830408</v>
      </c>
      <c r="AQ200" s="21">
        <f t="shared" si="26"/>
        <v>-222.80927610642627</v>
      </c>
      <c r="AR200" s="21">
        <f t="shared" si="26"/>
        <v>-224.0747880028876</v>
      </c>
      <c r="AS200" s="21">
        <f t="shared" si="26"/>
        <v>-225.38525616550308</v>
      </c>
      <c r="AT200" s="21">
        <f t="shared" si="26"/>
        <v>-226.74263228217438</v>
      </c>
      <c r="AU200" s="21">
        <f t="shared" si="26"/>
        <v>-228.14896457697529</v>
      </c>
      <c r="AV200" s="21">
        <f t="shared" si="26"/>
        <v>-229.6063511399658</v>
      </c>
      <c r="AW200" s="21">
        <f t="shared" si="26"/>
        <v>-231.11694865562083</v>
      </c>
      <c r="AX200" s="21">
        <f t="shared" si="26"/>
        <v>-232.68299896194185</v>
      </c>
      <c r="AY200" s="21">
        <f t="shared" si="26"/>
        <v>-234.30683290978868</v>
      </c>
      <c r="AZ200" s="21">
        <f t="shared" si="26"/>
        <v>-235.99086949425634</v>
      </c>
      <c r="BA200" s="21">
        <f t="shared" si="26"/>
        <v>-237.73761988636687</v>
      </c>
      <c r="BB200" s="21">
        <f t="shared" si="26"/>
        <v>-311.61607788974374</v>
      </c>
    </row>
    <row r="201" spans="1:54" outlineLevel="2">
      <c r="A201" s="441"/>
      <c r="B201" s="150" t="s">
        <v>496</v>
      </c>
      <c r="C201" s="19"/>
      <c r="D201" s="135" t="s">
        <v>387</v>
      </c>
      <c r="E201" s="21">
        <f>SUM(E190:E192,E194,E196:E198)</f>
        <v>-168.35018704001718</v>
      </c>
      <c r="F201" s="21">
        <f t="shared" ref="F201:BB201" si="27">SUM(F190:F192,F194,F196:F198)</f>
        <v>-167.44945631622906</v>
      </c>
      <c r="G201" s="21">
        <f t="shared" si="27"/>
        <v>-166.67123888886431</v>
      </c>
      <c r="H201" s="21">
        <f t="shared" si="27"/>
        <v>-165.89876251065348</v>
      </c>
      <c r="I201" s="21">
        <f t="shared" si="27"/>
        <v>-165.06187106518428</v>
      </c>
      <c r="J201" s="21">
        <f t="shared" si="27"/>
        <v>-161.67183327534332</v>
      </c>
      <c r="K201" s="21">
        <f t="shared" si="27"/>
        <v>-160.94282928395563</v>
      </c>
      <c r="L201" s="21">
        <f t="shared" si="27"/>
        <v>-160.24986569865223</v>
      </c>
      <c r="M201" s="21">
        <f t="shared" si="27"/>
        <v>-159.59303584444794</v>
      </c>
      <c r="N201" s="21">
        <f t="shared" si="27"/>
        <v>-158.97252407951004</v>
      </c>
      <c r="O201" s="21">
        <f t="shared" si="27"/>
        <v>-158.38861340764851</v>
      </c>
      <c r="P201" s="21">
        <f t="shared" si="27"/>
        <v>-157.81860935042394</v>
      </c>
      <c r="Q201" s="21">
        <f t="shared" si="27"/>
        <v>-157.27154779810621</v>
      </c>
      <c r="R201" s="21">
        <f t="shared" si="27"/>
        <v>-156.7562236174461</v>
      </c>
      <c r="S201" s="21">
        <f t="shared" si="27"/>
        <v>-156.26235299624869</v>
      </c>
      <c r="T201" s="21">
        <f t="shared" si="27"/>
        <v>-155.80009611663189</v>
      </c>
      <c r="U201" s="21">
        <f t="shared" si="27"/>
        <v>-155.36938138838718</v>
      </c>
      <c r="V201" s="21">
        <f t="shared" si="27"/>
        <v>-154.97016837432864</v>
      </c>
      <c r="W201" s="21">
        <f t="shared" si="27"/>
        <v>-154.60244768595686</v>
      </c>
      <c r="X201" s="21">
        <f t="shared" si="27"/>
        <v>-154.26624128889193</v>
      </c>
      <c r="Y201" s="21">
        <f t="shared" si="27"/>
        <v>-153.96160255110465</v>
      </c>
      <c r="Z201" s="21">
        <f t="shared" si="27"/>
        <v>-153.68861652921851</v>
      </c>
      <c r="AA201" s="21">
        <f t="shared" si="27"/>
        <v>-153.44740027244222</v>
      </c>
      <c r="AB201" s="21">
        <f t="shared" si="27"/>
        <v>-153.23810326064805</v>
      </c>
      <c r="AC201" s="21">
        <f t="shared" si="27"/>
        <v>-171.67272617694522</v>
      </c>
      <c r="AD201" s="21">
        <f t="shared" si="27"/>
        <v>-171.70521369006565</v>
      </c>
      <c r="AE201" s="21">
        <f t="shared" si="27"/>
        <v>-171.76514693687579</v>
      </c>
      <c r="AF201" s="21">
        <f t="shared" si="27"/>
        <v>-171.85127170752878</v>
      </c>
      <c r="AG201" s="21">
        <f t="shared" si="27"/>
        <v>-171.96331844440289</v>
      </c>
      <c r="AH201" s="21">
        <f t="shared" si="27"/>
        <v>-172.10224204085841</v>
      </c>
      <c r="AI201" s="21">
        <f t="shared" si="27"/>
        <v>-172.27065770462616</v>
      </c>
      <c r="AJ201" s="21">
        <f t="shared" si="27"/>
        <v>-173.24961584773808</v>
      </c>
      <c r="AK201" s="21">
        <f t="shared" si="27"/>
        <v>-174.26189223262193</v>
      </c>
      <c r="AL201" s="21">
        <f t="shared" si="27"/>
        <v>-175.30884585072755</v>
      </c>
      <c r="AM201" s="21">
        <f t="shared" si="27"/>
        <v>-176.39193829421856</v>
      </c>
      <c r="AN201" s="21">
        <f t="shared" si="27"/>
        <v>-177.51256844990593</v>
      </c>
      <c r="AO201" s="21">
        <f t="shared" si="27"/>
        <v>-178.67204650721527</v>
      </c>
      <c r="AP201" s="21">
        <f t="shared" si="27"/>
        <v>-179.87185189318723</v>
      </c>
      <c r="AQ201" s="21">
        <f t="shared" si="27"/>
        <v>-181.11353110717067</v>
      </c>
      <c r="AR201" s="21">
        <f t="shared" si="27"/>
        <v>-182.39866735320356</v>
      </c>
      <c r="AS201" s="21">
        <f t="shared" si="27"/>
        <v>-183.72889012863453</v>
      </c>
      <c r="AT201" s="21">
        <f t="shared" si="27"/>
        <v>-185.1058977065984</v>
      </c>
      <c r="AU201" s="21">
        <f t="shared" si="27"/>
        <v>-186.53146806445841</v>
      </c>
      <c r="AV201" s="21">
        <f t="shared" si="27"/>
        <v>-188.00744832919727</v>
      </c>
      <c r="AW201" s="21">
        <f t="shared" si="27"/>
        <v>-189.53576013678469</v>
      </c>
      <c r="AX201" s="21">
        <f t="shared" si="27"/>
        <v>-191.11840781283087</v>
      </c>
      <c r="AY201" s="21">
        <f t="shared" si="27"/>
        <v>-192.75748446616632</v>
      </c>
      <c r="AZ201" s="21">
        <f t="shared" si="27"/>
        <v>-194.45517619958252</v>
      </c>
      <c r="BA201" s="21">
        <f t="shared" si="27"/>
        <v>-196.21376693015665</v>
      </c>
      <c r="BB201" s="21">
        <f t="shared" si="27"/>
        <v>-271.08207426974423</v>
      </c>
    </row>
    <row r="202" spans="1:54" outlineLevel="2">
      <c r="A202" s="442"/>
      <c r="B202" s="150" t="s">
        <v>497</v>
      </c>
      <c r="C202" s="19"/>
      <c r="D202" s="135" t="s">
        <v>387</v>
      </c>
      <c r="E202" s="21">
        <f>SUM(E190:E192,E195:E198)</f>
        <v>-266.13823237027361</v>
      </c>
      <c r="F202" s="21">
        <f t="shared" ref="F202:BB202" si="28">SUM(F190:F192,F195:F198)</f>
        <v>-264.63054976250839</v>
      </c>
      <c r="G202" s="21">
        <f t="shared" si="28"/>
        <v>-263.25853335250468</v>
      </c>
      <c r="H202" s="21">
        <f t="shared" si="28"/>
        <v>-261.90068348247024</v>
      </c>
      <c r="I202" s="21">
        <f t="shared" si="28"/>
        <v>-260.48464448350518</v>
      </c>
      <c r="J202" s="21">
        <f t="shared" si="28"/>
        <v>-256.52987653398037</v>
      </c>
      <c r="K202" s="21">
        <f t="shared" si="28"/>
        <v>-255.2486432874534</v>
      </c>
      <c r="L202" s="21">
        <f t="shared" si="28"/>
        <v>-254.01354738793526</v>
      </c>
      <c r="M202" s="21">
        <f t="shared" si="28"/>
        <v>-252.82469381298398</v>
      </c>
      <c r="N202" s="21">
        <f t="shared" si="28"/>
        <v>-251.68228119156367</v>
      </c>
      <c r="O202" s="21">
        <f t="shared" si="28"/>
        <v>-250.58660939604033</v>
      </c>
      <c r="P202" s="21">
        <f t="shared" si="28"/>
        <v>-249.515003541184</v>
      </c>
      <c r="Q202" s="21">
        <f t="shared" si="28"/>
        <v>-248.47652181897564</v>
      </c>
      <c r="R202" s="21">
        <f t="shared" si="28"/>
        <v>-247.47998431149819</v>
      </c>
      <c r="S202" s="21">
        <f t="shared" si="28"/>
        <v>-246.4948283174075</v>
      </c>
      <c r="T202" s="21">
        <f t="shared" si="28"/>
        <v>-245.55176377899619</v>
      </c>
      <c r="U202" s="21">
        <f t="shared" si="28"/>
        <v>-244.65074605143707</v>
      </c>
      <c r="V202" s="21">
        <f t="shared" si="28"/>
        <v>-243.79176461750933</v>
      </c>
      <c r="W202" s="21">
        <f t="shared" si="28"/>
        <v>-242.97484323016872</v>
      </c>
      <c r="X202" s="21">
        <f t="shared" si="28"/>
        <v>-242.20004006915076</v>
      </c>
      <c r="Y202" s="21">
        <f t="shared" si="28"/>
        <v>-241.467447988598</v>
      </c>
      <c r="Z202" s="21">
        <f t="shared" si="28"/>
        <v>-240.77719478606008</v>
      </c>
      <c r="AA202" s="21">
        <f t="shared" si="28"/>
        <v>-240.12944372191231</v>
      </c>
      <c r="AB202" s="21">
        <f t="shared" si="28"/>
        <v>-239.52439381083963</v>
      </c>
      <c r="AC202" s="21">
        <f t="shared" si="28"/>
        <v>-257.5188595762616</v>
      </c>
      <c r="AD202" s="21">
        <f t="shared" si="28"/>
        <v>-257.11563471041006</v>
      </c>
      <c r="AE202" s="21">
        <f t="shared" si="28"/>
        <v>-256.73900242035961</v>
      </c>
      <c r="AF202" s="21">
        <f t="shared" si="28"/>
        <v>-256.38429376841827</v>
      </c>
      <c r="AG202" s="21">
        <f t="shared" si="28"/>
        <v>-256.04973565859302</v>
      </c>
      <c r="AH202" s="21">
        <f t="shared" si="28"/>
        <v>-255.73716785711173</v>
      </c>
      <c r="AI202" s="21">
        <f t="shared" si="28"/>
        <v>-255.45334803074741</v>
      </c>
      <c r="AJ202" s="21">
        <f t="shared" si="28"/>
        <v>-256.37988148576915</v>
      </c>
      <c r="AK202" s="21">
        <f t="shared" si="28"/>
        <v>-257.33564267555676</v>
      </c>
      <c r="AL202" s="21">
        <f t="shared" si="28"/>
        <v>-258.3227117111669</v>
      </c>
      <c r="AM202" s="21">
        <f t="shared" si="28"/>
        <v>-259.34338043209908</v>
      </c>
      <c r="AN202" s="21">
        <f t="shared" si="28"/>
        <v>-260.39965147283783</v>
      </c>
      <c r="AO202" s="21">
        <f t="shared" si="28"/>
        <v>-261.49315496418251</v>
      </c>
      <c r="AP202" s="21">
        <f t="shared" si="28"/>
        <v>-262.62591668503313</v>
      </c>
      <c r="AQ202" s="21">
        <f t="shared" si="28"/>
        <v>-263.80004556239055</v>
      </c>
      <c r="AR202" s="21">
        <f t="shared" si="28"/>
        <v>-265.01763618973888</v>
      </c>
      <c r="AS202" s="21">
        <f t="shared" si="28"/>
        <v>-266.28079081443281</v>
      </c>
      <c r="AT202" s="21">
        <f t="shared" si="28"/>
        <v>-267.59167958013387</v>
      </c>
      <c r="AU202" s="21">
        <f t="shared" si="28"/>
        <v>-268.95256565185491</v>
      </c>
      <c r="AV202" s="21">
        <f t="shared" si="28"/>
        <v>-270.36576540600964</v>
      </c>
      <c r="AW202" s="21">
        <f t="shared" si="28"/>
        <v>-271.83365584366607</v>
      </c>
      <c r="AX202" s="21">
        <f t="shared" si="28"/>
        <v>-273.35868991380153</v>
      </c>
      <c r="AY202" s="21">
        <f t="shared" si="28"/>
        <v>-274.94340498387555</v>
      </c>
      <c r="AZ202" s="21">
        <f t="shared" si="28"/>
        <v>-276.59042503018895</v>
      </c>
      <c r="BA202" s="21">
        <f t="shared" si="28"/>
        <v>-278.30246398221135</v>
      </c>
      <c r="BB202" s="21">
        <f t="shared" si="28"/>
        <v>-351.19183606418125</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0" t="s">
        <v>498</v>
      </c>
      <c r="B204" s="150" t="s">
        <v>499</v>
      </c>
      <c r="C204" s="19"/>
      <c r="D204" s="135" t="s">
        <v>387</v>
      </c>
      <c r="E204" s="21">
        <f>E200</f>
        <v>-217.08969142807331</v>
      </c>
      <c r="F204" s="21">
        <f>F200+E204</f>
        <v>-433.22129379845194</v>
      </c>
      <c r="G204" s="21">
        <f t="shared" ref="G204:BB206" si="29">G200+F204</f>
        <v>-648.15890690733954</v>
      </c>
      <c r="H204" s="21">
        <f t="shared" si="29"/>
        <v>-861.89583365484623</v>
      </c>
      <c r="I204" s="21">
        <f t="shared" si="29"/>
        <v>-1074.6741459763384</v>
      </c>
      <c r="J204" s="21">
        <f t="shared" si="29"/>
        <v>-1283.9196233296523</v>
      </c>
      <c r="K204" s="21">
        <f t="shared" si="29"/>
        <v>-1491.9665126559491</v>
      </c>
      <c r="L204" s="21">
        <f t="shared" si="29"/>
        <v>-1699.1424553568886</v>
      </c>
      <c r="M204" s="21">
        <f t="shared" si="29"/>
        <v>-1905.4638465558123</v>
      </c>
      <c r="N204" s="21">
        <f t="shared" si="29"/>
        <v>-2110.6608752955881</v>
      </c>
      <c r="O204" s="21">
        <f t="shared" si="29"/>
        <v>-2315.0459954971261</v>
      </c>
      <c r="P204" s="21">
        <f t="shared" si="29"/>
        <v>-2518.6164704473122</v>
      </c>
      <c r="Q204" s="21">
        <f t="shared" si="29"/>
        <v>-2721.379596636405</v>
      </c>
      <c r="R204" s="21">
        <f t="shared" si="29"/>
        <v>-2923.6172717724712</v>
      </c>
      <c r="S204" s="21">
        <f t="shared" si="29"/>
        <v>-3125.0771553703294</v>
      </c>
      <c r="T204" s="21">
        <f t="shared" si="29"/>
        <v>-3325.7779936765692</v>
      </c>
      <c r="U204" s="21">
        <f t="shared" si="29"/>
        <v>-3525.7393055697326</v>
      </c>
      <c r="V204" s="21">
        <f t="shared" si="29"/>
        <v>-3725.2256834164677</v>
      </c>
      <c r="W204" s="21">
        <f t="shared" si="29"/>
        <v>-3924.0090475864072</v>
      </c>
      <c r="X204" s="21">
        <f t="shared" si="29"/>
        <v>-4122.346099949822</v>
      </c>
      <c r="Y204" s="21">
        <f t="shared" si="29"/>
        <v>-4320.0201736258814</v>
      </c>
      <c r="Z204" s="21">
        <f t="shared" si="29"/>
        <v>-4517.2805273429467</v>
      </c>
      <c r="AA204" s="21">
        <f t="shared" si="29"/>
        <v>-4714.1427456168476</v>
      </c>
      <c r="AB204" s="21">
        <f t="shared" si="29"/>
        <v>-4910.6234994764918</v>
      </c>
      <c r="AC204" s="21">
        <f t="shared" si="29"/>
        <v>-5125.3313196123918</v>
      </c>
      <c r="AD204" s="21">
        <f t="shared" si="29"/>
        <v>-5339.8667448443066</v>
      </c>
      <c r="AE204" s="21">
        <f t="shared" si="29"/>
        <v>-5554.2719493593449</v>
      </c>
      <c r="AF204" s="21">
        <f t="shared" si="29"/>
        <v>-5768.562903643252</v>
      </c>
      <c r="AG204" s="21">
        <f t="shared" si="29"/>
        <v>-5982.7595306426629</v>
      </c>
      <c r="AH204" s="21">
        <f t="shared" si="29"/>
        <v>-6196.8861554554651</v>
      </c>
      <c r="AI204" s="21">
        <f t="shared" si="29"/>
        <v>-6410.9725456404567</v>
      </c>
      <c r="AJ204" s="21">
        <f t="shared" si="29"/>
        <v>-6626.0299306936995</v>
      </c>
      <c r="AK204" s="21">
        <f t="shared" si="29"/>
        <v>-6842.0881320863755</v>
      </c>
      <c r="AL204" s="21">
        <f t="shared" si="29"/>
        <v>-7059.1797509150429</v>
      </c>
      <c r="AM204" s="21">
        <f t="shared" si="29"/>
        <v>-7277.339441407009</v>
      </c>
      <c r="AN204" s="21">
        <f t="shared" si="29"/>
        <v>-7496.6033919249385</v>
      </c>
      <c r="AO204" s="21">
        <f t="shared" si="29"/>
        <v>-7717.0091331730673</v>
      </c>
      <c r="AP204" s="21">
        <f t="shared" si="29"/>
        <v>-7938.5960012713713</v>
      </c>
      <c r="AQ204" s="21">
        <f t="shared" si="29"/>
        <v>-8161.4052773777976</v>
      </c>
      <c r="AR204" s="21">
        <f t="shared" si="29"/>
        <v>-8385.4800653806851</v>
      </c>
      <c r="AS204" s="21">
        <f t="shared" si="29"/>
        <v>-8610.8653215461891</v>
      </c>
      <c r="AT204" s="21">
        <f t="shared" si="29"/>
        <v>-8837.607953828363</v>
      </c>
      <c r="AU204" s="21">
        <f t="shared" si="29"/>
        <v>-9065.7569184053391</v>
      </c>
      <c r="AV204" s="21">
        <f t="shared" si="29"/>
        <v>-9295.3632695453052</v>
      </c>
      <c r="AW204" s="21">
        <f t="shared" si="29"/>
        <v>-9526.4802182009262</v>
      </c>
      <c r="AX204" s="21">
        <f t="shared" si="29"/>
        <v>-9759.163217162868</v>
      </c>
      <c r="AY204" s="21">
        <f t="shared" si="29"/>
        <v>-9993.4700500726576</v>
      </c>
      <c r="AZ204" s="21">
        <f t="shared" si="29"/>
        <v>-10229.460919566915</v>
      </c>
      <c r="BA204" s="21">
        <f t="shared" si="29"/>
        <v>-10467.198539453282</v>
      </c>
      <c r="BB204" s="21">
        <f t="shared" si="29"/>
        <v>-10778.814617343025</v>
      </c>
    </row>
    <row r="205" spans="1:54" outlineLevel="2">
      <c r="A205" s="441"/>
      <c r="B205" s="150" t="s">
        <v>500</v>
      </c>
      <c r="C205" s="19"/>
      <c r="D205" s="135" t="s">
        <v>387</v>
      </c>
      <c r="E205" s="21">
        <f>E201</f>
        <v>-168.35018704001718</v>
      </c>
      <c r="F205" s="21">
        <f t="shared" ref="F205:U206" si="30">F201+E205</f>
        <v>-335.79964335624624</v>
      </c>
      <c r="G205" s="21">
        <f t="shared" si="30"/>
        <v>-502.47088224511054</v>
      </c>
      <c r="H205" s="21">
        <f t="shared" si="30"/>
        <v>-668.36964475576406</v>
      </c>
      <c r="I205" s="21">
        <f t="shared" si="30"/>
        <v>-833.43151582094833</v>
      </c>
      <c r="J205" s="21">
        <f t="shared" si="30"/>
        <v>-995.10334909629159</v>
      </c>
      <c r="K205" s="21">
        <f t="shared" si="30"/>
        <v>-1156.0461783802473</v>
      </c>
      <c r="L205" s="21">
        <f t="shared" si="30"/>
        <v>-1316.2960440788995</v>
      </c>
      <c r="M205" s="21">
        <f t="shared" si="30"/>
        <v>-1475.8890799233475</v>
      </c>
      <c r="N205" s="21">
        <f t="shared" si="30"/>
        <v>-1634.8616040028576</v>
      </c>
      <c r="O205" s="21">
        <f t="shared" si="30"/>
        <v>-1793.2502174105061</v>
      </c>
      <c r="P205" s="21">
        <f t="shared" si="30"/>
        <v>-1951.0688267609301</v>
      </c>
      <c r="Q205" s="21">
        <f t="shared" si="30"/>
        <v>-2108.3403745590363</v>
      </c>
      <c r="R205" s="21">
        <f t="shared" si="30"/>
        <v>-2265.0965981764825</v>
      </c>
      <c r="S205" s="21">
        <f t="shared" si="30"/>
        <v>-2421.3589511727314</v>
      </c>
      <c r="T205" s="21">
        <f t="shared" si="30"/>
        <v>-2577.1590472893631</v>
      </c>
      <c r="U205" s="21">
        <f t="shared" si="30"/>
        <v>-2732.5284286777505</v>
      </c>
      <c r="V205" s="21">
        <f t="shared" si="29"/>
        <v>-2887.4985970520793</v>
      </c>
      <c r="W205" s="21">
        <f t="shared" si="29"/>
        <v>-3042.1010447380363</v>
      </c>
      <c r="X205" s="21">
        <f t="shared" si="29"/>
        <v>-3196.367286026928</v>
      </c>
      <c r="Y205" s="21">
        <f t="shared" si="29"/>
        <v>-3350.3288885780325</v>
      </c>
      <c r="Z205" s="21">
        <f t="shared" si="29"/>
        <v>-3504.0175051072511</v>
      </c>
      <c r="AA205" s="21">
        <f t="shared" si="29"/>
        <v>-3657.4649053796934</v>
      </c>
      <c r="AB205" s="21">
        <f t="shared" si="29"/>
        <v>-3810.7030086403415</v>
      </c>
      <c r="AC205" s="21">
        <f t="shared" si="29"/>
        <v>-3982.3757348172867</v>
      </c>
      <c r="AD205" s="21">
        <f t="shared" si="29"/>
        <v>-4154.0809485073523</v>
      </c>
      <c r="AE205" s="21">
        <f t="shared" si="29"/>
        <v>-4325.846095444228</v>
      </c>
      <c r="AF205" s="21">
        <f t="shared" si="29"/>
        <v>-4497.6973671517571</v>
      </c>
      <c r="AG205" s="21">
        <f t="shared" si="29"/>
        <v>-4669.66068559616</v>
      </c>
      <c r="AH205" s="21">
        <f t="shared" si="29"/>
        <v>-4841.762927637018</v>
      </c>
      <c r="AI205" s="21">
        <f t="shared" si="29"/>
        <v>-5014.0335853416445</v>
      </c>
      <c r="AJ205" s="21">
        <f t="shared" si="29"/>
        <v>-5187.2832011893825</v>
      </c>
      <c r="AK205" s="21">
        <f t="shared" si="29"/>
        <v>-5361.5450934220044</v>
      </c>
      <c r="AL205" s="21">
        <f t="shared" si="29"/>
        <v>-5536.8539392727316</v>
      </c>
      <c r="AM205" s="21">
        <f t="shared" si="29"/>
        <v>-5713.2458775669502</v>
      </c>
      <c r="AN205" s="21">
        <f t="shared" si="29"/>
        <v>-5890.7584460168564</v>
      </c>
      <c r="AO205" s="21">
        <f t="shared" si="29"/>
        <v>-6069.4304925240713</v>
      </c>
      <c r="AP205" s="21">
        <f t="shared" si="29"/>
        <v>-6249.3023444172586</v>
      </c>
      <c r="AQ205" s="21">
        <f t="shared" si="29"/>
        <v>-6430.4158755244289</v>
      </c>
      <c r="AR205" s="21">
        <f t="shared" si="29"/>
        <v>-6612.8145428776324</v>
      </c>
      <c r="AS205" s="21">
        <f t="shared" si="29"/>
        <v>-6796.5434330062672</v>
      </c>
      <c r="AT205" s="21">
        <f t="shared" si="29"/>
        <v>-6981.6493307128658</v>
      </c>
      <c r="AU205" s="21">
        <f t="shared" si="29"/>
        <v>-7168.1807987773245</v>
      </c>
      <c r="AV205" s="21">
        <f t="shared" si="29"/>
        <v>-7356.1882471065219</v>
      </c>
      <c r="AW205" s="21">
        <f t="shared" si="29"/>
        <v>-7545.7240072433069</v>
      </c>
      <c r="AX205" s="21">
        <f t="shared" si="29"/>
        <v>-7736.8424150561377</v>
      </c>
      <c r="AY205" s="21">
        <f t="shared" si="29"/>
        <v>-7929.5998995223044</v>
      </c>
      <c r="AZ205" s="21">
        <f t="shared" si="29"/>
        <v>-8124.0550757218871</v>
      </c>
      <c r="BA205" s="21">
        <f t="shared" si="29"/>
        <v>-8320.2688426520435</v>
      </c>
      <c r="BB205" s="21">
        <f t="shared" si="29"/>
        <v>-8591.3509169217868</v>
      </c>
    </row>
    <row r="206" spans="1:54" outlineLevel="2">
      <c r="A206" s="442"/>
      <c r="B206" s="150" t="s">
        <v>501</v>
      </c>
      <c r="C206" s="19"/>
      <c r="D206" s="135" t="s">
        <v>387</v>
      </c>
      <c r="E206" s="21">
        <f>E202</f>
        <v>-266.13823237027361</v>
      </c>
      <c r="F206" s="21">
        <f t="shared" si="30"/>
        <v>-530.76878213278201</v>
      </c>
      <c r="G206" s="21">
        <f t="shared" si="29"/>
        <v>-794.02731548528664</v>
      </c>
      <c r="H206" s="21">
        <f t="shared" si="29"/>
        <v>-1055.9279989677568</v>
      </c>
      <c r="I206" s="21">
        <f t="shared" si="29"/>
        <v>-1316.4126434512621</v>
      </c>
      <c r="J206" s="21">
        <f t="shared" si="29"/>
        <v>-1572.9425199852424</v>
      </c>
      <c r="K206" s="21">
        <f t="shared" si="29"/>
        <v>-1828.1911632726958</v>
      </c>
      <c r="L206" s="21">
        <f t="shared" si="29"/>
        <v>-2082.204710660631</v>
      </c>
      <c r="M206" s="21">
        <f t="shared" si="29"/>
        <v>-2335.0294044736152</v>
      </c>
      <c r="N206" s="21">
        <f t="shared" si="29"/>
        <v>-2586.7116856651787</v>
      </c>
      <c r="O206" s="21">
        <f t="shared" si="29"/>
        <v>-2837.2982950612191</v>
      </c>
      <c r="P206" s="21">
        <f t="shared" si="29"/>
        <v>-3086.8132986024029</v>
      </c>
      <c r="Q206" s="21">
        <f t="shared" si="29"/>
        <v>-3335.2898204213784</v>
      </c>
      <c r="R206" s="21">
        <f t="shared" si="29"/>
        <v>-3582.7698047328768</v>
      </c>
      <c r="S206" s="21">
        <f t="shared" si="29"/>
        <v>-3829.2646330502844</v>
      </c>
      <c r="T206" s="21">
        <f t="shared" si="29"/>
        <v>-4074.8163968292806</v>
      </c>
      <c r="U206" s="21">
        <f t="shared" si="29"/>
        <v>-4319.4671428807178</v>
      </c>
      <c r="V206" s="21">
        <f t="shared" si="29"/>
        <v>-4563.258907498227</v>
      </c>
      <c r="W206" s="21">
        <f t="shared" si="29"/>
        <v>-4806.2337507283955</v>
      </c>
      <c r="X206" s="21">
        <f t="shared" si="29"/>
        <v>-5048.433790797546</v>
      </c>
      <c r="Y206" s="21">
        <f t="shared" si="29"/>
        <v>-5289.9012387861439</v>
      </c>
      <c r="Z206" s="21">
        <f t="shared" si="29"/>
        <v>-5530.6784335722041</v>
      </c>
      <c r="AA206" s="21">
        <f t="shared" si="29"/>
        <v>-5770.8078772941162</v>
      </c>
      <c r="AB206" s="21">
        <f t="shared" si="29"/>
        <v>-6010.3322711049559</v>
      </c>
      <c r="AC206" s="21">
        <f t="shared" si="29"/>
        <v>-6267.8511306812179</v>
      </c>
      <c r="AD206" s="21">
        <f t="shared" si="29"/>
        <v>-6524.9667653916276</v>
      </c>
      <c r="AE206" s="21">
        <f t="shared" si="29"/>
        <v>-6781.7057678119872</v>
      </c>
      <c r="AF206" s="21">
        <f t="shared" si="29"/>
        <v>-7038.0900615804057</v>
      </c>
      <c r="AG206" s="21">
        <f t="shared" si="29"/>
        <v>-7294.1397972389987</v>
      </c>
      <c r="AH206" s="21">
        <f t="shared" si="29"/>
        <v>-7549.8769650961103</v>
      </c>
      <c r="AI206" s="21">
        <f t="shared" si="29"/>
        <v>-7805.3303131268576</v>
      </c>
      <c r="AJ206" s="21">
        <f t="shared" si="29"/>
        <v>-8061.7101946126268</v>
      </c>
      <c r="AK206" s="21">
        <f t="shared" si="29"/>
        <v>-8319.045837288184</v>
      </c>
      <c r="AL206" s="21">
        <f t="shared" si="29"/>
        <v>-8577.3685489993513</v>
      </c>
      <c r="AM206" s="21">
        <f t="shared" si="29"/>
        <v>-8836.7119294314507</v>
      </c>
      <c r="AN206" s="21">
        <f t="shared" si="29"/>
        <v>-9097.1115809042894</v>
      </c>
      <c r="AO206" s="21">
        <f t="shared" si="29"/>
        <v>-9358.6047358684718</v>
      </c>
      <c r="AP206" s="21">
        <f t="shared" si="29"/>
        <v>-9621.2306525535041</v>
      </c>
      <c r="AQ206" s="21">
        <f t="shared" si="29"/>
        <v>-9885.0306981158938</v>
      </c>
      <c r="AR206" s="21">
        <f t="shared" si="29"/>
        <v>-10150.048334305633</v>
      </c>
      <c r="AS206" s="21">
        <f t="shared" si="29"/>
        <v>-10416.329125120066</v>
      </c>
      <c r="AT206" s="21">
        <f t="shared" si="29"/>
        <v>-10683.920804700199</v>
      </c>
      <c r="AU206" s="21">
        <f t="shared" si="29"/>
        <v>-10952.873370352054</v>
      </c>
      <c r="AV206" s="21">
        <f t="shared" si="29"/>
        <v>-11223.239135758064</v>
      </c>
      <c r="AW206" s="21">
        <f t="shared" si="29"/>
        <v>-11495.072791601729</v>
      </c>
      <c r="AX206" s="21">
        <f t="shared" si="29"/>
        <v>-11768.43148151553</v>
      </c>
      <c r="AY206" s="21">
        <f t="shared" si="29"/>
        <v>-12043.374886499405</v>
      </c>
      <c r="AZ206" s="21">
        <f t="shared" si="29"/>
        <v>-12319.965311529593</v>
      </c>
      <c r="BA206" s="21">
        <f t="shared" si="29"/>
        <v>-12598.267775511804</v>
      </c>
      <c r="BB206" s="21">
        <f t="shared" si="29"/>
        <v>-12949.459611575985</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3" t="s">
        <v>489</v>
      </c>
      <c r="B210" s="150" t="s">
        <v>567</v>
      </c>
      <c r="C210" s="19"/>
      <c r="D210" s="135" t="s">
        <v>387</v>
      </c>
      <c r="E210" s="21">
        <f>E190-Baseline!E190</f>
        <v>-3.2356845979820639</v>
      </c>
      <c r="F210" s="21">
        <f>F190-Baseline!F190</f>
        <v>-3.2508203947213397</v>
      </c>
      <c r="G210" s="21">
        <f>G190-Baseline!G190</f>
        <v>-3.3149494133042667</v>
      </c>
      <c r="H210" s="21">
        <f>H190-Baseline!H190</f>
        <v>-3.3664161132761041</v>
      </c>
      <c r="I210" s="21">
        <f>I190-Baseline!I190</f>
        <v>-3.406159361545583</v>
      </c>
      <c r="J210" s="21">
        <f>J190-Baseline!J190</f>
        <v>-0.76706211255930368</v>
      </c>
      <c r="K210" s="21">
        <f>K190-Baseline!K190</f>
        <v>-0.69223022914620858</v>
      </c>
      <c r="L210" s="21">
        <f>L190-Baseline!L190</f>
        <v>-0.62264357692448802</v>
      </c>
      <c r="M210" s="21">
        <f>M190-Baseline!M190</f>
        <v>-0.55799709022742139</v>
      </c>
      <c r="N210" s="21">
        <f>N190-Baseline!N190</f>
        <v>-0.49800155132547286</v>
      </c>
      <c r="O210" s="21">
        <f>O190-Baseline!O190</f>
        <v>-0.44238282640138143</v>
      </c>
      <c r="P210" s="21">
        <f>P190-Baseline!P190</f>
        <v>-0.3908811364634015</v>
      </c>
      <c r="Q210" s="21">
        <f>Q190-Baseline!Q190</f>
        <v>-0.34325036166049505</v>
      </c>
      <c r="R210" s="21">
        <f>R190-Baseline!R190</f>
        <v>-0.29925737752880649</v>
      </c>
      <c r="S210" s="21">
        <f>S190-Baseline!S190</f>
        <v>-0.25868142176155651</v>
      </c>
      <c r="T210" s="21">
        <f>T190-Baseline!T190</f>
        <v>-0.22131349015467161</v>
      </c>
      <c r="U210" s="21">
        <f>U190-Baseline!U190</f>
        <v>-0.18695576043814371</v>
      </c>
      <c r="V210" s="21">
        <f>V190-Baseline!V190</f>
        <v>-0.15542104275837776</v>
      </c>
      <c r="W210" s="21">
        <f>W190-Baseline!W190</f>
        <v>-0.12653225562974274</v>
      </c>
      <c r="X210" s="21">
        <f>X190-Baseline!X190</f>
        <v>-0.10012192622428316</v>
      </c>
      <c r="Y210" s="21">
        <f>Y190-Baseline!Y190</f>
        <v>-7.6031713917167523E-2</v>
      </c>
      <c r="Z210" s="21">
        <f>Z190-Baseline!Z190</f>
        <v>-5.4111956052026997E-2</v>
      </c>
      <c r="AA210" s="21">
        <f>AA190-Baseline!AA190</f>
        <v>-3.4221234934970306E-2</v>
      </c>
      <c r="AB210" s="21">
        <f>AB190-Baseline!AB190</f>
        <v>-1.6225965108810143E-2</v>
      </c>
      <c r="AC210" s="21">
        <f>AC190-Baseline!AC190</f>
        <v>-2.5012228136408221E-17</v>
      </c>
      <c r="AD210" s="21">
        <f>AD190-Baseline!AD190</f>
        <v>-2.4166403996529686E-17</v>
      </c>
      <c r="AE210" s="21">
        <f>AE190-Baseline!AE190</f>
        <v>-2.3349182605342691E-17</v>
      </c>
      <c r="AF210" s="21">
        <f>AF190-Baseline!AF190</f>
        <v>-2.2559596720137864E-17</v>
      </c>
      <c r="AG210" s="21">
        <f>AG190-Baseline!AG190</f>
        <v>-2.1796711806896487E-17</v>
      </c>
      <c r="AH210" s="21">
        <f>AH190-Baseline!AH190</f>
        <v>-2.1059624934199513E-17</v>
      </c>
      <c r="AI210" s="21">
        <f>AI190-Baseline!AI190</f>
        <v>-2.0347463704540588E-17</v>
      </c>
      <c r="AJ210" s="21">
        <f>AJ190-Baseline!AJ190</f>
        <v>-1.9754819130621931E-17</v>
      </c>
      <c r="AK210" s="21">
        <f>AK190-Baseline!AK190</f>
        <v>-1.9179436049147507E-17</v>
      </c>
      <c r="AL210" s="21">
        <f>AL190-Baseline!AL190</f>
        <v>-1.8620811698201461E-17</v>
      </c>
      <c r="AM210" s="21">
        <f>AM190-Baseline!AM190</f>
        <v>-1.8078457959418894E-17</v>
      </c>
      <c r="AN210" s="21">
        <f>AN190-Baseline!AN190</f>
        <v>-1.7551900931474652E-17</v>
      </c>
      <c r="AO210" s="21">
        <f>AO190-Baseline!AO190</f>
        <v>-1.7040680515994808E-17</v>
      </c>
      <c r="AP210" s="21">
        <f>AP190-Baseline!AP190</f>
        <v>-1.6544350015528939E-17</v>
      </c>
      <c r="AQ210" s="21">
        <f>AQ190-Baseline!AQ190</f>
        <v>-1.6062475743231983E-17</v>
      </c>
      <c r="AR210" s="21">
        <f>AR190-Baseline!AR190</f>
        <v>-1.5594636643914545E-17</v>
      </c>
      <c r="AS210" s="21">
        <f>AS190-Baseline!AS190</f>
        <v>-1.5140423926130628E-17</v>
      </c>
      <c r="AT210" s="21">
        <f>AT190-Baseline!AT190</f>
        <v>-1.4699440704981192E-17</v>
      </c>
      <c r="AU210" s="21">
        <f>AU190-Baseline!AU190</f>
        <v>-1.4271301655321545E-17</v>
      </c>
      <c r="AV210" s="21">
        <f>AV190-Baseline!AV190</f>
        <v>-1.3855632675069461E-17</v>
      </c>
      <c r="AW210" s="21">
        <f>AW190-Baseline!AW190</f>
        <v>-1.3452070558319865E-17</v>
      </c>
      <c r="AX210" s="21">
        <f>AX190-Baseline!AX190</f>
        <v>-1.3060262677980451E-17</v>
      </c>
      <c r="AY210" s="21">
        <f>AY190-Baseline!AY190</f>
        <v>-1.2679866677650923E-17</v>
      </c>
      <c r="AZ210" s="21">
        <f>AZ190-Baseline!AZ190</f>
        <v>-1.2310550172476623E-17</v>
      </c>
      <c r="BA210" s="21">
        <f>BA190-Baseline!BA190</f>
        <v>-1.1951990458715169E-17</v>
      </c>
      <c r="BB210" s="21">
        <f>BB190-Baseline!BB190</f>
        <v>-1.1603874231762299E-17</v>
      </c>
    </row>
    <row r="211" spans="1:54" outlineLevel="2">
      <c r="A211" s="464"/>
      <c r="B211" s="150" t="s">
        <v>490</v>
      </c>
      <c r="C211" s="19"/>
      <c r="D211" s="135" t="s">
        <v>387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4"/>
      <c r="B212" s="150" t="s">
        <v>565</v>
      </c>
      <c r="C212" s="19"/>
      <c r="D212" s="135" t="s">
        <v>387</v>
      </c>
      <c r="E212" s="21">
        <f>E192-Baseline!E192</f>
        <v>0</v>
      </c>
      <c r="F212" s="21">
        <f>F77*F186-Baseline!F77*Baseline!F186</f>
        <v>6.8650048078211512E-4</v>
      </c>
      <c r="G212" s="21">
        <f>G77*G186-Baseline!G77*Baseline!G186</f>
        <v>8.5278260841548104E-4</v>
      </c>
      <c r="H212" s="21">
        <f>H77*H186-Baseline!H77*Baseline!H186</f>
        <v>1.2781855079744275E-3</v>
      </c>
      <c r="I212" s="21">
        <f>I77*I186-Baseline!I77*Baseline!I186</f>
        <v>2.2979089663461849E-3</v>
      </c>
      <c r="J212" s="21">
        <f>J77*J186-Baseline!J77*Baseline!J186</f>
        <v>2.6137586555297077E-3</v>
      </c>
      <c r="K212" s="21">
        <f>K77*K186-Baseline!K77*Baseline!K186</f>
        <v>2.5508153044402349E-3</v>
      </c>
      <c r="L212" s="21">
        <f>L77*L186-Baseline!L77*Baseline!L186</f>
        <v>2.4893883549363949E-3</v>
      </c>
      <c r="M212" s="21">
        <f>M77*M186-Baseline!M77*Baseline!M186</f>
        <v>2.4294412655869735E-3</v>
      </c>
      <c r="N212" s="21">
        <f>N77*N186-Baseline!N77*Baseline!N186</f>
        <v>2.3709383756642666E-3</v>
      </c>
      <c r="O212" s="21">
        <f>O77*O186-Baseline!O77*Baseline!O186</f>
        <v>2.3138448838686543E-3</v>
      </c>
      <c r="P212" s="21">
        <f>P77*P186-Baseline!P77*Baseline!P186</f>
        <v>2.2581268276589128E-3</v>
      </c>
      <c r="Q212" s="21">
        <f>Q77*Q186-Baseline!Q77*Baseline!Q186</f>
        <v>2.2037510630266155E-3</v>
      </c>
      <c r="R212" s="21">
        <f>R77*R186-Baseline!R77*Baseline!R186</f>
        <v>2.1506852447377156E-3</v>
      </c>
      <c r="S212" s="21">
        <f>S77*S186-Baseline!S77*Baseline!S186</f>
        <v>2.0988978071159181E-3</v>
      </c>
      <c r="T212" s="21">
        <f>T77*T186-Baseline!T77*Baseline!T186</f>
        <v>2.0483579452434952E-3</v>
      </c>
      <c r="U212" s="21">
        <f>U77*U186-Baseline!U77*Baseline!U186</f>
        <v>1.9990355966044149E-3</v>
      </c>
      <c r="V212" s="21">
        <f>V77*V186-Baseline!V77*Baseline!V186</f>
        <v>1.9509014232124144E-3</v>
      </c>
      <c r="W212" s="21">
        <f>W77*W186-Baseline!W77*Baseline!W186</f>
        <v>1.9039267941547422E-3</v>
      </c>
      <c r="X212" s="21">
        <f>X77*X186-Baseline!X77*Baseline!X186</f>
        <v>1.8580837685178153E-3</v>
      </c>
      <c r="Y212" s="21">
        <f>Y77*Y186-Baseline!Y77*Baseline!Y186</f>
        <v>1.8133450787729544E-3</v>
      </c>
      <c r="Z212" s="21">
        <f>Z77*Z186-Baseline!Z77*Baseline!Z186</f>
        <v>1.7696841145724562E-3</v>
      </c>
      <c r="AA212" s="21">
        <f>AA77*AA186-Baseline!AA77*Baseline!AA186</f>
        <v>1.7270749068547531E-3</v>
      </c>
      <c r="AB212" s="21">
        <f>AB77*AB186-Baseline!AB77*Baseline!AB186</f>
        <v>1.6854921124469513E-3</v>
      </c>
      <c r="AC212" s="21">
        <f>AC77*AC186-Baseline!AC77*Baseline!AC186</f>
        <v>1.6449109989213895E-3</v>
      </c>
      <c r="AD212" s="21">
        <f>AD77*AD186-Baseline!AD77*Baseline!AD186</f>
        <v>1.6053074299282599E-3</v>
      </c>
      <c r="AE212" s="21">
        <f>AE77*AE186-Baseline!AE77*Baseline!AE186</f>
        <v>1.5666578507893547E-3</v>
      </c>
      <c r="AF212" s="21">
        <f>AF77*AF186-Baseline!AF77*Baseline!AF186</f>
        <v>1.5289392745039265E-3</v>
      </c>
      <c r="AG212" s="21">
        <f>AG77*AG186-Baseline!AG77*Baseline!AG186</f>
        <v>1.4921292680440956E-3</v>
      </c>
      <c r="AH212" s="21">
        <f>AH77*AH186-Baseline!AH77*Baseline!AH186</f>
        <v>1.4562059390268445E-3</v>
      </c>
      <c r="AI212" s="21">
        <f>AI77*AI186-Baseline!AI77*Baseline!AI186</f>
        <v>1.4211479226666768E-3</v>
      </c>
      <c r="AJ212" s="21">
        <f>AJ77*AJ186-Baseline!AJ77*Baseline!AJ186</f>
        <v>1.3936670601637502E-3</v>
      </c>
      <c r="AK212" s="21">
        <f>AK77*AK186-Baseline!AK77*Baseline!AK186</f>
        <v>1.3667180398382328E-3</v>
      </c>
      <c r="AL212" s="21">
        <f>AL77*AL186-Baseline!AL77*Baseline!AL186</f>
        <v>1.3402905646238139E-3</v>
      </c>
      <c r="AM212" s="21">
        <f>AM77*AM186-Baseline!AM77*Baseline!AM186</f>
        <v>1.314374536880436E-3</v>
      </c>
      <c r="AN212" s="21">
        <f>AN77*AN186-Baseline!AN77*Baseline!AN186</f>
        <v>1.2889600544898627E-3</v>
      </c>
      <c r="AO212" s="21">
        <f>AO77*AO186-Baseline!AO77*Baseline!AO186</f>
        <v>1.264037407095131E-3</v>
      </c>
      <c r="AP212" s="21">
        <f>AP77*AP186-Baseline!AP77*Baseline!AP186</f>
        <v>1.2395970723790839E-3</v>
      </c>
      <c r="AQ212" s="21">
        <f>AQ77*AQ186-Baseline!AQ77*Baseline!AQ186</f>
        <v>1.2156297124317206E-3</v>
      </c>
      <c r="AR212" s="21">
        <f>AR77*AR186-Baseline!AR77*Baseline!AR186</f>
        <v>1.1921261701512975E-3</v>
      </c>
      <c r="AS212" s="21">
        <f>AS77*AS186-Baseline!AS77*Baseline!AS186</f>
        <v>1.1690774657751035E-3</v>
      </c>
      <c r="AT212" s="21">
        <f>AT77*AT186-Baseline!AT77*Baseline!AT186</f>
        <v>1.146474793426222E-3</v>
      </c>
      <c r="AU212" s="21">
        <f>AU77*AU186-Baseline!AU77*Baseline!AU186</f>
        <v>1.1243095177526641E-3</v>
      </c>
      <c r="AV212" s="21">
        <f>AV77*AV186-Baseline!AV77*Baseline!AV186</f>
        <v>1.1025731706268971E-3</v>
      </c>
      <c r="AW212" s="21">
        <f>AW77*AW186-Baseline!AW77*Baseline!AW186</f>
        <v>1.0812574478906711E-3</v>
      </c>
      <c r="AX212" s="21">
        <f>AX77*AX186-Baseline!AX77*Baseline!AX186</f>
        <v>1.0603542062019855E-3</v>
      </c>
      <c r="AY212" s="21">
        <f>AY77*AY186-Baseline!AY77*Baseline!AY186</f>
        <v>1.0398554599131415E-3</v>
      </c>
      <c r="AZ212" s="21">
        <f>AZ77*AZ186-Baseline!AZ77*Baseline!AZ186</f>
        <v>1.0197533780056389E-3</v>
      </c>
      <c r="BA212" s="21">
        <f>BA77*BA186-Baseline!BA77*Baseline!BA186</f>
        <v>1.0000402811156661E-3</v>
      </c>
      <c r="BB212" s="21">
        <f>BB77*BB186-Baseline!BB77*Baseline!BB186</f>
        <v>0.16654705019972393</v>
      </c>
    </row>
    <row r="213" spans="1:54" outlineLevel="2">
      <c r="A213" s="464"/>
      <c r="B213" s="150" t="s">
        <v>491</v>
      </c>
      <c r="C213" s="19"/>
      <c r="D213" s="135" t="s">
        <v>387</v>
      </c>
      <c r="E213" s="21">
        <f>E193-Baseline!E193</f>
        <v>0</v>
      </c>
      <c r="F213" s="21">
        <f>F193-Baseline!F193</f>
        <v>4.1661607792775612E-3</v>
      </c>
      <c r="G213" s="21">
        <f>G193-Baseline!G193</f>
        <v>5.2476574740438764E-3</v>
      </c>
      <c r="H213" s="21">
        <f>H193-Baseline!H193</f>
        <v>7.9738923248697802E-3</v>
      </c>
      <c r="I213" s="21">
        <f>I193-Baseline!I193</f>
        <v>1.457918192568286E-2</v>
      </c>
      <c r="J213" s="21">
        <f>J193-Baseline!J193</f>
        <v>1.6860413244359052E-2</v>
      </c>
      <c r="K213" s="21">
        <f>K193-Baseline!K193</f>
        <v>1.6670893526423924E-2</v>
      </c>
      <c r="L213" s="21">
        <f>L193-Baseline!L193</f>
        <v>1.653355096486564E-2</v>
      </c>
      <c r="M213" s="21">
        <f>M193-Baseline!M193</f>
        <v>1.6393159755665465E-2</v>
      </c>
      <c r="N213" s="21">
        <f>N193-Baseline!N193</f>
        <v>1.6199637077178863E-2</v>
      </c>
      <c r="O213" s="21">
        <f>O193-Baseline!O193</f>
        <v>1.6055030729845043E-2</v>
      </c>
      <c r="P213" s="21">
        <f>P193-Baseline!P193</f>
        <v>1.5907999232894099E-2</v>
      </c>
      <c r="Q213" s="21">
        <f>Q193-Baseline!Q193</f>
        <v>1.5758743362525252E-2</v>
      </c>
      <c r="R213" s="21">
        <f>R193-Baseline!R193</f>
        <v>1.5653091461018676E-2</v>
      </c>
      <c r="S213" s="21">
        <f>S193-Baseline!S193</f>
        <v>1.5498857489944839E-2</v>
      </c>
      <c r="T213" s="21">
        <f>T193-Baseline!T193</f>
        <v>1.5342979451801853E-2</v>
      </c>
      <c r="U213" s="21">
        <f>U193-Baseline!U193</f>
        <v>1.5185626065928659E-2</v>
      </c>
      <c r="V213" s="21">
        <f>V193-Baseline!V193</f>
        <v>1.5068355455369442E-2</v>
      </c>
      <c r="W213" s="21">
        <f>W193-Baseline!W193</f>
        <v>1.4907532306466464E-2</v>
      </c>
      <c r="X213" s="21">
        <f>X193-Baseline!X193</f>
        <v>1.4785148963667893E-2</v>
      </c>
      <c r="Y213" s="21">
        <f>Y193-Baseline!Y193</f>
        <v>1.4621542868070492E-2</v>
      </c>
      <c r="Z213" s="21">
        <f>Z193-Baseline!Z193</f>
        <v>1.4494799235833966E-2</v>
      </c>
      <c r="AA213" s="21">
        <f>AA193-Baseline!AA193</f>
        <v>1.4365686627158425E-2</v>
      </c>
      <c r="AB213" s="21">
        <f>AB193-Baseline!AB193</f>
        <v>1.4234392726550027E-2</v>
      </c>
      <c r="AC213" s="21">
        <f>AC193-Baseline!AC193</f>
        <v>1.4093119557799128E-2</v>
      </c>
      <c r="AD213" s="21">
        <f>AD193-Baseline!AD193</f>
        <v>1.3952209321601572E-2</v>
      </c>
      <c r="AE213" s="21">
        <f>AE193-Baseline!AE193</f>
        <v>1.3813183342776369E-2</v>
      </c>
      <c r="AF213" s="21">
        <f>AF193-Baseline!AF193</f>
        <v>1.3671710175756857E-2</v>
      </c>
      <c r="AG213" s="21">
        <f>AG193-Baseline!AG193</f>
        <v>1.3528387546557497E-2</v>
      </c>
      <c r="AH213" s="21">
        <f>AH193-Baseline!AH193</f>
        <v>1.3383869430256823E-2</v>
      </c>
      <c r="AI213" s="21">
        <f>AI193-Baseline!AI193</f>
        <v>1.3238957249157579E-2</v>
      </c>
      <c r="AJ213" s="21">
        <f>AJ193-Baseline!AJ193</f>
        <v>1.3156894352803761E-2</v>
      </c>
      <c r="AK213" s="21">
        <f>AK193-Baseline!AK193</f>
        <v>1.3072859010136995E-2</v>
      </c>
      <c r="AL213" s="21">
        <f>AL193-Baseline!AL193</f>
        <v>1.2987140502289662E-2</v>
      </c>
      <c r="AM213" s="21">
        <f>AM193-Baseline!AM193</f>
        <v>1.2899902358242343E-2</v>
      </c>
      <c r="AN213" s="21">
        <f>AN193-Baseline!AN193</f>
        <v>1.2811217483076121E-2</v>
      </c>
      <c r="AO213" s="21">
        <f>AO193-Baseline!AO193</f>
        <v>1.2721120523309537E-2</v>
      </c>
      <c r="AP213" s="21">
        <f>AP193-Baseline!AP193</f>
        <v>1.2629708177144039E-2</v>
      </c>
      <c r="AQ213" s="21">
        <f>AQ193-Baseline!AQ193</f>
        <v>1.2537087841025141E-2</v>
      </c>
      <c r="AR213" s="21">
        <f>AR193-Baseline!AR193</f>
        <v>1.2443337388759801E-2</v>
      </c>
      <c r="AS213" s="21">
        <f>AS193-Baseline!AS193</f>
        <v>1.2348528194564778E-2</v>
      </c>
      <c r="AT213" s="21">
        <f>AT193-Baseline!AT193</f>
        <v>1.2252735052882713E-2</v>
      </c>
      <c r="AU213" s="21">
        <f>AU193-Baseline!AU193</f>
        <v>1.2156035014569966E-2</v>
      </c>
      <c r="AV213" s="21">
        <f>AV193-Baseline!AV193</f>
        <v>1.2058499830047253E-2</v>
      </c>
      <c r="AW213" s="21">
        <f>AW193-Baseline!AW193</f>
        <v>1.1960196694872138E-2</v>
      </c>
      <c r="AX213" s="21">
        <f>AX193-Baseline!AX193</f>
        <v>1.1861191489927592E-2</v>
      </c>
      <c r="AY213" s="21">
        <f>AY193-Baseline!AY193</f>
        <v>1.1761548604425798E-2</v>
      </c>
      <c r="AZ213" s="21">
        <f>AZ193-Baseline!AZ193</f>
        <v>1.1661330055090957E-2</v>
      </c>
      <c r="BA213" s="21">
        <f>BA193-Baseline!BA193</f>
        <v>1.156059528669573E-2</v>
      </c>
      <c r="BB213" s="21">
        <f>BB193-Baseline!BB193</f>
        <v>1.9460719250686935</v>
      </c>
    </row>
    <row r="214" spans="1:54" outlineLevel="2">
      <c r="A214" s="464"/>
      <c r="B214" s="150" t="s">
        <v>492</v>
      </c>
      <c r="C214" s="19"/>
      <c r="D214" s="135" t="s">
        <v>387</v>
      </c>
      <c r="E214" s="21">
        <f>E194-Baseline!E194</f>
        <v>0</v>
      </c>
      <c r="F214" s="21">
        <f>F194-Baseline!F194</f>
        <v>2.0811188038152295E-3</v>
      </c>
      <c r="G214" s="21">
        <f>G194-Baseline!G194</f>
        <v>2.6245698274891538E-3</v>
      </c>
      <c r="H214" s="21">
        <f>H194-Baseline!H194</f>
        <v>3.9937185519107743E-3</v>
      </c>
      <c r="I214" s="21">
        <f>I194-Baseline!I194</f>
        <v>7.2892048534498599E-3</v>
      </c>
      <c r="J214" s="21">
        <f>J194-Baseline!J194</f>
        <v>8.4173733297348008E-3</v>
      </c>
      <c r="K214" s="21">
        <f>K194-Baseline!K194</f>
        <v>8.339766456934683E-3</v>
      </c>
      <c r="L214" s="21">
        <f>L194-Baseline!L194</f>
        <v>8.2628771933244138E-3</v>
      </c>
      <c r="M214" s="21">
        <f>M194-Baseline!M194</f>
        <v>8.1866989059449224E-3</v>
      </c>
      <c r="N214" s="21">
        <f>N194-Baseline!N194</f>
        <v>8.1112250200092717E-3</v>
      </c>
      <c r="O214" s="21">
        <f>O194-Baseline!O194</f>
        <v>8.036449022306158E-3</v>
      </c>
      <c r="P214" s="21">
        <f>P194-Baseline!P194</f>
        <v>7.9623644640989255E-3</v>
      </c>
      <c r="Q214" s="21">
        <f>Q194-Baseline!Q194</f>
        <v>7.8889649542333018E-3</v>
      </c>
      <c r="R214" s="21">
        <f>R194-Baseline!R194</f>
        <v>7.8162441572118269E-3</v>
      </c>
      <c r="S214" s="21">
        <f>S194-Baseline!S194</f>
        <v>7.7424533550072283E-3</v>
      </c>
      <c r="T214" s="21">
        <f>T194-Baseline!T194</f>
        <v>7.669361285195464E-3</v>
      </c>
      <c r="U214" s="21">
        <f>U194-Baseline!U194</f>
        <v>7.5969613303072947E-3</v>
      </c>
      <c r="V214" s="21">
        <f>V194-Baseline!V194</f>
        <v>7.5252469452209425E-3</v>
      </c>
      <c r="W214" s="21">
        <f>W194-Baseline!W194</f>
        <v>7.4542116298914607E-3</v>
      </c>
      <c r="X214" s="21">
        <f>X194-Baseline!X194</f>
        <v>7.3838489611262048E-3</v>
      </c>
      <c r="Y214" s="21">
        <f>Y194-Baseline!Y194</f>
        <v>7.3141525696200915E-3</v>
      </c>
      <c r="Z214" s="21">
        <f>Z194-Baseline!Z194</f>
        <v>7.2451161463078506E-3</v>
      </c>
      <c r="AA214" s="21">
        <f>AA194-Baseline!AA194</f>
        <v>7.1767334404668759E-3</v>
      </c>
      <c r="AB214" s="21">
        <f>AB194-Baseline!AB194</f>
        <v>7.1089982686345365E-3</v>
      </c>
      <c r="AC214" s="21">
        <f>AC194-Baseline!AC194</f>
        <v>7.0373761623798714E-3</v>
      </c>
      <c r="AD214" s="21">
        <f>AD194-Baseline!AD194</f>
        <v>6.9659098167491607E-3</v>
      </c>
      <c r="AE214" s="21">
        <f>AE194-Baseline!AE194</f>
        <v>6.8941678170446608E-3</v>
      </c>
      <c r="AF214" s="21">
        <f>AF194-Baseline!AF194</f>
        <v>6.8218800104631327E-3</v>
      </c>
      <c r="AG214" s="21">
        <f>AG194-Baseline!AG194</f>
        <v>6.7489359892434209E-3</v>
      </c>
      <c r="AH214" s="21">
        <f>AH194-Baseline!AH194</f>
        <v>6.6754191646083427E-3</v>
      </c>
      <c r="AI214" s="21">
        <f>AI194-Baseline!AI194</f>
        <v>6.6016704587497088E-3</v>
      </c>
      <c r="AJ214" s="21">
        <f>AJ194-Baseline!AJ194</f>
        <v>6.5593022188110695E-3</v>
      </c>
      <c r="AK214" s="21">
        <f>AK194-Baseline!AK194</f>
        <v>6.5160802086126068E-3</v>
      </c>
      <c r="AL214" s="21">
        <f>AL194-Baseline!AL194</f>
        <v>6.4720647513638596E-3</v>
      </c>
      <c r="AM214" s="21">
        <f>AM194-Baseline!AM194</f>
        <v>6.427323740908264E-3</v>
      </c>
      <c r="AN214" s="21">
        <f>AN194-Baseline!AN194</f>
        <v>6.3819064998469344E-3</v>
      </c>
      <c r="AO214" s="21">
        <f>AO194-Baseline!AO194</f>
        <v>6.335839914136443E-3</v>
      </c>
      <c r="AP214" s="21">
        <f>AP194-Baseline!AP194</f>
        <v>6.2891678947210039E-3</v>
      </c>
      <c r="AQ214" s="21">
        <f>AQ194-Baseline!AQ194</f>
        <v>6.2419349169218208E-3</v>
      </c>
      <c r="AR214" s="21">
        <f>AR194-Baseline!AR194</f>
        <v>6.1941809247656465E-3</v>
      </c>
      <c r="AS214" s="21">
        <f>AS194-Baseline!AS194</f>
        <v>6.1459423634246946E-3</v>
      </c>
      <c r="AT214" s="21">
        <f>AT194-Baseline!AT194</f>
        <v>6.0972550528148872E-3</v>
      </c>
      <c r="AU214" s="21">
        <f>AU194-Baseline!AU194</f>
        <v>6.0481552138682559E-3</v>
      </c>
      <c r="AV214" s="21">
        <f>AV194-Baseline!AV194</f>
        <v>5.9986772836992941E-3</v>
      </c>
      <c r="AW214" s="21">
        <f>AW194-Baseline!AW194</f>
        <v>5.9488540894676589E-3</v>
      </c>
      <c r="AX214" s="21">
        <f>AX194-Baseline!AX194</f>
        <v>5.8987173820668204E-3</v>
      </c>
      <c r="AY214" s="21">
        <f>AY194-Baseline!AY194</f>
        <v>5.8482980078480296E-3</v>
      </c>
      <c r="AZ214" s="21">
        <f>AZ194-Baseline!AZ194</f>
        <v>5.7976257628169492E-3</v>
      </c>
      <c r="BA214" s="21">
        <f>BA194-Baseline!BA194</f>
        <v>5.7467292924044955E-3</v>
      </c>
      <c r="BB214" s="21">
        <f>BB194-Baseline!BB194</f>
        <v>0.96725100039408574</v>
      </c>
    </row>
    <row r="215" spans="1:54" outlineLevel="2">
      <c r="A215" s="464"/>
      <c r="B215" s="150" t="s">
        <v>493</v>
      </c>
      <c r="C215" s="19"/>
      <c r="D215" s="135" t="s">
        <v>387</v>
      </c>
      <c r="E215" s="21">
        <f>E195-Baseline!E195</f>
        <v>0</v>
      </c>
      <c r="F215" s="21">
        <f>F195-Baseline!F195</f>
        <v>6.2433564099819705E-3</v>
      </c>
      <c r="G215" s="21">
        <f>G195-Baseline!G195</f>
        <v>7.8737094824816722E-3</v>
      </c>
      <c r="H215" s="21">
        <f>H195-Baseline!H195</f>
        <v>1.1981155655718112E-2</v>
      </c>
      <c r="I215" s="21">
        <f>I195-Baseline!I195</f>
        <v>2.1867614560335369E-2</v>
      </c>
      <c r="J215" s="21">
        <f>J195-Baseline!J195</f>
        <v>2.5252119983690591E-2</v>
      </c>
      <c r="K215" s="21">
        <f>K195-Baseline!K195</f>
        <v>2.5019299370825365E-2</v>
      </c>
      <c r="L215" s="21">
        <f>L195-Baseline!L195</f>
        <v>2.4788631580008769E-2</v>
      </c>
      <c r="M215" s="21">
        <f>M195-Baseline!M195</f>
        <v>2.4560096712662016E-2</v>
      </c>
      <c r="N215" s="21">
        <f>N195-Baseline!N195</f>
        <v>2.4333675055004278E-2</v>
      </c>
      <c r="O215" s="21">
        <f>O195-Baseline!O195</f>
        <v>2.4109347066911369E-2</v>
      </c>
      <c r="P215" s="21">
        <f>P195-Baseline!P195</f>
        <v>2.3887093397121362E-2</v>
      </c>
      <c r="Q215" s="21">
        <f>Q195-Baseline!Q195</f>
        <v>2.3666894862714116E-2</v>
      </c>
      <c r="R215" s="21">
        <f>R195-Baseline!R195</f>
        <v>2.344873247162127E-2</v>
      </c>
      <c r="S215" s="21">
        <f>S195-Baseline!S195</f>
        <v>2.3227360060559477E-2</v>
      </c>
      <c r="T215" s="21">
        <f>T195-Baseline!T195</f>
        <v>2.3008083851266292E-2</v>
      </c>
      <c r="U215" s="21">
        <f>U195-Baseline!U195</f>
        <v>2.2790883995185141E-2</v>
      </c>
      <c r="V215" s="21">
        <f>V195-Baseline!V195</f>
        <v>2.2575740831513258E-2</v>
      </c>
      <c r="W215" s="21">
        <f>W195-Baseline!W195</f>
        <v>2.236263488964596E-2</v>
      </c>
      <c r="X215" s="21">
        <f>X195-Baseline!X195</f>
        <v>2.2151546883350193E-2</v>
      </c>
      <c r="Y215" s="21">
        <f>Y195-Baseline!Y195</f>
        <v>2.1942457708860275E-2</v>
      </c>
      <c r="Z215" s="21">
        <f>Z195-Baseline!Z195</f>
        <v>2.1735348435157675E-2</v>
      </c>
      <c r="AA215" s="21">
        <f>AA195-Baseline!AA195</f>
        <v>2.1530200325059923E-2</v>
      </c>
      <c r="AB215" s="21">
        <f>AB195-Baseline!AB195</f>
        <v>2.1326994805889399E-2</v>
      </c>
      <c r="AC215" s="21">
        <f>AC195-Baseline!AC195</f>
        <v>2.1112128487374093E-2</v>
      </c>
      <c r="AD215" s="21">
        <f>AD195-Baseline!AD195</f>
        <v>2.0897729450666702E-2</v>
      </c>
      <c r="AE215" s="21">
        <f>AE195-Baseline!AE195</f>
        <v>2.0682503451794787E-2</v>
      </c>
      <c r="AF215" s="21">
        <f>AF195-Baseline!AF195</f>
        <v>2.0465640032327315E-2</v>
      </c>
      <c r="AG215" s="21">
        <f>AG195-Baseline!AG195</f>
        <v>2.02468079684337E-2</v>
      </c>
      <c r="AH215" s="21">
        <f>AH195-Baseline!AH195</f>
        <v>2.0026257494677679E-2</v>
      </c>
      <c r="AI215" s="21">
        <f>AI195-Baseline!AI195</f>
        <v>1.9805011377187043E-2</v>
      </c>
      <c r="AJ215" s="21">
        <f>AJ195-Baseline!AJ195</f>
        <v>1.9677906657463495E-2</v>
      </c>
      <c r="AK215" s="21">
        <f>AK195-Baseline!AK195</f>
        <v>1.9548240626903635E-2</v>
      </c>
      <c r="AL215" s="21">
        <f>AL195-Baseline!AL195</f>
        <v>1.9416194255228447E-2</v>
      </c>
      <c r="AM215" s="21">
        <f>AM195-Baseline!AM195</f>
        <v>1.9281971223904293E-2</v>
      </c>
      <c r="AN215" s="21">
        <f>AN195-Baseline!AN195</f>
        <v>1.9145719500770042E-2</v>
      </c>
      <c r="AO215" s="21">
        <f>AO195-Baseline!AO195</f>
        <v>1.9007519743709622E-2</v>
      </c>
      <c r="AP215" s="21">
        <f>AP195-Baseline!AP195</f>
        <v>1.8867503685527254E-2</v>
      </c>
      <c r="AQ215" s="21">
        <f>AQ195-Baseline!AQ195</f>
        <v>1.8725804752193653E-2</v>
      </c>
      <c r="AR215" s="21">
        <f>AR195-Baseline!AR195</f>
        <v>1.8582542775774868E-2</v>
      </c>
      <c r="AS215" s="21">
        <f>AS195-Baseline!AS195</f>
        <v>1.8437827091773329E-2</v>
      </c>
      <c r="AT215" s="21">
        <f>AT195-Baseline!AT195</f>
        <v>1.829176516000075E-2</v>
      </c>
      <c r="AU215" s="21">
        <f>AU195-Baseline!AU195</f>
        <v>1.8144465643146646E-2</v>
      </c>
      <c r="AV215" s="21">
        <f>AV195-Baseline!AV195</f>
        <v>1.7996031852703709E-2</v>
      </c>
      <c r="AW215" s="21">
        <f>AW195-Baseline!AW195</f>
        <v>1.7846562270037225E-2</v>
      </c>
      <c r="AX215" s="21">
        <f>AX195-Baseline!AX195</f>
        <v>1.7696152147905764E-2</v>
      </c>
      <c r="AY215" s="21">
        <f>AY195-Baseline!AY195</f>
        <v>1.754489402522097E-2</v>
      </c>
      <c r="AZ215" s="21">
        <f>AZ195-Baseline!AZ195</f>
        <v>1.7392877290177466E-2</v>
      </c>
      <c r="BA215" s="21">
        <f>BA195-Baseline!BA195</f>
        <v>1.7240187878968527E-2</v>
      </c>
      <c r="BB215" s="21">
        <f>BB195-Baseline!BB195</f>
        <v>2.9017530014844937</v>
      </c>
    </row>
    <row r="216" spans="1:54" outlineLevel="2">
      <c r="A216" s="464"/>
      <c r="B216" s="150" t="s">
        <v>287</v>
      </c>
      <c r="C216" s="19"/>
      <c r="D216" s="135" t="s">
        <v>387</v>
      </c>
      <c r="E216" s="21">
        <f>E196-Baseline!E196</f>
        <v>-2.883739469439206E-9</v>
      </c>
      <c r="F216" s="21">
        <f>F196-Baseline!F196</f>
        <v>2.1747895666113237E-3</v>
      </c>
      <c r="G216" s="21">
        <f>G196-Baseline!G196</f>
        <v>2.5683371595555116E-3</v>
      </c>
      <c r="H216" s="21">
        <f>H196-Baseline!H196</f>
        <v>3.9310449174170259E-3</v>
      </c>
      <c r="I216" s="21">
        <f>I196-Baseline!I196</f>
        <v>7.2597571968024965E-3</v>
      </c>
      <c r="J216" s="21">
        <f>J196-Baseline!J196</f>
        <v>8.23632318770251E-3</v>
      </c>
      <c r="K216" s="21">
        <f>K196-Baseline!K196</f>
        <v>8.7369781094785992E-3</v>
      </c>
      <c r="L216" s="21">
        <f>L196-Baseline!L196</f>
        <v>9.27991284548213E-3</v>
      </c>
      <c r="M216" s="21">
        <f>M196-Baseline!M196</f>
        <v>9.8703925405327908E-3</v>
      </c>
      <c r="N216" s="21">
        <f>N196-Baseline!N196</f>
        <v>1.0514406768219686E-2</v>
      </c>
      <c r="O216" s="21">
        <f>O196-Baseline!O196</f>
        <v>1.1218771607216738E-2</v>
      </c>
      <c r="P216" s="21">
        <f>P196-Baseline!P196</f>
        <v>1.1747061009707238E-2</v>
      </c>
      <c r="Q216" s="21">
        <f>Q196-Baseline!Q196</f>
        <v>1.2194008071533702E-2</v>
      </c>
      <c r="R216" s="21">
        <f>R196-Baseline!R196</f>
        <v>1.2654133749860463E-2</v>
      </c>
      <c r="S216" s="21">
        <f>S196-Baseline!S196</f>
        <v>1.3127877263972465E-2</v>
      </c>
      <c r="T216" s="21">
        <f>T196-Baseline!T196</f>
        <v>1.36156916749961E-2</v>
      </c>
      <c r="U216" s="21">
        <f>U196-Baseline!U196</f>
        <v>1.4118044333583768E-2</v>
      </c>
      <c r="V216" s="21">
        <f>V196-Baseline!V196</f>
        <v>1.4635417341791523E-2</v>
      </c>
      <c r="W216" s="21">
        <f>W196-Baseline!W196</f>
        <v>1.5168308029842592E-2</v>
      </c>
      <c r="X216" s="21">
        <f>X196-Baseline!X196</f>
        <v>1.5717229448029002E-2</v>
      </c>
      <c r="Y216" s="21">
        <f>Y196-Baseline!Y196</f>
        <v>1.6282710874401474E-2</v>
      </c>
      <c r="Z216" s="21">
        <f>Z196-Baseline!Z196</f>
        <v>1.6865298338673895E-2</v>
      </c>
      <c r="AA216" s="21">
        <f>AA196-Baseline!AA196</f>
        <v>1.7465555162878843E-2</v>
      </c>
      <c r="AB216" s="21">
        <f>AB196-Baseline!AB196</f>
        <v>1.8084062519340804E-2</v>
      </c>
      <c r="AC216" s="21">
        <f>AC196-Baseline!AC196</f>
        <v>3.719251071277796E-2</v>
      </c>
      <c r="AD216" s="21">
        <f>AD196-Baseline!AD196</f>
        <v>3.8505045150802886E-2</v>
      </c>
      <c r="AE216" s="21">
        <f>AE196-Baseline!AE196</f>
        <v>3.985778542770646E-2</v>
      </c>
      <c r="AF216" s="21">
        <f>AF196-Baseline!AF196</f>
        <v>4.1252048574996536E-2</v>
      </c>
      <c r="AG216" s="21">
        <f>AG196-Baseline!AG196</f>
        <v>4.2689193462667419E-2</v>
      </c>
      <c r="AH216" s="21">
        <f>AH196-Baseline!AH196</f>
        <v>4.4170622147280625E-2</v>
      </c>
      <c r="AI216" s="21">
        <f>AI196-Baseline!AI196</f>
        <v>4.5697781263189796E-2</v>
      </c>
      <c r="AJ216" s="21">
        <f>AJ196-Baseline!AJ196</f>
        <v>4.7372041456974046E-2</v>
      </c>
      <c r="AK216" s="21">
        <f>AK196-Baseline!AK196</f>
        <v>4.9102142001366644E-2</v>
      </c>
      <c r="AL216" s="21">
        <f>AL196-Baseline!AL196</f>
        <v>5.0890014110489545E-2</v>
      </c>
      <c r="AM216" s="21">
        <f>AM196-Baseline!AM196</f>
        <v>5.2737654917844878E-2</v>
      </c>
      <c r="AN216" s="21">
        <f>AN196-Baseline!AN196</f>
        <v>5.4647129737602995E-2</v>
      </c>
      <c r="AO216" s="21">
        <f>AO196-Baseline!AO196</f>
        <v>5.6620574403201118E-2</v>
      </c>
      <c r="AP216" s="21">
        <f>AP196-Baseline!AP196</f>
        <v>5.8660197686084103E-2</v>
      </c>
      <c r="AQ216" s="21">
        <f>AQ196-Baseline!AQ196</f>
        <v>6.0768283797216327E-2</v>
      </c>
      <c r="AR216" s="21">
        <f>AR196-Baseline!AR196</f>
        <v>6.2947194974334764E-2</v>
      </c>
      <c r="AS216" s="21">
        <f>AS196-Baseline!AS196</f>
        <v>6.5199374157653978E-2</v>
      </c>
      <c r="AT216" s="21">
        <f>AT196-Baseline!AT196</f>
        <v>6.7527347757351919E-2</v>
      </c>
      <c r="AU216" s="21">
        <f>AU196-Baseline!AU196</f>
        <v>6.9933728515756854E-2</v>
      </c>
      <c r="AV216" s="21">
        <f>AV196-Baseline!AV196</f>
        <v>7.2421218467532356E-2</v>
      </c>
      <c r="AW216" s="21">
        <f>AW196-Baseline!AW196</f>
        <v>7.4992612001263836E-2</v>
      </c>
      <c r="AX216" s="21">
        <f>AX196-Baseline!AX196</f>
        <v>7.7650799025924755E-2</v>
      </c>
      <c r="AY216" s="21">
        <f>AY196-Baseline!AY196</f>
        <v>8.0398768245672159E-2</v>
      </c>
      <c r="AZ216" s="21">
        <f>AZ196-Baseline!AZ196</f>
        <v>8.3239610546939957E-2</v>
      </c>
      <c r="BA216" s="21">
        <f>BA196-Baseline!BA196</f>
        <v>8.6176522501418162E-2</v>
      </c>
      <c r="BB216" s="21">
        <f>BB196-Baseline!BB196</f>
        <v>1.8956997867094572</v>
      </c>
    </row>
    <row r="217" spans="1:54" outlineLevel="2">
      <c r="A217" s="464"/>
      <c r="B217" s="150" t="s">
        <v>290</v>
      </c>
      <c r="C217" s="19"/>
      <c r="D217" s="135"/>
      <c r="E217" s="21">
        <f>E197-Baseline!E197</f>
        <v>0</v>
      </c>
      <c r="F217" s="21">
        <f>F197-Baseline!F197</f>
        <v>9.6468362577681432E-2</v>
      </c>
      <c r="G217" s="21">
        <f>G197-Baseline!G197</f>
        <v>0.15337814702655805</v>
      </c>
      <c r="H217" s="21">
        <f>H197-Baseline!H197</f>
        <v>0.22006058065502998</v>
      </c>
      <c r="I217" s="21">
        <f>I197-Baseline!I197</f>
        <v>0.3653326639419987</v>
      </c>
      <c r="J217" s="21">
        <f>J197-Baseline!J197</f>
        <v>0.42072497919070884</v>
      </c>
      <c r="K217" s="21">
        <f>K197-Baseline!K197</f>
        <v>0.41226336766867178</v>
      </c>
      <c r="L217" s="21">
        <f>L197-Baseline!L197</f>
        <v>0.40414159776176461</v>
      </c>
      <c r="M217" s="21">
        <f>M197-Baseline!M197</f>
        <v>0.39635057353223146</v>
      </c>
      <c r="N217" s="21">
        <f>N197-Baseline!N197</f>
        <v>0.38888174786497132</v>
      </c>
      <c r="O217" s="21">
        <f>O197-Baseline!O197</f>
        <v>0.38172713134061098</v>
      </c>
      <c r="P217" s="21">
        <f>P197-Baseline!P197</f>
        <v>0.3747798374241853</v>
      </c>
      <c r="Q217" s="21">
        <f>Q197-Baseline!Q197</f>
        <v>0.36807311032741552</v>
      </c>
      <c r="R217" s="21">
        <f>R197-Baseline!R197</f>
        <v>0.361637357821607</v>
      </c>
      <c r="S217" s="21">
        <f>S197-Baseline!S197</f>
        <v>0.35546423385495984</v>
      </c>
      <c r="T217" s="21">
        <f>T197-Baseline!T197</f>
        <v>0.34954571384145083</v>
      </c>
      <c r="U217" s="21">
        <f>U197-Baseline!U197</f>
        <v>0.34387408637003603</v>
      </c>
      <c r="V217" s="21">
        <f>V197-Baseline!V197</f>
        <v>0.33844194536708017</v>
      </c>
      <c r="W217" s="21">
        <f>W197-Baseline!W197</f>
        <v>0.3332421827094123</v>
      </c>
      <c r="X217" s="21">
        <f>X197-Baseline!X197</f>
        <v>0.3282679812840712</v>
      </c>
      <c r="Y217" s="21">
        <f>Y197-Baseline!Y197</f>
        <v>0.32351280849438524</v>
      </c>
      <c r="Z217" s="21">
        <f>Z197-Baseline!Z197</f>
        <v>0.31897041021058214</v>
      </c>
      <c r="AA217" s="21">
        <f>AA197-Baseline!AA197</f>
        <v>0.3146348051654968</v>
      </c>
      <c r="AB217" s="21">
        <f>AB197-Baseline!AB197</f>
        <v>0.31050027979728156</v>
      </c>
      <c r="AC217" s="21">
        <f>AC197-Baseline!AC197</f>
        <v>0.61593527641574042</v>
      </c>
      <c r="AD217" s="21">
        <f>AD197-Baseline!AD197</f>
        <v>0.60839845129947889</v>
      </c>
      <c r="AE217" s="21">
        <f>AE197-Baseline!AE197</f>
        <v>0.60121727110124823</v>
      </c>
      <c r="AF217" s="21">
        <f>AF197-Baseline!AF197</f>
        <v>0.59438158105663774</v>
      </c>
      <c r="AG217" s="21">
        <f>AG197-Baseline!AG197</f>
        <v>0.58788166223156679</v>
      </c>
      <c r="AH217" s="21">
        <f>AH197-Baseline!AH197</f>
        <v>0.58170822282347956</v>
      </c>
      <c r="AI217" s="21">
        <f>AI197-Baseline!AI197</f>
        <v>0.57585239016374601</v>
      </c>
      <c r="AJ217" s="21">
        <f>AJ197-Baseline!AJ197</f>
        <v>0.5730741777128685</v>
      </c>
      <c r="AK217" s="21">
        <f>AK197-Baseline!AK197</f>
        <v>0.57055944307623463</v>
      </c>
      <c r="AL217" s="21">
        <f>AL197-Baseline!AL197</f>
        <v>0.56830451737188525</v>
      </c>
      <c r="AM217" s="21">
        <f>AM197-Baseline!AM197</f>
        <v>0.56630602360162641</v>
      </c>
      <c r="AN217" s="21">
        <f>AN197-Baseline!AN197</f>
        <v>0.5645608804034481</v>
      </c>
      <c r="AO217" s="21">
        <f>AO197-Baseline!AO197</f>
        <v>0.56306630657421408</v>
      </c>
      <c r="AP217" s="21">
        <f>AP197-Baseline!AP197</f>
        <v>0.56181982640327988</v>
      </c>
      <c r="AQ217" s="21">
        <f>AQ197-Baseline!AQ197</f>
        <v>0.56081927586119207</v>
      </c>
      <c r="AR217" s="21">
        <f>AR197-Baseline!AR197</f>
        <v>0.56006280969417332</v>
      </c>
      <c r="AS217" s="21">
        <f>AS197-Baseline!AS197</f>
        <v>0.55954890947455738</v>
      </c>
      <c r="AT217" s="21">
        <f>AT197-Baseline!AT197</f>
        <v>0.55927639266639062</v>
      </c>
      <c r="AU217" s="21">
        <f>AU197-Baseline!AU197</f>
        <v>0.55924442276561592</v>
      </c>
      <c r="AV217" s="21">
        <f>AV197-Baseline!AV197</f>
        <v>0.55945252058232597</v>
      </c>
      <c r="AW217" s="21">
        <f>AW197-Baseline!AW197</f>
        <v>0.5599005767361831</v>
      </c>
      <c r="AX217" s="21">
        <f>AX197-Baseline!AX197</f>
        <v>0.56058886544131781</v>
      </c>
      <c r="AY217" s="21">
        <f>AY197-Baseline!AY197</f>
        <v>0.56151805966476331</v>
      </c>
      <c r="AZ217" s="21">
        <f>AZ197-Baseline!AZ197</f>
        <v>0.56268924774659013</v>
      </c>
      <c r="BA217" s="21">
        <f>BA197-Baseline!BA197</f>
        <v>0.56410395157875826</v>
      </c>
      <c r="BB217" s="21">
        <f>BB197-Baseline!BB197</f>
        <v>-75.446712728719945</v>
      </c>
    </row>
    <row r="218" spans="1:54" outlineLevel="2">
      <c r="A218" s="465"/>
      <c r="B218" s="150" t="s">
        <v>474</v>
      </c>
      <c r="C218" s="19"/>
      <c r="D218" s="135" t="s">
        <v>387</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3" t="s">
        <v>494</v>
      </c>
      <c r="B220" s="150" t="s">
        <v>495</v>
      </c>
      <c r="C220" s="19"/>
      <c r="D220" s="135" t="s">
        <v>387</v>
      </c>
      <c r="E220" s="21">
        <f>E200-Baseline!E200</f>
        <v>-3.2356846008657953</v>
      </c>
      <c r="F220" s="21">
        <f>F200-Baseline!F200</f>
        <v>-3.1473245813169797</v>
      </c>
      <c r="G220" s="21">
        <f>G200-Baseline!G200</f>
        <v>-3.1529024890356823</v>
      </c>
      <c r="H220" s="21">
        <f>H200-Baseline!H200</f>
        <v>-3.1331724098707809</v>
      </c>
      <c r="I220" s="21">
        <f>I200-Baseline!I200</f>
        <v>-3.016689849514762</v>
      </c>
      <c r="J220" s="21">
        <f>J200-Baseline!J200</f>
        <v>-0.31862663828101745</v>
      </c>
      <c r="K220" s="21">
        <f>K200-Baseline!K200</f>
        <v>-0.25200817453719537</v>
      </c>
      <c r="L220" s="21">
        <f>L200-Baseline!L200</f>
        <v>-0.1901991269974701</v>
      </c>
      <c r="M220" s="21">
        <f>M200-Baseline!M200</f>
        <v>-0.13295352313340913</v>
      </c>
      <c r="N220" s="21">
        <f>N200-Baseline!N200</f>
        <v>-8.0034821239451048E-2</v>
      </c>
      <c r="O220" s="21">
        <f>O200-Baseline!O200</f>
        <v>-3.1068047839823976E-2</v>
      </c>
      <c r="P220" s="21">
        <f>P200-Baseline!P200</f>
        <v>1.3811888031000308E-2</v>
      </c>
      <c r="Q220" s="21">
        <f>Q200-Baseline!Q200</f>
        <v>5.4979251163985055E-2</v>
      </c>
      <c r="R220" s="21">
        <f>R200-Baseline!R200</f>
        <v>9.2837890748427299E-2</v>
      </c>
      <c r="S220" s="21">
        <f>S200-Baseline!S200</f>
        <v>0.12750844465443834</v>
      </c>
      <c r="T220" s="21">
        <f>T200-Baseline!T200</f>
        <v>0.15923925275879469</v>
      </c>
      <c r="U220" s="21">
        <f>U200-Baseline!U200</f>
        <v>0.18822103192803752</v>
      </c>
      <c r="V220" s="21">
        <f>V200-Baseline!V200</f>
        <v>0.21467557682908023</v>
      </c>
      <c r="W220" s="21">
        <f>W200-Baseline!W200</f>
        <v>0.2386896942101373</v>
      </c>
      <c r="X220" s="21">
        <f>X200-Baseline!X200</f>
        <v>0.26050651724000318</v>
      </c>
      <c r="Y220" s="21">
        <f>Y200-Baseline!Y200</f>
        <v>0.28019869339846082</v>
      </c>
      <c r="Z220" s="21">
        <f>Z200-Baseline!Z200</f>
        <v>0.29798823584764023</v>
      </c>
      <c r="AA220" s="21">
        <f>AA200-Baseline!AA200</f>
        <v>0.31397188692741906</v>
      </c>
      <c r="AB220" s="21">
        <f>AB200-Baseline!AB200</f>
        <v>0.32827826204680832</v>
      </c>
      <c r="AC220" s="21">
        <f>AC200-Baseline!AC200</f>
        <v>0.66886581768523001</v>
      </c>
      <c r="AD220" s="21">
        <f>AD200-Baseline!AD200</f>
        <v>0.6624610132018347</v>
      </c>
      <c r="AE220" s="21">
        <f>AE200-Baseline!AE200</f>
        <v>0.65645489772253995</v>
      </c>
      <c r="AF220" s="21">
        <f>AF200-Baseline!AF200</f>
        <v>0.65083427908186309</v>
      </c>
      <c r="AG220" s="21">
        <f>AG200-Baseline!AG200</f>
        <v>0.64559137250881804</v>
      </c>
      <c r="AH220" s="21">
        <f>AH200-Baseline!AH200</f>
        <v>0.64071892034002076</v>
      </c>
      <c r="AI220" s="21">
        <f>AI200-Baseline!AI200</f>
        <v>0.63621027659874585</v>
      </c>
      <c r="AJ220" s="21">
        <f>AJ200-Baseline!AJ200</f>
        <v>0.63499678058281006</v>
      </c>
      <c r="AK220" s="21">
        <f>AK200-Baseline!AK200</f>
        <v>0.63410116212759249</v>
      </c>
      <c r="AL220" s="21">
        <f>AL200-Baseline!AL200</f>
        <v>0.63352196254928117</v>
      </c>
      <c r="AM220" s="21">
        <f>AM200-Baseline!AM200</f>
        <v>0.63325795541459229</v>
      </c>
      <c r="AN220" s="21">
        <f>AN200-Baseline!AN200</f>
        <v>0.63330818767860819</v>
      </c>
      <c r="AO220" s="21">
        <f>AO200-Baseline!AO200</f>
        <v>0.6336720389078323</v>
      </c>
      <c r="AP220" s="21">
        <f>AP200-Baseline!AP200</f>
        <v>0.63434932933890309</v>
      </c>
      <c r="AQ220" s="21">
        <f>AQ200-Baseline!AQ200</f>
        <v>0.63534027721186703</v>
      </c>
      <c r="AR220" s="21">
        <f>AR200-Baseline!AR200</f>
        <v>0.63664546822741386</v>
      </c>
      <c r="AS220" s="21">
        <f>AS200-Baseline!AS200</f>
        <v>0.638265889292569</v>
      </c>
      <c r="AT220" s="21">
        <f>AT200-Baseline!AT200</f>
        <v>0.64020295027006568</v>
      </c>
      <c r="AU220" s="21">
        <f>AU200-Baseline!AU200</f>
        <v>0.64245849581368475</v>
      </c>
      <c r="AV220" s="21">
        <f>AV200-Baseline!AV200</f>
        <v>0.64503481205053959</v>
      </c>
      <c r="AW220" s="21">
        <f>AW200-Baseline!AW200</f>
        <v>0.64793464288021596</v>
      </c>
      <c r="AX220" s="21">
        <f>AX200-Baseline!AX200</f>
        <v>0.65116121016336592</v>
      </c>
      <c r="AY220" s="21">
        <f>AY200-Baseline!AY200</f>
        <v>0.65471823197478329</v>
      </c>
      <c r="AZ220" s="21">
        <f>AZ200-Baseline!AZ200</f>
        <v>0.65860994172663823</v>
      </c>
      <c r="BA220" s="21">
        <f>BA200-Baseline!BA200</f>
        <v>0.66284110964798515</v>
      </c>
      <c r="BB220" s="21">
        <f>BB200-Baseline!BB200</f>
        <v>-71.438393966742069</v>
      </c>
    </row>
    <row r="221" spans="1:54" outlineLevel="2">
      <c r="A221" s="464"/>
      <c r="B221" s="150" t="s">
        <v>496</v>
      </c>
      <c r="C221" s="19"/>
      <c r="D221" s="135" t="s">
        <v>387</v>
      </c>
      <c r="E221" s="21">
        <f>E201-Baseline!E201</f>
        <v>-3.2356846008657953</v>
      </c>
      <c r="F221" s="21">
        <f>F201-Baseline!F201</f>
        <v>-3.1494096232924562</v>
      </c>
      <c r="G221" s="21">
        <f>G201-Baseline!G201</f>
        <v>-3.155525576682237</v>
      </c>
      <c r="H221" s="21">
        <f>H201-Baseline!H201</f>
        <v>-3.1371525836437684</v>
      </c>
      <c r="I221" s="21">
        <f>I201-Baseline!I201</f>
        <v>-3.0239798265869808</v>
      </c>
      <c r="J221" s="21">
        <f>J201-Baseline!J201</f>
        <v>-0.3270696781956417</v>
      </c>
      <c r="K221" s="21">
        <f>K201-Baseline!K201</f>
        <v>-0.26033930160667751</v>
      </c>
      <c r="L221" s="21">
        <f>L201-Baseline!L201</f>
        <v>-0.1984698007689758</v>
      </c>
      <c r="M221" s="21">
        <f>M201-Baseline!M201</f>
        <v>-0.14115998398310126</v>
      </c>
      <c r="N221" s="21">
        <f>N201-Baseline!N201</f>
        <v>-8.8123233296613535E-2</v>
      </c>
      <c r="O221" s="21">
        <f>O201-Baseline!O201</f>
        <v>-3.9086629547398388E-2</v>
      </c>
      <c r="P221" s="21">
        <f>P201-Baseline!P201</f>
        <v>5.8662532622406616E-3</v>
      </c>
      <c r="Q221" s="21">
        <f>Q201-Baseline!Q201</f>
        <v>4.7109472755721526E-2</v>
      </c>
      <c r="R221" s="21">
        <f>R201-Baseline!R201</f>
        <v>8.5001043444606239E-2</v>
      </c>
      <c r="S221" s="21">
        <f>S201-Baseline!S201</f>
        <v>0.11975204051950072</v>
      </c>
      <c r="T221" s="21">
        <f>T201-Baseline!T201</f>
        <v>0.15156563459220251</v>
      </c>
      <c r="U221" s="21">
        <f>U201-Baseline!U201</f>
        <v>0.18063236719237352</v>
      </c>
      <c r="V221" s="21">
        <f>V201-Baseline!V201</f>
        <v>0.20713246831894594</v>
      </c>
      <c r="W221" s="21">
        <f>W201-Baseline!W201</f>
        <v>0.23123637353353388</v>
      </c>
      <c r="X221" s="21">
        <f>X201-Baseline!X201</f>
        <v>0.2531052172374757</v>
      </c>
      <c r="Y221" s="21">
        <f>Y201-Baseline!Y201</f>
        <v>0.27289130310001042</v>
      </c>
      <c r="Z221" s="21">
        <f>Z201-Baseline!Z201</f>
        <v>0.29073855275808569</v>
      </c>
      <c r="AA221" s="21">
        <f>AA201-Baseline!AA201</f>
        <v>0.30678293374074883</v>
      </c>
      <c r="AB221" s="21">
        <f>AB201-Baseline!AB201</f>
        <v>0.32115286758889283</v>
      </c>
      <c r="AC221" s="21">
        <f>AC201-Baseline!AC201</f>
        <v>0.66181007428980365</v>
      </c>
      <c r="AD221" s="21">
        <f>AD201-Baseline!AD201</f>
        <v>0.65547471369697519</v>
      </c>
      <c r="AE221" s="21">
        <f>AE201-Baseline!AE201</f>
        <v>0.64953588219680114</v>
      </c>
      <c r="AF221" s="21">
        <f>AF201-Baseline!AF201</f>
        <v>0.64398444891662621</v>
      </c>
      <c r="AG221" s="21">
        <f>AG201-Baseline!AG201</f>
        <v>0.63881192095152528</v>
      </c>
      <c r="AH221" s="21">
        <f>AH201-Baseline!AH201</f>
        <v>0.6340104700744007</v>
      </c>
      <c r="AI221" s="21">
        <f>AI201-Baseline!AI201</f>
        <v>0.62957298980833798</v>
      </c>
      <c r="AJ221" s="21">
        <f>AJ201-Baseline!AJ201</f>
        <v>0.62839918844881026</v>
      </c>
      <c r="AK221" s="21">
        <f>AK201-Baseline!AK201</f>
        <v>0.62754438332603968</v>
      </c>
      <c r="AL221" s="21">
        <f>AL201-Baseline!AL201</f>
        <v>0.62700688679836958</v>
      </c>
      <c r="AM221" s="21">
        <f>AM201-Baseline!AM201</f>
        <v>0.62678537679727242</v>
      </c>
      <c r="AN221" s="21">
        <f>AN201-Baseline!AN201</f>
        <v>0.62687887669540032</v>
      </c>
      <c r="AO221" s="21">
        <f>AO201-Baseline!AO201</f>
        <v>0.62728675829862368</v>
      </c>
      <c r="AP221" s="21">
        <f>AP201-Baseline!AP201</f>
        <v>0.62800878905642321</v>
      </c>
      <c r="AQ221" s="21">
        <f>AQ201-Baseline!AQ201</f>
        <v>0.62904512428775661</v>
      </c>
      <c r="AR221" s="21">
        <f>AR201-Baseline!AR201</f>
        <v>0.63039631176340549</v>
      </c>
      <c r="AS221" s="21">
        <f>AS201-Baseline!AS201</f>
        <v>0.63206330346139339</v>
      </c>
      <c r="AT221" s="21">
        <f>AT201-Baseline!AT201</f>
        <v>0.63404747026996233</v>
      </c>
      <c r="AU221" s="21">
        <f>AU201-Baseline!AU201</f>
        <v>0.63635061601297593</v>
      </c>
      <c r="AV221" s="21">
        <f>AV201-Baseline!AV201</f>
        <v>0.63897498950419163</v>
      </c>
      <c r="AW221" s="21">
        <f>AW201-Baseline!AW201</f>
        <v>0.64192330027481148</v>
      </c>
      <c r="AX221" s="21">
        <f>AX201-Baseline!AX201</f>
        <v>0.64519873605553357</v>
      </c>
      <c r="AY221" s="21">
        <f>AY201-Baseline!AY201</f>
        <v>0.64880498137819131</v>
      </c>
      <c r="AZ221" s="21">
        <f>AZ201-Baseline!AZ201</f>
        <v>0.65274623743437132</v>
      </c>
      <c r="BA221" s="21">
        <f>BA201-Baseline!BA201</f>
        <v>0.65702724365368681</v>
      </c>
      <c r="BB221" s="21">
        <f>BB201-Baseline!BB201</f>
        <v>-72.417214891416705</v>
      </c>
    </row>
    <row r="222" spans="1:54" outlineLevel="2">
      <c r="A222" s="465"/>
      <c r="B222" s="150" t="s">
        <v>497</v>
      </c>
      <c r="C222" s="19"/>
      <c r="D222" s="135" t="s">
        <v>387</v>
      </c>
      <c r="E222" s="21">
        <f>E202-Baseline!E202</f>
        <v>-3.2356846008657953</v>
      </c>
      <c r="F222" s="21">
        <f>F202-Baseline!F202</f>
        <v>-3.1452473856862753</v>
      </c>
      <c r="G222" s="21">
        <f>G202-Baseline!G202</f>
        <v>-3.1502764370272303</v>
      </c>
      <c r="H222" s="21">
        <f>H202-Baseline!H202</f>
        <v>-3.1291651465399468</v>
      </c>
      <c r="I222" s="21">
        <f>I202-Baseline!I202</f>
        <v>-3.0094014168800527</v>
      </c>
      <c r="J222" s="21">
        <f>J202-Baseline!J202</f>
        <v>-0.31023493154168591</v>
      </c>
      <c r="K222" s="21">
        <f>K202-Baseline!K202</f>
        <v>-0.24365976869282235</v>
      </c>
      <c r="L222" s="21">
        <f>L202-Baseline!L202</f>
        <v>-0.18194404638228434</v>
      </c>
      <c r="M222" s="21">
        <f>M202-Baseline!M202</f>
        <v>-0.12478658617644101</v>
      </c>
      <c r="N222" s="21">
        <f>N202-Baseline!N202</f>
        <v>-7.1900783261639845E-2</v>
      </c>
      <c r="O222" s="21">
        <f>O202-Baseline!O202</f>
        <v>-2.3013731502828705E-2</v>
      </c>
      <c r="P222" s="21">
        <f>P202-Baseline!P202</f>
        <v>2.1790982195284414E-2</v>
      </c>
      <c r="Q222" s="21">
        <f>Q202-Baseline!Q202</f>
        <v>6.288740266418813E-2</v>
      </c>
      <c r="R222" s="21">
        <f>R202-Baseline!R202</f>
        <v>0.10063353175900147</v>
      </c>
      <c r="S222" s="21">
        <f>S202-Baseline!S202</f>
        <v>0.13523694722505297</v>
      </c>
      <c r="T222" s="21">
        <f>T202-Baseline!T202</f>
        <v>0.16690435715827334</v>
      </c>
      <c r="U222" s="21">
        <f>U202-Baseline!U202</f>
        <v>0.19582628985722295</v>
      </c>
      <c r="V222" s="21">
        <f>V202-Baseline!V202</f>
        <v>0.22218296220518141</v>
      </c>
      <c r="W222" s="21">
        <f>W202-Baseline!W202</f>
        <v>0.24614479679328838</v>
      </c>
      <c r="X222" s="21">
        <f>X202-Baseline!X202</f>
        <v>0.26787291515967127</v>
      </c>
      <c r="Y222" s="21">
        <f>Y202-Baseline!Y202</f>
        <v>0.28751960823922218</v>
      </c>
      <c r="Z222" s="21">
        <f>Z202-Baseline!Z202</f>
        <v>0.30522878504697815</v>
      </c>
      <c r="AA222" s="21">
        <f>AA202-Baseline!AA202</f>
        <v>0.32113640062533477</v>
      </c>
      <c r="AB222" s="21">
        <f>AB202-Baseline!AB202</f>
        <v>0.33537086412613348</v>
      </c>
      <c r="AC222" s="21">
        <f>AC202-Baseline!AC202</f>
        <v>0.6758848266148334</v>
      </c>
      <c r="AD222" s="21">
        <f>AD202-Baseline!AD202</f>
        <v>0.6694065333308572</v>
      </c>
      <c r="AE222" s="21">
        <f>AE202-Baseline!AE202</f>
        <v>0.66332421783158679</v>
      </c>
      <c r="AF222" s="21">
        <f>AF202-Baseline!AF202</f>
        <v>0.65762820893849039</v>
      </c>
      <c r="AG222" s="21">
        <f>AG202-Baseline!AG202</f>
        <v>0.65230979293073688</v>
      </c>
      <c r="AH222" s="21">
        <f>AH202-Baseline!AH202</f>
        <v>0.64736130840441319</v>
      </c>
      <c r="AI222" s="21">
        <f>AI202-Baseline!AI202</f>
        <v>0.64277633072686058</v>
      </c>
      <c r="AJ222" s="21">
        <f>AJ202-Baseline!AJ202</f>
        <v>0.64151779288749822</v>
      </c>
      <c r="AK222" s="21">
        <f>AK202-Baseline!AK202</f>
        <v>0.64057654374437334</v>
      </c>
      <c r="AL222" s="21">
        <f>AL202-Baseline!AL202</f>
        <v>0.63995101630223417</v>
      </c>
      <c r="AM222" s="21">
        <f>AM202-Baseline!AM202</f>
        <v>0.63964002428025424</v>
      </c>
      <c r="AN222" s="21">
        <f>AN202-Baseline!AN202</f>
        <v>0.63964268969630211</v>
      </c>
      <c r="AO222" s="21">
        <f>AO202-Baseline!AO202</f>
        <v>0.63995843812818975</v>
      </c>
      <c r="AP222" s="21">
        <f>AP202-Baseline!AP202</f>
        <v>0.6405871248472863</v>
      </c>
      <c r="AQ222" s="21">
        <f>AQ202-Baseline!AQ202</f>
        <v>0.64152899412306397</v>
      </c>
      <c r="AR222" s="21">
        <f>AR202-Baseline!AR202</f>
        <v>0.64278467361447156</v>
      </c>
      <c r="AS222" s="21">
        <f>AS202-Baseline!AS202</f>
        <v>0.64435518818976334</v>
      </c>
      <c r="AT222" s="21">
        <f>AT202-Baseline!AT202</f>
        <v>0.64624198037716951</v>
      </c>
      <c r="AU222" s="21">
        <f>AU202-Baseline!AU202</f>
        <v>0.64844692644226143</v>
      </c>
      <c r="AV222" s="21">
        <f>AV202-Baseline!AV202</f>
        <v>0.65097234407318183</v>
      </c>
      <c r="AW222" s="21">
        <f>AW202-Baseline!AW202</f>
        <v>0.65382100845539526</v>
      </c>
      <c r="AX222" s="21">
        <f>AX202-Baseline!AX202</f>
        <v>0.65699617082134409</v>
      </c>
      <c r="AY222" s="21">
        <f>AY202-Baseline!AY202</f>
        <v>0.66050157739556425</v>
      </c>
      <c r="AZ222" s="21">
        <f>AZ202-Baseline!AZ202</f>
        <v>0.66434148896172474</v>
      </c>
      <c r="BA222" s="21">
        <f>BA202-Baseline!BA202</f>
        <v>0.66852070224030058</v>
      </c>
      <c r="BB222" s="21">
        <f>BB202-Baseline!BB202</f>
        <v>-70.482712890326241</v>
      </c>
    </row>
    <row r="223" spans="1:54" outlineLevel="2">
      <c r="B223" s="19"/>
      <c r="C223" s="19"/>
      <c r="D223" s="19"/>
      <c r="E223" s="15"/>
    </row>
    <row r="224" spans="1:54" outlineLevel="2">
      <c r="A224" s="463" t="s">
        <v>498</v>
      </c>
      <c r="B224" s="150" t="s">
        <v>495</v>
      </c>
      <c r="C224" s="19"/>
      <c r="D224" s="135" t="s">
        <v>387</v>
      </c>
      <c r="E224" s="21">
        <f>E204-Baseline!E204</f>
        <v>-3.2356846008657953</v>
      </c>
      <c r="F224" s="21">
        <f>F204-Baseline!F204</f>
        <v>-6.383009182182775</v>
      </c>
      <c r="G224" s="21">
        <f>G204-Baseline!G204</f>
        <v>-9.5359116712184004</v>
      </c>
      <c r="H224" s="21">
        <f>H204-Baseline!H204</f>
        <v>-12.669084081089068</v>
      </c>
      <c r="I224" s="21">
        <f>I204-Baseline!I204</f>
        <v>-15.685773930604</v>
      </c>
      <c r="J224" s="21">
        <f>J204-Baseline!J204</f>
        <v>-16.004400568885103</v>
      </c>
      <c r="K224" s="21">
        <f>K204-Baseline!K204</f>
        <v>-16.256408743422298</v>
      </c>
      <c r="L224" s="21">
        <f>L204-Baseline!L204</f>
        <v>-16.446607870419712</v>
      </c>
      <c r="M224" s="21">
        <f>M204-Baseline!M204</f>
        <v>-16.579561393553149</v>
      </c>
      <c r="N224" s="21">
        <f>N204-Baseline!N204</f>
        <v>-16.6595962147926</v>
      </c>
      <c r="O224" s="21">
        <f>O204-Baseline!O204</f>
        <v>-16.690664262632708</v>
      </c>
      <c r="P224" s="21">
        <f>P204-Baseline!P204</f>
        <v>-16.676852374601367</v>
      </c>
      <c r="Q224" s="21">
        <f>Q204-Baseline!Q204</f>
        <v>-16.621873123437581</v>
      </c>
      <c r="R224" s="21">
        <f>R204-Baseline!R204</f>
        <v>-16.529035232689239</v>
      </c>
      <c r="S224" s="21">
        <f>S204-Baseline!S204</f>
        <v>-16.401526788034971</v>
      </c>
      <c r="T224" s="21">
        <f>T204-Baseline!T204</f>
        <v>-16.242287535276319</v>
      </c>
      <c r="U224" s="21">
        <f>U204-Baseline!U204</f>
        <v>-16.054066503348167</v>
      </c>
      <c r="V224" s="21">
        <f>V204-Baseline!V204</f>
        <v>-15.839390926519172</v>
      </c>
      <c r="W224" s="21">
        <f>W204-Baseline!W204</f>
        <v>-15.600701232308893</v>
      </c>
      <c r="X224" s="21">
        <f>X204-Baseline!X204</f>
        <v>-15.340194715068719</v>
      </c>
      <c r="Y224" s="21">
        <f>Y204-Baseline!Y204</f>
        <v>-15.059996021670486</v>
      </c>
      <c r="Z224" s="21">
        <f>Z204-Baseline!Z204</f>
        <v>-14.762007785822789</v>
      </c>
      <c r="AA224" s="21">
        <f>AA204-Baseline!AA204</f>
        <v>-14.448035898895796</v>
      </c>
      <c r="AB224" s="21">
        <f>AB204-Baseline!AB204</f>
        <v>-14.119757636849499</v>
      </c>
      <c r="AC224" s="21">
        <f>AC204-Baseline!AC204</f>
        <v>-13.450891819164099</v>
      </c>
      <c r="AD224" s="21">
        <f>AD204-Baseline!AD204</f>
        <v>-12.788430805962889</v>
      </c>
      <c r="AE224" s="21">
        <f>AE204-Baseline!AE204</f>
        <v>-12.131975908239838</v>
      </c>
      <c r="AF224" s="21">
        <f>AF204-Baseline!AF204</f>
        <v>-11.481141629157719</v>
      </c>
      <c r="AG224" s="21">
        <f>AG204-Baseline!AG204</f>
        <v>-10.835550256648276</v>
      </c>
      <c r="AH224" s="21">
        <f>AH204-Baseline!AH204</f>
        <v>-10.194831336308198</v>
      </c>
      <c r="AI224" s="21">
        <f>AI204-Baseline!AI204</f>
        <v>-9.5586210597093668</v>
      </c>
      <c r="AJ224" s="21">
        <f>AJ204-Baseline!AJ204</f>
        <v>-8.9236242791266704</v>
      </c>
      <c r="AK224" s="21">
        <f>AK204-Baseline!AK204</f>
        <v>-8.2895231169986801</v>
      </c>
      <c r="AL224" s="21">
        <f>AL204-Baseline!AL204</f>
        <v>-7.6560011544488589</v>
      </c>
      <c r="AM224" s="21">
        <f>AM204-Baseline!AM204</f>
        <v>-7.0227431990342666</v>
      </c>
      <c r="AN224" s="21">
        <f>AN204-Baseline!AN204</f>
        <v>-6.3894350113559994</v>
      </c>
      <c r="AO224" s="21">
        <f>AO204-Baseline!AO204</f>
        <v>-5.7557629724478829</v>
      </c>
      <c r="AP224" s="21">
        <f>AP204-Baseline!AP204</f>
        <v>-5.1214136431090083</v>
      </c>
      <c r="AQ224" s="21">
        <f>AQ204-Baseline!AQ204</f>
        <v>-4.4860733658970275</v>
      </c>
      <c r="AR224" s="21">
        <f>AR204-Baseline!AR204</f>
        <v>-3.8494278976686473</v>
      </c>
      <c r="AS224" s="21">
        <f>AS204-Baseline!AS204</f>
        <v>-3.2111620083778689</v>
      </c>
      <c r="AT224" s="21">
        <f>AT204-Baseline!AT204</f>
        <v>-2.5709590581063821</v>
      </c>
      <c r="AU224" s="21">
        <f>AU204-Baseline!AU204</f>
        <v>-1.9285005622932658</v>
      </c>
      <c r="AV224" s="21">
        <f>AV204-Baseline!AV204</f>
        <v>-1.2834657502426126</v>
      </c>
      <c r="AW224" s="21">
        <f>AW204-Baseline!AW204</f>
        <v>-0.63553110736211238</v>
      </c>
      <c r="AX224" s="21">
        <f>AX204-Baseline!AX204</f>
        <v>1.563010280187882E-2</v>
      </c>
      <c r="AY224" s="21">
        <f>AY204-Baseline!AY204</f>
        <v>0.67034833477555367</v>
      </c>
      <c r="AZ224" s="21">
        <f>AZ204-Baseline!AZ204</f>
        <v>1.3289582765009982</v>
      </c>
      <c r="BA224" s="21">
        <f>BA204-Baseline!BA204</f>
        <v>1.9917993861490686</v>
      </c>
      <c r="BB224" s="21">
        <f>BB204-Baseline!BB204</f>
        <v>-69.446594580591409</v>
      </c>
    </row>
    <row r="225" spans="1:54" outlineLevel="2">
      <c r="A225" s="464"/>
      <c r="B225" s="150" t="s">
        <v>496</v>
      </c>
      <c r="C225" s="19"/>
      <c r="D225" s="135" t="s">
        <v>387</v>
      </c>
      <c r="E225" s="21">
        <f>E205-Baseline!E205</f>
        <v>-3.2356846008657953</v>
      </c>
      <c r="F225" s="21">
        <f>F205-Baseline!F205</f>
        <v>-6.3850942241582516</v>
      </c>
      <c r="G225" s="21">
        <f>G205-Baseline!G205</f>
        <v>-9.5406198008404886</v>
      </c>
      <c r="H225" s="21">
        <f>H205-Baseline!H205</f>
        <v>-12.677772384484342</v>
      </c>
      <c r="I225" s="21">
        <f>I205-Baseline!I205</f>
        <v>-15.70175221107138</v>
      </c>
      <c r="J225" s="21">
        <f>J205-Baseline!J205</f>
        <v>-16.028821889266965</v>
      </c>
      <c r="K225" s="21">
        <f>K205-Baseline!K205</f>
        <v>-16.289161190873756</v>
      </c>
      <c r="L225" s="21">
        <f>L205-Baseline!L205</f>
        <v>-16.487630991642845</v>
      </c>
      <c r="M225" s="21">
        <f>M205-Baseline!M205</f>
        <v>-16.628790975625861</v>
      </c>
      <c r="N225" s="21">
        <f>N205-Baseline!N205</f>
        <v>-16.716914208922617</v>
      </c>
      <c r="O225" s="21">
        <f>O205-Baseline!O205</f>
        <v>-16.756000838470072</v>
      </c>
      <c r="P225" s="21">
        <f>P205-Baseline!P205</f>
        <v>-16.750134585207888</v>
      </c>
      <c r="Q225" s="21">
        <f>Q205-Baseline!Q205</f>
        <v>-16.703025112451996</v>
      </c>
      <c r="R225" s="21">
        <f>R205-Baseline!R205</f>
        <v>-16.618024069007788</v>
      </c>
      <c r="S225" s="21">
        <f>S205-Baseline!S205</f>
        <v>-16.498272028488373</v>
      </c>
      <c r="T225" s="21">
        <f>T205-Baseline!T205</f>
        <v>-16.346706393896056</v>
      </c>
      <c r="U225" s="21">
        <f>U205-Baseline!U205</f>
        <v>-16.166074026703882</v>
      </c>
      <c r="V225" s="21">
        <f>V205-Baseline!V205</f>
        <v>-15.95894155838505</v>
      </c>
      <c r="W225" s="21">
        <f>W205-Baseline!W205</f>
        <v>-15.727705184851857</v>
      </c>
      <c r="X225" s="21">
        <f>X205-Baseline!X205</f>
        <v>-15.474599967614267</v>
      </c>
      <c r="Y225" s="21">
        <f>Y205-Baseline!Y205</f>
        <v>-15.201708664514172</v>
      </c>
      <c r="Z225" s="21">
        <f>Z205-Baseline!Z205</f>
        <v>-14.910970111755887</v>
      </c>
      <c r="AA225" s="21">
        <f>AA205-Baseline!AA205</f>
        <v>-14.604187178015309</v>
      </c>
      <c r="AB225" s="21">
        <f>AB205-Baseline!AB205</f>
        <v>-14.283034310426501</v>
      </c>
      <c r="AC225" s="21">
        <f>AC205-Baseline!AC205</f>
        <v>-13.621224236136641</v>
      </c>
      <c r="AD225" s="21">
        <f>AD205-Baseline!AD205</f>
        <v>-12.965749522440092</v>
      </c>
      <c r="AE225" s="21">
        <f>AE205-Baseline!AE205</f>
        <v>-12.316213640243404</v>
      </c>
      <c r="AF225" s="21">
        <f>AF205-Baseline!AF205</f>
        <v>-11.67222919132746</v>
      </c>
      <c r="AG225" s="21">
        <f>AG205-Baseline!AG205</f>
        <v>-11.033417270376049</v>
      </c>
      <c r="AH225" s="21">
        <f>AH205-Baseline!AH205</f>
        <v>-10.399406800301222</v>
      </c>
      <c r="AI225" s="21">
        <f>AI205-Baseline!AI205</f>
        <v>-9.7698338104928553</v>
      </c>
      <c r="AJ225" s="21">
        <f>AJ205-Baseline!AJ205</f>
        <v>-9.1414346220435618</v>
      </c>
      <c r="AK225" s="21">
        <f>AK205-Baseline!AK205</f>
        <v>-8.5138902387170674</v>
      </c>
      <c r="AL225" s="21">
        <f>AL205-Baseline!AL205</f>
        <v>-7.8868833519181862</v>
      </c>
      <c r="AM225" s="21">
        <f>AM205-Baseline!AM205</f>
        <v>-7.2600979751205159</v>
      </c>
      <c r="AN225" s="21">
        <f>AN205-Baseline!AN205</f>
        <v>-6.6332190984257977</v>
      </c>
      <c r="AO225" s="21">
        <f>AO205-Baseline!AO205</f>
        <v>-6.0059323401264919</v>
      </c>
      <c r="AP225" s="21">
        <f>AP205-Baseline!AP205</f>
        <v>-5.3779235510701255</v>
      </c>
      <c r="AQ225" s="21">
        <f>AQ205-Baseline!AQ205</f>
        <v>-4.74887842678163</v>
      </c>
      <c r="AR225" s="21">
        <f>AR205-Baseline!AR205</f>
        <v>-4.1184821150181961</v>
      </c>
      <c r="AS225" s="21">
        <f>AS205-Baseline!AS205</f>
        <v>-3.4864188115570869</v>
      </c>
      <c r="AT225" s="21">
        <f>AT205-Baseline!AT205</f>
        <v>-2.8523713412869256</v>
      </c>
      <c r="AU225" s="21">
        <f>AU205-Baseline!AU205</f>
        <v>-2.2160207252745749</v>
      </c>
      <c r="AV225" s="21">
        <f>AV205-Baseline!AV205</f>
        <v>-1.5770457357702981</v>
      </c>
      <c r="AW225" s="21">
        <f>AW205-Baseline!AW205</f>
        <v>-0.93512243549594132</v>
      </c>
      <c r="AX225" s="21">
        <f>AX205-Baseline!AX205</f>
        <v>-0.28992369944080565</v>
      </c>
      <c r="AY225" s="21">
        <f>AY205-Baseline!AY205</f>
        <v>0.35888128193710145</v>
      </c>
      <c r="AZ225" s="21">
        <f>AZ205-Baseline!AZ205</f>
        <v>1.0116275193713591</v>
      </c>
      <c r="BA225" s="21">
        <f>BA205-Baseline!BA205</f>
        <v>1.668654763025188</v>
      </c>
      <c r="BB225" s="21">
        <f>BB205-Baseline!BB205</f>
        <v>-70.748560128389727</v>
      </c>
    </row>
    <row r="226" spans="1:54" outlineLevel="2">
      <c r="A226" s="465"/>
      <c r="B226" s="150" t="s">
        <v>497</v>
      </c>
      <c r="C226" s="19"/>
      <c r="D226" s="135" t="s">
        <v>387</v>
      </c>
      <c r="E226" s="21">
        <f>E206-Baseline!E206</f>
        <v>-3.2356846008657953</v>
      </c>
      <c r="F226" s="21">
        <f>F206-Baseline!F206</f>
        <v>-6.3809319865520138</v>
      </c>
      <c r="G226" s="21">
        <f>G206-Baseline!G206</f>
        <v>-9.5312084235791872</v>
      </c>
      <c r="H226" s="21">
        <f>H206-Baseline!H206</f>
        <v>-12.660373570118963</v>
      </c>
      <c r="I226" s="21">
        <f>I206-Baseline!I206</f>
        <v>-15.669774986999073</v>
      </c>
      <c r="J226" s="21">
        <f>J206-Baseline!J206</f>
        <v>-15.980009918540645</v>
      </c>
      <c r="K226" s="21">
        <f>K206-Baseline!K206</f>
        <v>-16.223669687233496</v>
      </c>
      <c r="L226" s="21">
        <f>L206-Baseline!L206</f>
        <v>-16.40561373361561</v>
      </c>
      <c r="M226" s="21">
        <f>M206-Baseline!M206</f>
        <v>-16.530400319792079</v>
      </c>
      <c r="N226" s="21">
        <f>N206-Baseline!N206</f>
        <v>-16.602301103053378</v>
      </c>
      <c r="O226" s="21">
        <f>O206-Baseline!O206</f>
        <v>-16.62531483455632</v>
      </c>
      <c r="P226" s="21">
        <f>P206-Baseline!P206</f>
        <v>-16.603523852360922</v>
      </c>
      <c r="Q226" s="21">
        <f>Q206-Baseline!Q206</f>
        <v>-16.540636449696649</v>
      </c>
      <c r="R226" s="21">
        <f>R206-Baseline!R206</f>
        <v>-16.440002917937818</v>
      </c>
      <c r="S226" s="21">
        <f>S206-Baseline!S206</f>
        <v>-16.304765970713106</v>
      </c>
      <c r="T226" s="21">
        <f>T206-Baseline!T206</f>
        <v>-16.137861613554833</v>
      </c>
      <c r="U226" s="21">
        <f>U206-Baseline!U206</f>
        <v>-15.942035323697382</v>
      </c>
      <c r="V226" s="21">
        <f>V206-Baseline!V206</f>
        <v>-15.719852361492485</v>
      </c>
      <c r="W226" s="21">
        <f>W206-Baseline!W206</f>
        <v>-15.473707564698998</v>
      </c>
      <c r="X226" s="21">
        <f>X206-Baseline!X206</f>
        <v>-15.205834649538701</v>
      </c>
      <c r="Y226" s="21">
        <f>Y206-Baseline!Y206</f>
        <v>-14.918315041299138</v>
      </c>
      <c r="Z226" s="21">
        <f>Z206-Baseline!Z206</f>
        <v>-14.613086256252245</v>
      </c>
      <c r="AA226" s="21">
        <f>AA206-Baseline!AA206</f>
        <v>-14.291949855626626</v>
      </c>
      <c r="AB226" s="21">
        <f>AB206-Baseline!AB206</f>
        <v>-13.956578991500464</v>
      </c>
      <c r="AC226" s="21">
        <f>AC206-Baseline!AC206</f>
        <v>-13.280694164885972</v>
      </c>
      <c r="AD226" s="21">
        <f>AD206-Baseline!AD206</f>
        <v>-12.61128763155466</v>
      </c>
      <c r="AE226" s="21">
        <f>AE206-Baseline!AE206</f>
        <v>-11.947963413723301</v>
      </c>
      <c r="AF226" s="21">
        <f>AF206-Baseline!AF206</f>
        <v>-11.290335204785151</v>
      </c>
      <c r="AG226" s="21">
        <f>AG206-Baseline!AG206</f>
        <v>-10.63802541185396</v>
      </c>
      <c r="AH226" s="21">
        <f>AH206-Baseline!AH206</f>
        <v>-9.9906641034494896</v>
      </c>
      <c r="AI226" s="21">
        <f>AI206-Baseline!AI206</f>
        <v>-9.3478877727220606</v>
      </c>
      <c r="AJ226" s="21">
        <f>AJ206-Baseline!AJ206</f>
        <v>-8.7063699798345624</v>
      </c>
      <c r="AK226" s="21">
        <f>AK206-Baseline!AK206</f>
        <v>-8.0657934360897343</v>
      </c>
      <c r="AL226" s="21">
        <f>AL206-Baseline!AL206</f>
        <v>-7.4258424197887507</v>
      </c>
      <c r="AM226" s="21">
        <f>AM206-Baseline!AM206</f>
        <v>-6.7862023955094628</v>
      </c>
      <c r="AN226" s="21">
        <f>AN206-Baseline!AN206</f>
        <v>-6.1465597058140702</v>
      </c>
      <c r="AO226" s="21">
        <f>AO206-Baseline!AO206</f>
        <v>-5.5066012676852552</v>
      </c>
      <c r="AP226" s="21">
        <f>AP206-Baseline!AP206</f>
        <v>-4.8660141428372299</v>
      </c>
      <c r="AQ226" s="21">
        <f>AQ206-Baseline!AQ206</f>
        <v>-4.2244851487139385</v>
      </c>
      <c r="AR226" s="21">
        <f>AR206-Baseline!AR206</f>
        <v>-3.5817004751006607</v>
      </c>
      <c r="AS226" s="21">
        <f>AS206-Baseline!AS206</f>
        <v>-2.9373452869112953</v>
      </c>
      <c r="AT226" s="21">
        <f>AT206-Baseline!AT206</f>
        <v>-2.2911033065338415</v>
      </c>
      <c r="AU226" s="21">
        <f>AU206-Baseline!AU206</f>
        <v>-1.6426563800905569</v>
      </c>
      <c r="AV226" s="21">
        <f>AV206-Baseline!AV206</f>
        <v>-0.99168403601834143</v>
      </c>
      <c r="AW226" s="21">
        <f>AW206-Baseline!AW206</f>
        <v>-0.33786302756197983</v>
      </c>
      <c r="AX226" s="21">
        <f>AX206-Baseline!AX206</f>
        <v>0.31913314326084219</v>
      </c>
      <c r="AY226" s="21">
        <f>AY206-Baseline!AY206</f>
        <v>0.97963472065748647</v>
      </c>
      <c r="AZ226" s="21">
        <f>AZ206-Baseline!AZ206</f>
        <v>1.6439762096197228</v>
      </c>
      <c r="BA226" s="21">
        <f>BA206-Baseline!BA206</f>
        <v>2.3124969118598528</v>
      </c>
      <c r="BB226" s="21">
        <f>BB206-Baseline!BB206</f>
        <v>-68.170215978465421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502</v>
      </c>
      <c r="C229" s="57"/>
      <c r="D229" s="56" t="s">
        <v>387</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7">
    <mergeCell ref="D39:G39"/>
    <mergeCell ref="D40:G40"/>
    <mergeCell ref="A220:A222"/>
    <mergeCell ref="A224:A226"/>
    <mergeCell ref="A190:A198"/>
    <mergeCell ref="A200:A202"/>
    <mergeCell ref="A143:A154"/>
    <mergeCell ref="A158:A169"/>
    <mergeCell ref="A172:A174"/>
    <mergeCell ref="A176:A178"/>
    <mergeCell ref="A186:A187"/>
    <mergeCell ref="A204:A206"/>
    <mergeCell ref="A210:A218"/>
    <mergeCell ref="A54:A64"/>
    <mergeCell ref="A66:A71"/>
    <mergeCell ref="A75:A77"/>
    <mergeCell ref="A19:B19"/>
    <mergeCell ref="I20:N20"/>
    <mergeCell ref="P20:U20"/>
    <mergeCell ref="I21:N45"/>
    <mergeCell ref="P21:U45"/>
    <mergeCell ref="B23:G23"/>
    <mergeCell ref="D30:G30"/>
    <mergeCell ref="A31:A40"/>
    <mergeCell ref="D31:G31"/>
    <mergeCell ref="D32:G32"/>
    <mergeCell ref="D33:G33"/>
    <mergeCell ref="D34:G34"/>
    <mergeCell ref="D35:G35"/>
    <mergeCell ref="D36:G36"/>
    <mergeCell ref="D37:G37"/>
    <mergeCell ref="D38:G38"/>
    <mergeCell ref="I2:U2"/>
    <mergeCell ref="I3:N4"/>
    <mergeCell ref="P3:U4"/>
    <mergeCell ref="I5:N18"/>
    <mergeCell ref="P5:U18"/>
    <mergeCell ref="AS51:AW51"/>
    <mergeCell ref="AX51:BB51"/>
    <mergeCell ref="E51:I51"/>
    <mergeCell ref="J51:N51"/>
    <mergeCell ref="O51:S51"/>
    <mergeCell ref="T51:X51"/>
    <mergeCell ref="Y51:AC51"/>
    <mergeCell ref="AD51:AH51"/>
    <mergeCell ref="AI51:AM51"/>
    <mergeCell ref="AN51:AR51"/>
  </mergeCells>
  <dataValidations count="1">
    <dataValidation type="list" allowBlank="1" showInputMessage="1" showErrorMessage="1" sqref="B7" xr:uid="{E792C3FE-49DA-44FF-9F7F-3137119408E3}">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B158:B169 B143:B154</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C54:C63</xm:sqref>
        </x14:dataValidation>
        <x14:dataValidation type="list" allowBlank="1" showInputMessage="1" showErrorMessage="1" xr:uid="{0096F467-43C8-43D6-AAB6-58DEABB2423A}">
          <x14:formula1>
            <xm:f>'Fixed Data'!$A$55:$A$78</xm:f>
          </x14:formula1>
          <xm:sqref>B54:B63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4"/>
  <sheetViews>
    <sheetView workbookViewId="0">
      <selection activeCell="A6" sqref="A6:XFD34"/>
    </sheetView>
  </sheetViews>
  <sheetFormatPr defaultRowHeight="13.5"/>
  <cols>
    <col min="1" max="1" width="22" customWidth="1"/>
  </cols>
  <sheetData>
    <row r="1" spans="1:19">
      <c r="A1" s="4" t="s">
        <v>503</v>
      </c>
    </row>
    <row r="2" spans="1:19">
      <c r="A2" s="461" t="s">
        <v>504</v>
      </c>
      <c r="B2" s="461"/>
      <c r="C2" s="461"/>
      <c r="D2" s="461"/>
      <c r="E2" s="461"/>
      <c r="F2" s="461"/>
      <c r="G2" s="461"/>
      <c r="H2" s="461"/>
      <c r="I2" s="461"/>
      <c r="J2" s="461"/>
      <c r="K2" s="461"/>
      <c r="L2" s="461"/>
      <c r="M2" s="461"/>
      <c r="N2" s="461"/>
      <c r="O2" s="461"/>
      <c r="P2" s="461"/>
      <c r="Q2" s="461"/>
      <c r="R2" s="461"/>
      <c r="S2" s="461"/>
    </row>
    <row r="3" spans="1:19">
      <c r="A3" s="461"/>
      <c r="B3" s="461"/>
      <c r="C3" s="461"/>
      <c r="D3" s="461"/>
      <c r="E3" s="461"/>
      <c r="F3" s="461"/>
      <c r="G3" s="461"/>
      <c r="H3" s="461"/>
      <c r="I3" s="461"/>
      <c r="J3" s="461"/>
      <c r="K3" s="461"/>
      <c r="L3" s="461"/>
      <c r="M3" s="461"/>
      <c r="N3" s="461"/>
      <c r="O3" s="461"/>
      <c r="P3" s="461"/>
      <c r="Q3" s="461"/>
      <c r="R3" s="461"/>
      <c r="S3" s="461"/>
    </row>
    <row r="4" spans="1:19">
      <c r="A4" s="461"/>
      <c r="B4" s="461"/>
      <c r="C4" s="461"/>
      <c r="D4" s="461"/>
      <c r="E4" s="461"/>
      <c r="F4" s="461"/>
      <c r="G4" s="461"/>
      <c r="H4" s="461"/>
      <c r="I4" s="461"/>
      <c r="J4" s="461"/>
      <c r="K4" s="461"/>
      <c r="L4" s="461"/>
      <c r="M4" s="461"/>
      <c r="N4" s="461"/>
      <c r="O4" s="461"/>
      <c r="P4" s="461"/>
      <c r="Q4" s="461"/>
      <c r="R4" s="461"/>
      <c r="S4" s="461"/>
    </row>
    <row r="6" spans="1:19">
      <c r="A6" s="4" t="s">
        <v>505</v>
      </c>
    </row>
    <row r="19" spans="1:19">
      <c r="A19" s="4" t="s">
        <v>506</v>
      </c>
    </row>
    <row r="20" spans="1:19" ht="13.5" customHeight="1">
      <c r="A20" s="461" t="s">
        <v>507</v>
      </c>
      <c r="B20" s="461"/>
      <c r="C20" s="461"/>
      <c r="D20" s="461"/>
      <c r="E20" s="461"/>
      <c r="F20" s="461"/>
      <c r="G20" s="461"/>
      <c r="H20" s="461"/>
      <c r="I20" s="461"/>
      <c r="J20" s="461"/>
      <c r="K20" s="461"/>
      <c r="L20" s="461"/>
      <c r="M20" s="461"/>
      <c r="N20" s="461"/>
      <c r="O20" s="461"/>
      <c r="P20" s="461"/>
      <c r="Q20" s="461"/>
      <c r="R20" s="461"/>
      <c r="S20" s="461"/>
    </row>
    <row r="21" spans="1:19" ht="25.5" customHeight="1">
      <c r="A21" s="461"/>
      <c r="B21" s="461"/>
      <c r="C21" s="461"/>
      <c r="D21" s="461"/>
      <c r="E21" s="461"/>
      <c r="F21" s="461"/>
      <c r="G21" s="461"/>
      <c r="H21" s="461"/>
      <c r="I21" s="461"/>
      <c r="J21" s="461"/>
      <c r="K21" s="461"/>
      <c r="L21" s="461"/>
      <c r="M21" s="461"/>
      <c r="N21" s="461"/>
      <c r="O21" s="461"/>
      <c r="P21" s="461"/>
      <c r="Q21" s="461"/>
      <c r="R21" s="461"/>
      <c r="S21" s="461"/>
    </row>
    <row r="23" spans="1:19">
      <c r="A23" s="158" t="s">
        <v>350</v>
      </c>
      <c r="B23" s="462" t="s">
        <v>508</v>
      </c>
      <c r="C23" s="462"/>
      <c r="D23" s="462"/>
      <c r="E23" s="462"/>
      <c r="F23" s="462"/>
      <c r="G23" s="462"/>
      <c r="H23" s="462"/>
      <c r="I23" s="462"/>
      <c r="J23" s="462"/>
      <c r="K23" s="462"/>
      <c r="L23" s="462"/>
      <c r="M23" s="462"/>
      <c r="N23" s="462"/>
      <c r="O23" s="462"/>
      <c r="P23" s="462"/>
      <c r="Q23" s="462"/>
      <c r="R23" s="462"/>
      <c r="S23" s="462"/>
    </row>
    <row r="24" spans="1:19">
      <c r="A24" s="158" t="s">
        <v>490</v>
      </c>
      <c r="B24" s="462" t="s">
        <v>509</v>
      </c>
      <c r="C24" s="462"/>
      <c r="D24" s="462"/>
      <c r="E24" s="462"/>
      <c r="F24" s="462"/>
      <c r="G24" s="462"/>
      <c r="H24" s="462"/>
      <c r="I24" s="462"/>
      <c r="J24" s="462"/>
      <c r="K24" s="462"/>
      <c r="L24" s="462"/>
      <c r="M24" s="462"/>
      <c r="N24" s="462"/>
      <c r="O24" s="462"/>
      <c r="P24" s="462"/>
      <c r="Q24" s="462"/>
      <c r="R24" s="462"/>
      <c r="S24" s="462"/>
    </row>
    <row r="25" spans="1:19">
      <c r="A25" s="159" t="s">
        <v>393</v>
      </c>
      <c r="B25" s="462" t="s">
        <v>510</v>
      </c>
      <c r="C25" s="462"/>
      <c r="D25" s="462"/>
      <c r="E25" s="462"/>
      <c r="F25" s="462"/>
      <c r="G25" s="462"/>
      <c r="H25" s="462"/>
      <c r="I25" s="462"/>
      <c r="J25" s="462"/>
      <c r="K25" s="462"/>
      <c r="L25" s="462"/>
      <c r="M25" s="462"/>
      <c r="N25" s="462"/>
      <c r="O25" s="462"/>
      <c r="P25" s="462"/>
      <c r="Q25" s="462"/>
      <c r="R25" s="462"/>
      <c r="S25" s="462"/>
    </row>
    <row r="26" spans="1:19">
      <c r="A26" s="159" t="s">
        <v>469</v>
      </c>
      <c r="B26" s="462" t="s">
        <v>510</v>
      </c>
      <c r="C26" s="462"/>
      <c r="D26" s="462"/>
      <c r="E26" s="462"/>
      <c r="F26" s="462"/>
      <c r="G26" s="462"/>
      <c r="H26" s="462"/>
      <c r="I26" s="462"/>
      <c r="J26" s="462"/>
      <c r="K26" s="462"/>
      <c r="L26" s="462"/>
      <c r="M26" s="462"/>
      <c r="N26" s="462"/>
      <c r="O26" s="462"/>
      <c r="P26" s="462"/>
      <c r="Q26" s="462"/>
      <c r="R26" s="462"/>
      <c r="S26" s="462"/>
    </row>
    <row r="27" spans="1:19">
      <c r="A27" s="159" t="s">
        <v>470</v>
      </c>
      <c r="B27" s="462" t="s">
        <v>510</v>
      </c>
      <c r="C27" s="462"/>
      <c r="D27" s="462"/>
      <c r="E27" s="462"/>
      <c r="F27" s="462"/>
      <c r="G27" s="462"/>
      <c r="H27" s="462"/>
      <c r="I27" s="462"/>
      <c r="J27" s="462"/>
      <c r="K27" s="462"/>
      <c r="L27" s="462"/>
      <c r="M27" s="462"/>
      <c r="N27" s="462"/>
      <c r="O27" s="462"/>
      <c r="P27" s="462"/>
      <c r="Q27" s="462"/>
      <c r="R27" s="462"/>
      <c r="S27" s="462"/>
    </row>
    <row r="31" spans="1:19">
      <c r="A31" s="4" t="s">
        <v>511</v>
      </c>
    </row>
    <row r="32" spans="1:19">
      <c r="A32" t="s">
        <v>512</v>
      </c>
    </row>
    <row r="34" spans="1:1">
      <c r="A34" s="4" t="s">
        <v>513</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01" t="s">
        <v>342</v>
      </c>
      <c r="J2" s="402"/>
      <c r="K2" s="402"/>
      <c r="L2" s="402"/>
      <c r="M2" s="402"/>
      <c r="N2" s="402"/>
      <c r="O2" s="402"/>
      <c r="P2" s="402"/>
      <c r="Q2" s="402"/>
      <c r="R2" s="402"/>
      <c r="S2" s="402"/>
      <c r="T2" s="402"/>
      <c r="U2" s="403"/>
    </row>
    <row r="3" spans="1:21" ht="13.5" customHeight="1" outlineLevel="1" thickBot="1">
      <c r="A3" s="3"/>
      <c r="B3" s="7"/>
      <c r="F3" s="24"/>
      <c r="G3" s="10"/>
      <c r="I3" s="404" t="s">
        <v>343</v>
      </c>
      <c r="J3" s="405"/>
      <c r="K3" s="405"/>
      <c r="L3" s="405"/>
      <c r="M3" s="405"/>
      <c r="N3" s="406"/>
      <c r="O3" s="1"/>
      <c r="P3" s="410" t="s">
        <v>344</v>
      </c>
      <c r="Q3" s="411"/>
      <c r="R3" s="411"/>
      <c r="S3" s="411"/>
      <c r="T3" s="411"/>
      <c r="U3" s="412"/>
    </row>
    <row r="4" spans="1:21" ht="56.25" customHeight="1" outlineLevel="1">
      <c r="A4" s="31" t="s">
        <v>157</v>
      </c>
      <c r="B4" s="86"/>
      <c r="E4" s="53" t="s">
        <v>345</v>
      </c>
      <c r="F4" s="91"/>
      <c r="G4" s="28"/>
      <c r="H4" s="10"/>
      <c r="I4" s="407"/>
      <c r="J4" s="408"/>
      <c r="K4" s="408"/>
      <c r="L4" s="408"/>
      <c r="M4" s="408"/>
      <c r="N4" s="409"/>
      <c r="P4" s="413"/>
      <c r="Q4" s="414"/>
      <c r="R4" s="414"/>
      <c r="S4" s="414"/>
      <c r="T4" s="414"/>
      <c r="U4" s="415"/>
    </row>
    <row r="5" spans="1:21" outlineLevel="1">
      <c r="A5" s="13" t="s">
        <v>346</v>
      </c>
      <c r="B5" s="88"/>
      <c r="E5" s="14"/>
      <c r="H5" s="10"/>
      <c r="I5" s="468"/>
      <c r="J5" s="428"/>
      <c r="K5" s="428"/>
      <c r="L5" s="428"/>
      <c r="M5" s="428"/>
      <c r="N5" s="429"/>
      <c r="P5" s="468"/>
      <c r="Q5" s="428"/>
      <c r="R5" s="428"/>
      <c r="S5" s="428"/>
      <c r="T5" s="428"/>
      <c r="U5" s="429"/>
    </row>
    <row r="6" spans="1:21" outlineLevel="1">
      <c r="A6" s="13" t="s">
        <v>349</v>
      </c>
      <c r="B6" s="88"/>
      <c r="E6" s="53" t="s">
        <v>351</v>
      </c>
      <c r="F6" s="90"/>
      <c r="H6" s="10"/>
      <c r="I6" s="430"/>
      <c r="J6" s="431"/>
      <c r="K6" s="431"/>
      <c r="L6" s="431"/>
      <c r="M6" s="431"/>
      <c r="N6" s="432"/>
      <c r="P6" s="430"/>
      <c r="Q6" s="431"/>
      <c r="R6" s="431"/>
      <c r="S6" s="431"/>
      <c r="T6" s="431"/>
      <c r="U6" s="432"/>
    </row>
    <row r="7" spans="1:21" outlineLevel="1">
      <c r="A7" s="13" t="s">
        <v>353</v>
      </c>
      <c r="B7" s="88"/>
      <c r="E7" s="14"/>
      <c r="H7" s="10"/>
      <c r="I7" s="430"/>
      <c r="J7" s="431"/>
      <c r="K7" s="431"/>
      <c r="L7" s="431"/>
      <c r="M7" s="431"/>
      <c r="N7" s="432"/>
      <c r="P7" s="430"/>
      <c r="Q7" s="431"/>
      <c r="R7" s="431"/>
      <c r="S7" s="431"/>
      <c r="T7" s="431"/>
      <c r="U7" s="432"/>
    </row>
    <row r="8" spans="1:21" ht="41" outlineLevel="1" thickBot="1">
      <c r="A8" s="34" t="s">
        <v>354</v>
      </c>
      <c r="B8" s="89"/>
      <c r="E8" s="14"/>
      <c r="H8" s="10"/>
      <c r="I8" s="430"/>
      <c r="J8" s="431"/>
      <c r="K8" s="431"/>
      <c r="L8" s="431"/>
      <c r="M8" s="431"/>
      <c r="N8" s="432"/>
      <c r="P8" s="430"/>
      <c r="Q8" s="431"/>
      <c r="R8" s="431"/>
      <c r="S8" s="431"/>
      <c r="T8" s="431"/>
      <c r="U8" s="432"/>
    </row>
    <row r="9" spans="1:21" outlineLevel="1">
      <c r="E9" s="14"/>
      <c r="H9" s="10"/>
      <c r="I9" s="430"/>
      <c r="J9" s="431"/>
      <c r="K9" s="431"/>
      <c r="L9" s="431"/>
      <c r="M9" s="431"/>
      <c r="N9" s="432"/>
      <c r="P9" s="430"/>
      <c r="Q9" s="431"/>
      <c r="R9" s="431"/>
      <c r="S9" s="431"/>
      <c r="T9" s="431"/>
      <c r="U9" s="432"/>
    </row>
    <row r="10" spans="1:21" ht="14" outlineLevel="1" thickBot="1">
      <c r="A10" s="32" t="s">
        <v>356</v>
      </c>
      <c r="B10" s="35">
        <f>Baseline!B10</f>
        <v>2027</v>
      </c>
      <c r="E10" s="14"/>
      <c r="H10" s="10"/>
      <c r="I10" s="430"/>
      <c r="J10" s="431"/>
      <c r="K10" s="431"/>
      <c r="L10" s="431"/>
      <c r="M10" s="431"/>
      <c r="N10" s="432"/>
      <c r="P10" s="430"/>
      <c r="Q10" s="431"/>
      <c r="R10" s="431"/>
      <c r="S10" s="431"/>
      <c r="T10" s="431"/>
      <c r="U10" s="432"/>
    </row>
    <row r="11" spans="1:21" outlineLevel="1">
      <c r="A11" s="16"/>
      <c r="H11" s="10"/>
      <c r="I11" s="430"/>
      <c r="J11" s="431"/>
      <c r="K11" s="431"/>
      <c r="L11" s="431"/>
      <c r="M11" s="431"/>
      <c r="N11" s="432"/>
      <c r="P11" s="430"/>
      <c r="Q11" s="431"/>
      <c r="R11" s="431"/>
      <c r="S11" s="431"/>
      <c r="T11" s="431"/>
      <c r="U11" s="432"/>
    </row>
    <row r="12" spans="1:21" ht="40.5" outlineLevel="1">
      <c r="A12" s="26" t="s">
        <v>357</v>
      </c>
      <c r="B12" s="26" t="s">
        <v>358</v>
      </c>
      <c r="C12" s="26" t="s">
        <v>359</v>
      </c>
      <c r="D12" s="26" t="s">
        <v>360</v>
      </c>
      <c r="E12" s="26" t="s">
        <v>361</v>
      </c>
      <c r="F12" s="26" t="s">
        <v>362</v>
      </c>
      <c r="G12" s="26" t="s">
        <v>363</v>
      </c>
      <c r="I12" s="430"/>
      <c r="J12" s="431"/>
      <c r="K12" s="431"/>
      <c r="L12" s="431"/>
      <c r="M12" s="431"/>
      <c r="N12" s="432"/>
      <c r="P12" s="430"/>
      <c r="Q12" s="431"/>
      <c r="R12" s="431"/>
      <c r="S12" s="431"/>
      <c r="T12" s="431"/>
      <c r="U12" s="432"/>
    </row>
    <row r="13" spans="1:21" outlineLevel="1">
      <c r="A13" s="58">
        <v>2035</v>
      </c>
      <c r="B13" s="21">
        <f t="shared" ref="B13:B18" si="0">INDEX($E$204:$AW$204,1,MATCH($A13,$E$53:$BB$53,0))</f>
        <v>0</v>
      </c>
      <c r="C13" s="21">
        <f>B13-Baseline!B13</f>
        <v>1888.8842851622592</v>
      </c>
      <c r="D13" s="21">
        <f t="shared" ref="D13:D18" si="1">INDEX($E$205:$AW$205,1,MATCH($A13,$E$53:$BB$53,0))</f>
        <v>0</v>
      </c>
      <c r="E13" s="21">
        <f>D13-Baseline!D13</f>
        <v>1459.2602889477216</v>
      </c>
      <c r="F13" s="21">
        <f t="shared" ref="F13:F18" si="2">INDEX($E$206:$AW$206,1,MATCH($A13,$E$53:$BB$53,0))</f>
        <v>0</v>
      </c>
      <c r="G13" s="21">
        <f>F13-Baseline!F13</f>
        <v>2318.4990041538231</v>
      </c>
      <c r="I13" s="430"/>
      <c r="J13" s="431"/>
      <c r="K13" s="431"/>
      <c r="L13" s="431"/>
      <c r="M13" s="431"/>
      <c r="N13" s="432"/>
      <c r="P13" s="430"/>
      <c r="Q13" s="431"/>
      <c r="R13" s="431"/>
      <c r="S13" s="431"/>
      <c r="T13" s="431"/>
      <c r="U13" s="432"/>
    </row>
    <row r="14" spans="1:21" outlineLevel="1">
      <c r="A14" s="58">
        <v>2040</v>
      </c>
      <c r="B14" s="21">
        <f t="shared" si="0"/>
        <v>0</v>
      </c>
      <c r="C14" s="21">
        <f>B14-Baseline!B14</f>
        <v>2907.088236539782</v>
      </c>
      <c r="D14" s="21">
        <f t="shared" si="1"/>
        <v>0</v>
      </c>
      <c r="E14" s="21">
        <f>D14-Baseline!D14</f>
        <v>2248.4785741074747</v>
      </c>
      <c r="F14" s="21">
        <f t="shared" si="2"/>
        <v>0</v>
      </c>
      <c r="G14" s="21">
        <f>F14-Baseline!F14</f>
        <v>3566.3298018149389</v>
      </c>
      <c r="I14" s="430"/>
      <c r="J14" s="431"/>
      <c r="K14" s="431"/>
      <c r="L14" s="431"/>
      <c r="M14" s="431"/>
      <c r="N14" s="432"/>
      <c r="P14" s="430"/>
      <c r="Q14" s="431"/>
      <c r="R14" s="431"/>
      <c r="S14" s="431"/>
      <c r="T14" s="431"/>
      <c r="U14" s="432"/>
    </row>
    <row r="15" spans="1:21" outlineLevel="1">
      <c r="A15" s="58">
        <v>2045</v>
      </c>
      <c r="B15" s="21">
        <f t="shared" si="0"/>
        <v>0</v>
      </c>
      <c r="C15" s="21">
        <f>B15-Baseline!B15</f>
        <v>3908.4083463540983</v>
      </c>
      <c r="D15" s="21">
        <f t="shared" si="1"/>
        <v>0</v>
      </c>
      <c r="E15" s="21">
        <f>D15-Baseline!D15</f>
        <v>3026.3733395531845</v>
      </c>
      <c r="F15" s="21">
        <f t="shared" si="2"/>
        <v>0</v>
      </c>
      <c r="G15" s="21">
        <f>F15-Baseline!F15</f>
        <v>4790.7600431636965</v>
      </c>
      <c r="I15" s="430"/>
      <c r="J15" s="431"/>
      <c r="K15" s="431"/>
      <c r="L15" s="431"/>
      <c r="M15" s="431"/>
      <c r="N15" s="432"/>
      <c r="P15" s="430"/>
      <c r="Q15" s="431"/>
      <c r="R15" s="431"/>
      <c r="S15" s="431"/>
      <c r="T15" s="431"/>
      <c r="U15" s="432"/>
    </row>
    <row r="16" spans="1:21" outlineLevel="1">
      <c r="A16" s="58">
        <v>2050</v>
      </c>
      <c r="B16" s="21">
        <f t="shared" si="0"/>
        <v>0</v>
      </c>
      <c r="C16" s="21">
        <f>B16-Baseline!B16</f>
        <v>4896.5037418396423</v>
      </c>
      <c r="D16" s="21">
        <f t="shared" si="1"/>
        <v>0</v>
      </c>
      <c r="E16" s="21">
        <f>D16-Baseline!D16</f>
        <v>3796.419974329915</v>
      </c>
      <c r="F16" s="21">
        <f t="shared" si="2"/>
        <v>0</v>
      </c>
      <c r="G16" s="21">
        <f>F16-Baseline!F16</f>
        <v>5996.3756921134554</v>
      </c>
      <c r="I16" s="430"/>
      <c r="J16" s="431"/>
      <c r="K16" s="431"/>
      <c r="L16" s="431"/>
      <c r="M16" s="431"/>
      <c r="N16" s="432"/>
      <c r="P16" s="430"/>
      <c r="Q16" s="431"/>
      <c r="R16" s="431"/>
      <c r="S16" s="431"/>
      <c r="T16" s="431"/>
      <c r="U16" s="432"/>
    </row>
    <row r="17" spans="1:21" outlineLevel="1">
      <c r="A17" s="58">
        <v>2060</v>
      </c>
      <c r="B17" s="21">
        <f t="shared" si="0"/>
        <v>0</v>
      </c>
      <c r="C17" s="21">
        <f>B17-Baseline!B17</f>
        <v>7051.523749760594</v>
      </c>
      <c r="D17" s="21">
        <f t="shared" si="1"/>
        <v>0</v>
      </c>
      <c r="E17" s="21">
        <f>D17-Baseline!D17</f>
        <v>5528.9670559208134</v>
      </c>
      <c r="F17" s="21">
        <f t="shared" si="2"/>
        <v>0</v>
      </c>
      <c r="G17" s="21">
        <f>F17-Baseline!F17</f>
        <v>8569.9427065795626</v>
      </c>
      <c r="I17" s="430"/>
      <c r="J17" s="431"/>
      <c r="K17" s="431"/>
      <c r="L17" s="431"/>
      <c r="M17" s="431"/>
      <c r="N17" s="432"/>
      <c r="P17" s="430"/>
      <c r="Q17" s="431"/>
      <c r="R17" s="431"/>
      <c r="S17" s="431"/>
      <c r="T17" s="431"/>
      <c r="U17" s="432"/>
    </row>
    <row r="18" spans="1:21" outlineLevel="1">
      <c r="A18" s="58">
        <v>2070</v>
      </c>
      <c r="B18" s="21">
        <f t="shared" si="0"/>
        <v>0</v>
      </c>
      <c r="C18" s="21">
        <f>B18-Baseline!B18</f>
        <v>9294.0798037950626</v>
      </c>
      <c r="D18" s="21">
        <f t="shared" si="1"/>
        <v>0</v>
      </c>
      <c r="E18" s="21">
        <f>D18-Baseline!D18</f>
        <v>7354.6112013707516</v>
      </c>
      <c r="F18" s="21">
        <f t="shared" si="2"/>
        <v>0</v>
      </c>
      <c r="G18" s="21">
        <f>F18-Baseline!F18</f>
        <v>11222.247451722045</v>
      </c>
      <c r="I18" s="433"/>
      <c r="J18" s="434"/>
      <c r="K18" s="434"/>
      <c r="L18" s="434"/>
      <c r="M18" s="434"/>
      <c r="N18" s="435"/>
      <c r="P18" s="433"/>
      <c r="Q18" s="434"/>
      <c r="R18" s="434"/>
      <c r="S18" s="434"/>
      <c r="T18" s="434"/>
      <c r="U18" s="435"/>
    </row>
    <row r="19" spans="1:21" ht="14" outlineLevel="1" thickBot="1">
      <c r="A19" s="436"/>
      <c r="B19" s="436"/>
      <c r="I19" s="250"/>
      <c r="J19" s="251"/>
      <c r="K19" s="251"/>
      <c r="L19" s="251"/>
      <c r="M19" s="251"/>
      <c r="N19" s="251"/>
      <c r="P19" s="249"/>
      <c r="Q19" s="249"/>
      <c r="R19" s="249"/>
      <c r="S19" s="249"/>
      <c r="T19" s="249"/>
      <c r="U19" s="232"/>
    </row>
    <row r="20" spans="1:21" ht="26.25" customHeight="1" outlineLevel="1">
      <c r="A20" s="54" t="s">
        <v>364</v>
      </c>
      <c r="B20" s="55">
        <f>Baseline!B20</f>
        <v>0.33700000000000002</v>
      </c>
      <c r="E20" s="154"/>
      <c r="I20" s="425" t="s">
        <v>365</v>
      </c>
      <c r="J20" s="426"/>
      <c r="K20" s="426"/>
      <c r="L20" s="426"/>
      <c r="M20" s="426"/>
      <c r="N20" s="427"/>
      <c r="P20" s="425" t="s">
        <v>366</v>
      </c>
      <c r="Q20" s="426"/>
      <c r="R20" s="426"/>
      <c r="S20" s="426"/>
      <c r="T20" s="426"/>
      <c r="U20" s="427"/>
    </row>
    <row r="21" spans="1:21" ht="12.75" customHeight="1" outlineLevel="1">
      <c r="A21" s="154"/>
      <c r="B21" s="155"/>
      <c r="I21" s="468"/>
      <c r="J21" s="428"/>
      <c r="K21" s="428"/>
      <c r="L21" s="428"/>
      <c r="M21" s="428"/>
      <c r="N21" s="429"/>
      <c r="P21" s="468"/>
      <c r="Q21" s="428"/>
      <c r="R21" s="428"/>
      <c r="S21" s="428"/>
      <c r="T21" s="428"/>
      <c r="U21" s="429"/>
    </row>
    <row r="22" spans="1:21" ht="12.75" customHeight="1" outlineLevel="1">
      <c r="A22" s="154"/>
      <c r="B22" s="155"/>
      <c r="I22" s="430"/>
      <c r="J22" s="431"/>
      <c r="K22" s="431"/>
      <c r="L22" s="431"/>
      <c r="M22" s="431"/>
      <c r="N22" s="432"/>
      <c r="P22" s="430"/>
      <c r="Q22" s="431"/>
      <c r="R22" s="431"/>
      <c r="S22" s="431"/>
      <c r="T22" s="431"/>
      <c r="U22" s="432"/>
    </row>
    <row r="23" spans="1:21" outlineLevel="1">
      <c r="A23" s="154"/>
      <c r="B23" s="451" t="s">
        <v>368</v>
      </c>
      <c r="C23" s="452"/>
      <c r="D23" s="452"/>
      <c r="E23" s="452"/>
      <c r="F23" s="452"/>
      <c r="G23" s="453"/>
      <c r="I23" s="430"/>
      <c r="J23" s="431"/>
      <c r="K23" s="431"/>
      <c r="L23" s="431"/>
      <c r="M23" s="431"/>
      <c r="N23" s="432"/>
      <c r="P23" s="430"/>
      <c r="Q23" s="431"/>
      <c r="R23" s="431"/>
      <c r="S23" s="431"/>
      <c r="T23" s="431"/>
      <c r="U23" s="432"/>
    </row>
    <row r="24" spans="1:21" outlineLevel="1">
      <c r="B24" s="17">
        <v>2027</v>
      </c>
      <c r="C24" s="17">
        <v>2028</v>
      </c>
      <c r="D24" s="17">
        <v>2029</v>
      </c>
      <c r="E24" s="17">
        <v>2030</v>
      </c>
      <c r="F24" s="17">
        <v>2031</v>
      </c>
      <c r="G24" s="17" t="s">
        <v>369</v>
      </c>
      <c r="I24" s="430"/>
      <c r="J24" s="431"/>
      <c r="K24" s="431"/>
      <c r="L24" s="431"/>
      <c r="M24" s="431"/>
      <c r="N24" s="432"/>
      <c r="P24" s="430"/>
      <c r="Q24" s="431"/>
      <c r="R24" s="431"/>
      <c r="S24" s="431"/>
      <c r="T24" s="431"/>
      <c r="U24" s="432"/>
    </row>
    <row r="25" spans="1:21" ht="14" outlineLevel="1" thickBot="1">
      <c r="B25" s="30" t="s">
        <v>370</v>
      </c>
      <c r="C25" s="30" t="s">
        <v>370</v>
      </c>
      <c r="D25" s="30" t="s">
        <v>370</v>
      </c>
      <c r="E25" s="30" t="s">
        <v>370</v>
      </c>
      <c r="F25" s="30" t="s">
        <v>370</v>
      </c>
      <c r="G25" s="30" t="s">
        <v>370</v>
      </c>
      <c r="I25" s="430"/>
      <c r="J25" s="431"/>
      <c r="K25" s="431"/>
      <c r="L25" s="431"/>
      <c r="M25" s="431"/>
      <c r="N25" s="432"/>
      <c r="P25" s="430"/>
      <c r="Q25" s="431"/>
      <c r="R25" s="431"/>
      <c r="S25" s="431"/>
      <c r="T25" s="431"/>
      <c r="U25" s="432"/>
    </row>
    <row r="26" spans="1:21" outlineLevel="1">
      <c r="A26" s="54" t="s">
        <v>371</v>
      </c>
      <c r="B26" s="21">
        <f>E64</f>
        <v>0</v>
      </c>
      <c r="C26" s="21">
        <f>F64</f>
        <v>0</v>
      </c>
      <c r="D26" s="21">
        <f>G64</f>
        <v>0</v>
      </c>
      <c r="E26" s="21">
        <f>H64</f>
        <v>0</v>
      </c>
      <c r="F26" s="21">
        <f>I64</f>
        <v>0</v>
      </c>
      <c r="G26" s="21">
        <f>SUM(J64:BB64)</f>
        <v>0</v>
      </c>
      <c r="I26" s="430"/>
      <c r="J26" s="431"/>
      <c r="K26" s="431"/>
      <c r="L26" s="431"/>
      <c r="M26" s="431"/>
      <c r="N26" s="432"/>
      <c r="P26" s="430"/>
      <c r="Q26" s="431"/>
      <c r="R26" s="431"/>
      <c r="S26" s="431"/>
      <c r="T26" s="431"/>
      <c r="U26" s="432"/>
    </row>
    <row r="27" spans="1:21" outlineLevel="1">
      <c r="A27" s="54" t="s">
        <v>372</v>
      </c>
      <c r="B27" s="21">
        <f>E71+E77</f>
        <v>0</v>
      </c>
      <c r="C27" s="21">
        <f>F71+F77</f>
        <v>0</v>
      </c>
      <c r="D27" s="21">
        <f>G71+G77</f>
        <v>0</v>
      </c>
      <c r="E27" s="21">
        <f>H71+H77</f>
        <v>0</v>
      </c>
      <c r="F27" s="21">
        <f>I71+I77</f>
        <v>0</v>
      </c>
      <c r="G27" s="21">
        <f>SUM(J71:BB71)+SUM(J77:BB77)</f>
        <v>0</v>
      </c>
      <c r="I27" s="430"/>
      <c r="J27" s="431"/>
      <c r="K27" s="431"/>
      <c r="L27" s="431"/>
      <c r="M27" s="431"/>
      <c r="N27" s="432"/>
      <c r="P27" s="430"/>
      <c r="Q27" s="431"/>
      <c r="R27" s="431"/>
      <c r="S27" s="431"/>
      <c r="T27" s="431"/>
      <c r="U27" s="432"/>
    </row>
    <row r="28" spans="1:21" outlineLevel="1">
      <c r="A28" s="154"/>
      <c r="B28" s="248"/>
      <c r="C28" s="248"/>
      <c r="D28" s="248"/>
      <c r="E28" s="248"/>
      <c r="F28" s="248"/>
      <c r="G28" s="248"/>
      <c r="I28" s="430"/>
      <c r="J28" s="431"/>
      <c r="K28" s="431"/>
      <c r="L28" s="431"/>
      <c r="M28" s="431"/>
      <c r="N28" s="432"/>
      <c r="P28" s="430"/>
      <c r="Q28" s="431"/>
      <c r="R28" s="431"/>
      <c r="S28" s="431"/>
      <c r="T28" s="431"/>
      <c r="U28" s="432"/>
    </row>
    <row r="29" spans="1:21" ht="14" outlineLevel="1" thickBot="1">
      <c r="A29" s="154"/>
      <c r="B29" s="248"/>
      <c r="C29" s="248"/>
      <c r="D29" s="248"/>
      <c r="E29" s="248"/>
      <c r="F29" s="248"/>
      <c r="G29" s="248"/>
      <c r="I29" s="430"/>
      <c r="J29" s="431"/>
      <c r="K29" s="431"/>
      <c r="L29" s="431"/>
      <c r="M29" s="431"/>
      <c r="N29" s="432"/>
      <c r="P29" s="430"/>
      <c r="Q29" s="431"/>
      <c r="R29" s="431"/>
      <c r="S29" s="431"/>
      <c r="T29" s="431"/>
      <c r="U29" s="432"/>
    </row>
    <row r="30" spans="1:21" ht="14" outlineLevel="1" thickBot="1">
      <c r="A30" s="308"/>
      <c r="B30" s="309" t="s">
        <v>373</v>
      </c>
      <c r="C30" s="310" t="s">
        <v>374</v>
      </c>
      <c r="D30" s="455" t="s">
        <v>325</v>
      </c>
      <c r="E30" s="456"/>
      <c r="F30" s="456"/>
      <c r="G30" s="457"/>
      <c r="I30" s="430"/>
      <c r="J30" s="431"/>
      <c r="K30" s="431"/>
      <c r="L30" s="431"/>
      <c r="M30" s="431"/>
      <c r="N30" s="432"/>
      <c r="P30" s="430"/>
      <c r="Q30" s="431"/>
      <c r="R30" s="431"/>
      <c r="S30" s="431"/>
      <c r="T30" s="431"/>
      <c r="U30" s="432"/>
    </row>
    <row r="31" spans="1:21" outlineLevel="1">
      <c r="A31" s="448" t="s">
        <v>375</v>
      </c>
      <c r="B31" s="311"/>
      <c r="C31" s="307"/>
      <c r="D31" s="399"/>
      <c r="E31" s="399"/>
      <c r="F31" s="399"/>
      <c r="G31" s="400"/>
      <c r="I31" s="430"/>
      <c r="J31" s="431"/>
      <c r="K31" s="431"/>
      <c r="L31" s="431"/>
      <c r="M31" s="431"/>
      <c r="N31" s="432"/>
      <c r="P31" s="430"/>
      <c r="Q31" s="431"/>
      <c r="R31" s="431"/>
      <c r="S31" s="431"/>
      <c r="T31" s="431"/>
      <c r="U31" s="432"/>
    </row>
    <row r="32" spans="1:21" outlineLevel="1">
      <c r="A32" s="448"/>
      <c r="B32" s="312"/>
      <c r="C32" s="252"/>
      <c r="D32" s="397"/>
      <c r="E32" s="397"/>
      <c r="F32" s="397"/>
      <c r="G32" s="398"/>
      <c r="I32" s="430"/>
      <c r="J32" s="431"/>
      <c r="K32" s="431"/>
      <c r="L32" s="431"/>
      <c r="M32" s="431"/>
      <c r="N32" s="432"/>
      <c r="P32" s="430"/>
      <c r="Q32" s="431"/>
      <c r="R32" s="431"/>
      <c r="S32" s="431"/>
      <c r="T32" s="431"/>
      <c r="U32" s="432"/>
    </row>
    <row r="33" spans="1:21" outlineLevel="1">
      <c r="A33" s="448"/>
      <c r="B33" s="312"/>
      <c r="C33" s="252"/>
      <c r="D33" s="397"/>
      <c r="E33" s="397"/>
      <c r="F33" s="397"/>
      <c r="G33" s="398"/>
      <c r="I33" s="430"/>
      <c r="J33" s="431"/>
      <c r="K33" s="431"/>
      <c r="L33" s="431"/>
      <c r="M33" s="431"/>
      <c r="N33" s="432"/>
      <c r="P33" s="430"/>
      <c r="Q33" s="431"/>
      <c r="R33" s="431"/>
      <c r="S33" s="431"/>
      <c r="T33" s="431"/>
      <c r="U33" s="432"/>
    </row>
    <row r="34" spans="1:21" outlineLevel="1">
      <c r="A34" s="448"/>
      <c r="B34" s="312"/>
      <c r="C34" s="252"/>
      <c r="D34" s="397"/>
      <c r="E34" s="397"/>
      <c r="F34" s="397"/>
      <c r="G34" s="398"/>
      <c r="I34" s="430"/>
      <c r="J34" s="431"/>
      <c r="K34" s="431"/>
      <c r="L34" s="431"/>
      <c r="M34" s="431"/>
      <c r="N34" s="432"/>
      <c r="P34" s="430"/>
      <c r="Q34" s="431"/>
      <c r="R34" s="431"/>
      <c r="S34" s="431"/>
      <c r="T34" s="431"/>
      <c r="U34" s="432"/>
    </row>
    <row r="35" spans="1:21" outlineLevel="1">
      <c r="A35" s="448"/>
      <c r="B35" s="312"/>
      <c r="C35" s="252"/>
      <c r="D35" s="397"/>
      <c r="E35" s="397"/>
      <c r="F35" s="397"/>
      <c r="G35" s="398"/>
      <c r="I35" s="430"/>
      <c r="J35" s="431"/>
      <c r="K35" s="431"/>
      <c r="L35" s="431"/>
      <c r="M35" s="431"/>
      <c r="N35" s="432"/>
      <c r="P35" s="430"/>
      <c r="Q35" s="431"/>
      <c r="R35" s="431"/>
      <c r="S35" s="431"/>
      <c r="T35" s="431"/>
      <c r="U35" s="432"/>
    </row>
    <row r="36" spans="1:21" outlineLevel="1">
      <c r="A36" s="448"/>
      <c r="B36" s="312"/>
      <c r="C36" s="252"/>
      <c r="D36" s="397"/>
      <c r="E36" s="397"/>
      <c r="F36" s="397"/>
      <c r="G36" s="398"/>
      <c r="I36" s="430"/>
      <c r="J36" s="431"/>
      <c r="K36" s="431"/>
      <c r="L36" s="431"/>
      <c r="M36" s="431"/>
      <c r="N36" s="432"/>
      <c r="P36" s="430"/>
      <c r="Q36" s="431"/>
      <c r="R36" s="431"/>
      <c r="S36" s="431"/>
      <c r="T36" s="431"/>
      <c r="U36" s="432"/>
    </row>
    <row r="37" spans="1:21" outlineLevel="1">
      <c r="A37" s="448"/>
      <c r="B37" s="312"/>
      <c r="C37" s="252"/>
      <c r="D37" s="397"/>
      <c r="E37" s="397"/>
      <c r="F37" s="397"/>
      <c r="G37" s="398"/>
      <c r="I37" s="430"/>
      <c r="J37" s="431"/>
      <c r="K37" s="431"/>
      <c r="L37" s="431"/>
      <c r="M37" s="431"/>
      <c r="N37" s="432"/>
      <c r="P37" s="430"/>
      <c r="Q37" s="431"/>
      <c r="R37" s="431"/>
      <c r="S37" s="431"/>
      <c r="T37" s="431"/>
      <c r="U37" s="432"/>
    </row>
    <row r="38" spans="1:21" outlineLevel="1">
      <c r="A38" s="448"/>
      <c r="B38" s="312"/>
      <c r="C38" s="252"/>
      <c r="D38" s="397"/>
      <c r="E38" s="397"/>
      <c r="F38" s="397"/>
      <c r="G38" s="398"/>
      <c r="I38" s="430"/>
      <c r="J38" s="431"/>
      <c r="K38" s="431"/>
      <c r="L38" s="431"/>
      <c r="M38" s="431"/>
      <c r="N38" s="432"/>
      <c r="P38" s="430"/>
      <c r="Q38" s="431"/>
      <c r="R38" s="431"/>
      <c r="S38" s="431"/>
      <c r="T38" s="431"/>
      <c r="U38" s="432"/>
    </row>
    <row r="39" spans="1:21" outlineLevel="1">
      <c r="A39" s="448"/>
      <c r="B39" s="312"/>
      <c r="C39" s="252"/>
      <c r="D39" s="397"/>
      <c r="E39" s="397"/>
      <c r="F39" s="397"/>
      <c r="G39" s="398"/>
      <c r="I39" s="430"/>
      <c r="J39" s="431"/>
      <c r="K39" s="431"/>
      <c r="L39" s="431"/>
      <c r="M39" s="431"/>
      <c r="N39" s="432"/>
      <c r="P39" s="430"/>
      <c r="Q39" s="431"/>
      <c r="R39" s="431"/>
      <c r="S39" s="431"/>
      <c r="T39" s="431"/>
      <c r="U39" s="432"/>
    </row>
    <row r="40" spans="1:21" ht="14" outlineLevel="1" thickBot="1">
      <c r="A40" s="449"/>
      <c r="B40" s="313"/>
      <c r="C40" s="314"/>
      <c r="D40" s="458"/>
      <c r="E40" s="458"/>
      <c r="F40" s="458"/>
      <c r="G40" s="459"/>
      <c r="I40" s="430"/>
      <c r="J40" s="431"/>
      <c r="K40" s="431"/>
      <c r="L40" s="431"/>
      <c r="M40" s="431"/>
      <c r="N40" s="432"/>
      <c r="P40" s="430"/>
      <c r="Q40" s="431"/>
      <c r="R40" s="431"/>
      <c r="S40" s="431"/>
      <c r="T40" s="431"/>
      <c r="U40" s="432"/>
    </row>
    <row r="41" spans="1:21" outlineLevel="1">
      <c r="A41" s="154"/>
      <c r="B41" s="248"/>
      <c r="C41" s="248"/>
      <c r="D41" s="248"/>
      <c r="E41" s="248"/>
      <c r="F41" s="248"/>
      <c r="G41" s="248"/>
      <c r="I41" s="430"/>
      <c r="J41" s="431"/>
      <c r="K41" s="431"/>
      <c r="L41" s="431"/>
      <c r="M41" s="431"/>
      <c r="N41" s="432"/>
      <c r="P41" s="430"/>
      <c r="Q41" s="431"/>
      <c r="R41" s="431"/>
      <c r="S41" s="431"/>
      <c r="T41" s="431"/>
      <c r="U41" s="432"/>
    </row>
    <row r="42" spans="1:21" outlineLevel="1">
      <c r="A42" s="154"/>
      <c r="B42" s="248"/>
      <c r="C42" s="248"/>
      <c r="D42" s="248"/>
      <c r="E42" s="248"/>
      <c r="F42" s="248"/>
      <c r="G42" s="248"/>
      <c r="I42" s="430"/>
      <c r="J42" s="431"/>
      <c r="K42" s="431"/>
      <c r="L42" s="431"/>
      <c r="M42" s="431"/>
      <c r="N42" s="432"/>
      <c r="P42" s="430"/>
      <c r="Q42" s="431"/>
      <c r="R42" s="431"/>
      <c r="S42" s="431"/>
      <c r="T42" s="431"/>
      <c r="U42" s="432"/>
    </row>
    <row r="43" spans="1:21" outlineLevel="1">
      <c r="A43" s="154"/>
      <c r="B43" s="248"/>
      <c r="C43" s="248"/>
      <c r="D43" s="248"/>
      <c r="E43" s="248"/>
      <c r="F43" s="248"/>
      <c r="G43" s="248"/>
      <c r="I43" s="430"/>
      <c r="J43" s="431"/>
      <c r="K43" s="431"/>
      <c r="L43" s="431"/>
      <c r="M43" s="431"/>
      <c r="N43" s="432"/>
      <c r="P43" s="430"/>
      <c r="Q43" s="431"/>
      <c r="R43" s="431"/>
      <c r="S43" s="431"/>
      <c r="T43" s="431"/>
      <c r="U43" s="432"/>
    </row>
    <row r="44" spans="1:21" outlineLevel="1">
      <c r="A44" s="154"/>
      <c r="B44" s="248"/>
      <c r="C44" s="248"/>
      <c r="D44" s="248"/>
      <c r="E44" s="248"/>
      <c r="F44" s="248"/>
      <c r="G44" s="248"/>
      <c r="I44" s="430"/>
      <c r="J44" s="431"/>
      <c r="K44" s="431"/>
      <c r="L44" s="431"/>
      <c r="M44" s="431"/>
      <c r="N44" s="432"/>
      <c r="P44" s="430"/>
      <c r="Q44" s="431"/>
      <c r="R44" s="431"/>
      <c r="S44" s="431"/>
      <c r="T44" s="431"/>
      <c r="U44" s="432"/>
    </row>
    <row r="45" spans="1:21" outlineLevel="1">
      <c r="A45" s="154"/>
      <c r="B45" s="248"/>
      <c r="C45" s="248"/>
      <c r="D45" s="248"/>
      <c r="E45" s="248"/>
      <c r="F45" s="248"/>
      <c r="G45" s="248"/>
      <c r="I45" s="433"/>
      <c r="J45" s="434"/>
      <c r="K45" s="434"/>
      <c r="L45" s="434"/>
      <c r="M45" s="434"/>
      <c r="N45" s="435"/>
      <c r="P45" s="433"/>
      <c r="Q45" s="434"/>
      <c r="R45" s="434"/>
      <c r="S45" s="434"/>
      <c r="T45" s="434"/>
      <c r="U45" s="435"/>
    </row>
    <row r="46" spans="1:21" outlineLevel="1">
      <c r="A46" s="154"/>
      <c r="B46" s="248"/>
      <c r="C46" s="248"/>
      <c r="D46" s="248"/>
      <c r="E46" s="248"/>
      <c r="F46" s="248"/>
      <c r="G46" s="248"/>
    </row>
    <row r="47" spans="1:21">
      <c r="A47" s="154"/>
      <c r="B47" s="155"/>
    </row>
    <row r="48" spans="1:21" ht="15">
      <c r="A48" s="12" t="s">
        <v>377</v>
      </c>
    </row>
    <row r="49" spans="1:54" ht="15" outlineLevel="1">
      <c r="A49" s="12"/>
    </row>
    <row r="50" spans="1:54" ht="14" outlineLevel="1" thickBot="1">
      <c r="A50" s="4" t="s">
        <v>378</v>
      </c>
    </row>
    <row r="51" spans="1:54" outlineLevel="2">
      <c r="B51" s="19"/>
      <c r="C51" s="19"/>
      <c r="D51" s="19"/>
      <c r="E51" s="460" t="s">
        <v>272</v>
      </c>
      <c r="F51" s="450"/>
      <c r="G51" s="450"/>
      <c r="H51" s="450"/>
      <c r="I51" s="450"/>
      <c r="J51" s="450" t="s">
        <v>273</v>
      </c>
      <c r="K51" s="450"/>
      <c r="L51" s="450"/>
      <c r="M51" s="450"/>
      <c r="N51" s="450"/>
      <c r="O51" s="450" t="s">
        <v>274</v>
      </c>
      <c r="P51" s="450"/>
      <c r="Q51" s="450"/>
      <c r="R51" s="450"/>
      <c r="S51" s="450"/>
      <c r="T51" s="450" t="s">
        <v>275</v>
      </c>
      <c r="U51" s="450"/>
      <c r="V51" s="450"/>
      <c r="W51" s="450"/>
      <c r="X51" s="450"/>
      <c r="Y51" s="450" t="s">
        <v>379</v>
      </c>
      <c r="Z51" s="450"/>
      <c r="AA51" s="450"/>
      <c r="AB51" s="450"/>
      <c r="AC51" s="450"/>
      <c r="AD51" s="450" t="s">
        <v>380</v>
      </c>
      <c r="AE51" s="450"/>
      <c r="AF51" s="450"/>
      <c r="AG51" s="450"/>
      <c r="AH51" s="450"/>
      <c r="AI51" s="450" t="s">
        <v>381</v>
      </c>
      <c r="AJ51" s="450"/>
      <c r="AK51" s="450"/>
      <c r="AL51" s="450"/>
      <c r="AM51" s="450"/>
      <c r="AN51" s="450" t="s">
        <v>382</v>
      </c>
      <c r="AO51" s="450"/>
      <c r="AP51" s="450"/>
      <c r="AQ51" s="450"/>
      <c r="AR51" s="450"/>
      <c r="AS51" s="450" t="s">
        <v>383</v>
      </c>
      <c r="AT51" s="450"/>
      <c r="AU51" s="450"/>
      <c r="AV51" s="450"/>
      <c r="AW51" s="450"/>
      <c r="AX51" s="450" t="s">
        <v>384</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373</v>
      </c>
      <c r="C53" s="19" t="s">
        <v>385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7" t="s">
        <v>386</v>
      </c>
      <c r="B54" s="127"/>
      <c r="C54" s="127"/>
      <c r="D54" s="124" t="s">
        <v>387</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8"/>
      <c r="B55" s="36"/>
      <c r="C55" s="121"/>
      <c r="D55" s="2" t="s">
        <v>387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8"/>
      <c r="B56" s="36"/>
      <c r="C56" s="121"/>
      <c r="D56" s="2" t="s">
        <v>387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8"/>
      <c r="B57" s="36"/>
      <c r="C57" s="121"/>
      <c r="D57" s="2" t="s">
        <v>387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8"/>
      <c r="B58" s="36"/>
      <c r="C58" s="121"/>
      <c r="D58" s="2" t="s">
        <v>387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8"/>
      <c r="B59" s="36"/>
      <c r="C59" s="121"/>
      <c r="D59" s="2" t="s">
        <v>387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8"/>
      <c r="B60" s="36"/>
      <c r="C60" s="121"/>
      <c r="D60" s="2" t="s">
        <v>387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8"/>
      <c r="B61" s="36"/>
      <c r="C61" s="121"/>
      <c r="D61" s="2" t="s">
        <v>387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8"/>
      <c r="B62" s="36"/>
      <c r="C62" s="121"/>
      <c r="D62" s="2" t="s">
        <v>387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8"/>
      <c r="B63" s="36"/>
      <c r="C63" s="121"/>
      <c r="D63" s="2" t="s">
        <v>387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9"/>
      <c r="B64" s="122" t="s">
        <v>388</v>
      </c>
      <c r="C64" s="296" t="s">
        <v>389</v>
      </c>
      <c r="D64" s="123" t="s">
        <v>387</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5" t="s">
        <v>390</v>
      </c>
      <c r="B66" s="266"/>
      <c r="C66" s="267"/>
      <c r="D66" s="268" t="s">
        <v>387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6"/>
      <c r="B67" s="252"/>
      <c r="C67" s="267"/>
      <c r="D67" s="269" t="s">
        <v>387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6"/>
      <c r="B68" s="252"/>
      <c r="C68" s="267"/>
      <c r="D68" s="269" t="s">
        <v>387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6"/>
      <c r="B69" s="252"/>
      <c r="C69" s="267"/>
      <c r="D69" s="269" t="s">
        <v>387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6"/>
      <c r="B70" s="252"/>
      <c r="C70" s="267"/>
      <c r="D70" s="269" t="s">
        <v>387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7"/>
      <c r="B71" s="122" t="s">
        <v>391</v>
      </c>
      <c r="C71" s="123"/>
      <c r="D71" s="270" t="s">
        <v>387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5" t="s">
        <v>392</v>
      </c>
      <c r="B75" s="127" t="s">
        <v>393</v>
      </c>
      <c r="C75" s="274"/>
      <c r="D75" s="124" t="s">
        <v>387</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46"/>
      <c r="B76" s="121"/>
      <c r="C76" s="272"/>
      <c r="D76" s="2" t="s">
        <v>387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7"/>
      <c r="B77" s="273" t="s">
        <v>394</v>
      </c>
      <c r="C77" s="271"/>
      <c r="D77" s="123" t="s">
        <v>387</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396</v>
      </c>
      <c r="C81" s="6" t="s">
        <v>397</v>
      </c>
      <c r="D81" t="s">
        <v>398</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399</v>
      </c>
      <c r="C82" t="s">
        <v>400</v>
      </c>
      <c r="D82" t="s">
        <v>387</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401</v>
      </c>
      <c r="C83" t="s">
        <v>402</v>
      </c>
      <c r="D83" t="s">
        <v>387</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403</v>
      </c>
      <c r="C84" t="s">
        <v>404</v>
      </c>
      <c r="D84" t="s">
        <v>387</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405</v>
      </c>
      <c r="C85" t="s">
        <v>406</v>
      </c>
      <c r="D85" t="s">
        <v>387</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407</v>
      </c>
      <c r="C86" t="s">
        <v>408</v>
      </c>
      <c r="D86" t="s">
        <v>387</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409</v>
      </c>
      <c r="C87" t="s">
        <v>410</v>
      </c>
      <c r="D87" t="s">
        <v>387</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411</v>
      </c>
      <c r="C88" t="s">
        <v>412</v>
      </c>
      <c r="D88" t="s">
        <v>387</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413</v>
      </c>
      <c r="C89" t="s">
        <v>414</v>
      </c>
      <c r="D89" t="s">
        <v>387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415</v>
      </c>
      <c r="C90" t="s">
        <v>416</v>
      </c>
      <c r="D90" t="s">
        <v>387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417</v>
      </c>
      <c r="C91" t="s">
        <v>418</v>
      </c>
      <c r="D91" t="s">
        <v>387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419</v>
      </c>
      <c r="C92" t="s">
        <v>420</v>
      </c>
      <c r="D92" t="s">
        <v>387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421</v>
      </c>
      <c r="C93" t="s">
        <v>422</v>
      </c>
      <c r="D93" t="s">
        <v>387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423</v>
      </c>
      <c r="C94" t="s">
        <v>424</v>
      </c>
      <c r="D94" t="s">
        <v>387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425</v>
      </c>
      <c r="C95" t="s">
        <v>426</v>
      </c>
      <c r="D95" t="s">
        <v>387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427</v>
      </c>
      <c r="C96" t="s">
        <v>428</v>
      </c>
      <c r="D96" t="s">
        <v>387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429</v>
      </c>
      <c r="C97" t="s">
        <v>430</v>
      </c>
      <c r="D97" t="s">
        <v>387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431</v>
      </c>
      <c r="C98" t="s">
        <v>432</v>
      </c>
      <c r="D98" t="s">
        <v>387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433</v>
      </c>
      <c r="C99" t="s">
        <v>434</v>
      </c>
      <c r="D99" t="s">
        <v>387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435</v>
      </c>
      <c r="C100" t="s">
        <v>436</v>
      </c>
      <c r="D100" t="s">
        <v>387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437</v>
      </c>
      <c r="C101" t="s">
        <v>438</v>
      </c>
      <c r="D101" t="s">
        <v>387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439</v>
      </c>
      <c r="C102" t="s">
        <v>440</v>
      </c>
      <c r="D102" t="s">
        <v>387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441</v>
      </c>
      <c r="C103" t="s">
        <v>442</v>
      </c>
      <c r="D103" t="s">
        <v>387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443</v>
      </c>
      <c r="C104" t="s">
        <v>444</v>
      </c>
      <c r="D104" t="s">
        <v>387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445</v>
      </c>
      <c r="C105" t="s">
        <v>446</v>
      </c>
      <c r="D105" t="s">
        <v>387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447</v>
      </c>
      <c r="C106" t="s">
        <v>448</v>
      </c>
      <c r="D106" t="s">
        <v>387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449</v>
      </c>
      <c r="C107" t="s">
        <v>450</v>
      </c>
      <c r="D107" t="s">
        <v>387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387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387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387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387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387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387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387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387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387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387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387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387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387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387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387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387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387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387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387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387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451</v>
      </c>
      <c r="C128" t="s">
        <v>452</v>
      </c>
      <c r="D128" t="s">
        <v>387</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453</v>
      </c>
      <c r="C129" t="s">
        <v>454</v>
      </c>
      <c r="D129" t="s">
        <v>387</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455</v>
      </c>
      <c r="C130" t="s">
        <v>456</v>
      </c>
      <c r="D130" t="s">
        <v>387</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457</v>
      </c>
      <c r="C131" t="s">
        <v>458</v>
      </c>
      <c r="D131" t="s">
        <v>387</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459</v>
      </c>
      <c r="C132" t="s">
        <v>460</v>
      </c>
      <c r="D132" t="s">
        <v>387</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461</v>
      </c>
      <c r="C133" s="7" t="s">
        <v>462</v>
      </c>
      <c r="D133" s="7" t="s">
        <v>387</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463</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464</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0" t="s">
        <v>468</v>
      </c>
      <c r="B143" s="135" t="s">
        <v>284</v>
      </c>
      <c r="C143" s="135" t="s">
        <v>393</v>
      </c>
      <c r="D143" s="135" t="s">
        <v>387</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41"/>
      <c r="B144" s="135" t="s">
        <v>284</v>
      </c>
      <c r="C144" s="135"/>
      <c r="D144" s="135" t="s">
        <v>387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1"/>
      <c r="B145" s="135" t="s">
        <v>284</v>
      </c>
      <c r="C145" s="135"/>
      <c r="D145" s="135" t="s">
        <v>387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1"/>
      <c r="B146" s="135" t="s">
        <v>287</v>
      </c>
      <c r="C146" s="135" t="s">
        <v>469</v>
      </c>
      <c r="D146" s="135" t="s">
        <v>387</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41"/>
      <c r="B147" s="135" t="s">
        <v>287</v>
      </c>
      <c r="C147" s="135" t="s">
        <v>470</v>
      </c>
      <c r="D147" s="135" t="s">
        <v>387</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41"/>
      <c r="B148" s="135" t="s">
        <v>287</v>
      </c>
      <c r="C148" s="135"/>
      <c r="D148" s="135" t="s">
        <v>387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1"/>
      <c r="B149" s="135" t="s">
        <v>287</v>
      </c>
      <c r="C149" s="135"/>
      <c r="D149" s="135" t="s">
        <v>387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1"/>
      <c r="B150" s="135" t="s">
        <v>290</v>
      </c>
      <c r="C150" s="315" t="s">
        <v>471</v>
      </c>
      <c r="D150" s="135" t="s">
        <v>387</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41"/>
      <c r="B151" s="135" t="s">
        <v>290</v>
      </c>
      <c r="C151" s="315" t="s">
        <v>472</v>
      </c>
      <c r="D151" s="135" t="s">
        <v>387</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41"/>
      <c r="B152" s="135" t="s">
        <v>290</v>
      </c>
      <c r="C152" s="315" t="s">
        <v>473</v>
      </c>
      <c r="D152" s="135" t="s">
        <v>387</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41"/>
      <c r="B153" s="135" t="s">
        <v>474</v>
      </c>
      <c r="C153" s="135"/>
      <c r="D153" s="135" t="s">
        <v>387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2"/>
      <c r="B154" s="135" t="s">
        <v>474</v>
      </c>
      <c r="C154" s="135"/>
      <c r="D154" s="135" t="s">
        <v>387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0" t="s">
        <v>475</v>
      </c>
      <c r="B158" s="135" t="s">
        <v>284</v>
      </c>
      <c r="C158" s="315" t="s">
        <v>393</v>
      </c>
      <c r="D158" s="135" t="s">
        <v>476</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41"/>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1"/>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1"/>
      <c r="B161" s="135" t="s">
        <v>287</v>
      </c>
      <c r="C161" s="315" t="s">
        <v>469</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41"/>
      <c r="B162" s="135" t="s">
        <v>287</v>
      </c>
      <c r="C162" s="315" t="s">
        <v>470</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41"/>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1"/>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1"/>
      <c r="B165" s="135" t="s">
        <v>474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1"/>
      <c r="B166" s="135" t="s">
        <v>474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1"/>
      <c r="B167" s="135" t="s">
        <v>474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1"/>
      <c r="B168" s="135" t="s">
        <v>474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2"/>
      <c r="B169" s="135" t="s">
        <v>474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0" t="s">
        <v>480</v>
      </c>
      <c r="B172" s="135" t="s">
        <v>284</v>
      </c>
      <c r="C172" s="135" t="s">
        <v>393</v>
      </c>
      <c r="D172" s="135" t="s">
        <v>387</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41"/>
      <c r="B173" s="135" t="s">
        <v>284</v>
      </c>
      <c r="C173" s="135"/>
      <c r="D173" s="135" t="s">
        <v>387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2"/>
      <c r="B174" s="135" t="s">
        <v>284</v>
      </c>
      <c r="C174" s="135"/>
      <c r="D174" s="135" t="s">
        <v>387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0" t="s">
        <v>481</v>
      </c>
      <c r="B176" s="135" t="s">
        <v>284</v>
      </c>
      <c r="C176" s="135" t="s">
        <v>393</v>
      </c>
      <c r="D176" s="135" t="s">
        <v>387</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41"/>
      <c r="B177" s="135" t="s">
        <v>284</v>
      </c>
      <c r="C177" s="135"/>
      <c r="D177" s="135" t="s">
        <v>387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2"/>
      <c r="B178" s="135" t="s">
        <v>284</v>
      </c>
      <c r="C178" s="135"/>
      <c r="D178" s="135" t="s">
        <v>387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482</v>
      </c>
      <c r="B182" s="19"/>
      <c r="C182" s="19"/>
      <c r="D182" s="19"/>
      <c r="E182" s="15"/>
    </row>
    <row r="183" spans="1:54" ht="15" outlineLevel="1">
      <c r="A183" s="12"/>
      <c r="B183" s="19"/>
      <c r="C183" s="19"/>
      <c r="D183" s="19"/>
      <c r="E183" s="15"/>
    </row>
    <row r="184" spans="1:54" s="4" customFormat="1" outlineLevel="1">
      <c r="A184" s="4" t="s">
        <v>483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3" t="s">
        <v>484</v>
      </c>
      <c r="B186" s="150" t="s">
        <v>485</v>
      </c>
      <c r="C186" s="6" t="s">
        <v>486</v>
      </c>
      <c r="D186" s="10" t="s">
        <v>398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4"/>
      <c r="B187" s="150" t="s">
        <v>487</v>
      </c>
      <c r="C187" s="6" t="s">
        <v>488</v>
      </c>
      <c r="D187" s="10" t="s">
        <v>398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40" t="s">
        <v>489</v>
      </c>
      <c r="B190" s="150" t="s">
        <v>350</v>
      </c>
      <c r="C190" s="19"/>
      <c r="D190" s="135" t="s">
        <v>387</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41"/>
      <c r="B191" s="150" t="s">
        <v>490</v>
      </c>
      <c r="C191" s="19"/>
      <c r="D191" s="135" t="s">
        <v>387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1"/>
      <c r="B192" s="150" t="s">
        <v>565</v>
      </c>
      <c r="C192" s="19"/>
      <c r="D192" s="135" t="s">
        <v>387</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41"/>
      <c r="B193" s="150" t="s">
        <v>491</v>
      </c>
      <c r="C193" s="19"/>
      <c r="D193" s="135" t="s">
        <v>387</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41"/>
      <c r="B194" s="150" t="s">
        <v>492</v>
      </c>
      <c r="C194" s="19"/>
      <c r="D194" s="135" t="s">
        <v>387</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41"/>
      <c r="B195" s="150" t="s">
        <v>493</v>
      </c>
      <c r="C195" s="19"/>
      <c r="D195" s="135" t="s">
        <v>387</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41"/>
      <c r="B196" s="150" t="s">
        <v>287</v>
      </c>
      <c r="C196" s="19"/>
      <c r="D196" s="135" t="s">
        <v>387</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41"/>
      <c r="B197" s="150" t="s">
        <v>290</v>
      </c>
      <c r="C197" s="19"/>
      <c r="D197" s="135" t="s">
        <v>387</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2"/>
      <c r="B198" s="150" t="s">
        <v>474</v>
      </c>
      <c r="C198" s="19"/>
      <c r="D198" s="135" t="s">
        <v>387</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0" t="s">
        <v>494</v>
      </c>
      <c r="B200" s="150" t="s">
        <v>495</v>
      </c>
      <c r="C200" s="19"/>
      <c r="D200" s="135" t="s">
        <v>387</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41"/>
      <c r="B201" s="150" t="s">
        <v>496</v>
      </c>
      <c r="C201" s="19"/>
      <c r="D201" s="135" t="s">
        <v>387</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2"/>
      <c r="B202" s="150" t="s">
        <v>497</v>
      </c>
      <c r="C202" s="19"/>
      <c r="D202" s="135" t="s">
        <v>387</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0" t="s">
        <v>498</v>
      </c>
      <c r="B204" s="150" t="s">
        <v>499</v>
      </c>
      <c r="C204" s="19"/>
      <c r="D204" s="135" t="s">
        <v>387</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41"/>
      <c r="B205" s="150" t="s">
        <v>500</v>
      </c>
      <c r="C205" s="19"/>
      <c r="D205" s="135" t="s">
        <v>387</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2"/>
      <c r="B206" s="150" t="s">
        <v>501</v>
      </c>
      <c r="C206" s="19"/>
      <c r="D206" s="135" t="s">
        <v>387</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3" t="s">
        <v>489</v>
      </c>
      <c r="B210" s="150" t="s">
        <v>567</v>
      </c>
      <c r="C210" s="19"/>
      <c r="D210" s="135" t="s">
        <v>387</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4"/>
      <c r="B211" s="150" t="s">
        <v>490</v>
      </c>
      <c r="C211" s="19"/>
      <c r="D211" s="135" t="s">
        <v>387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4"/>
      <c r="B212" s="150" t="s">
        <v>565</v>
      </c>
      <c r="C212" s="19"/>
      <c r="D212" s="135" t="s">
        <v>387</v>
      </c>
      <c r="E212" s="21">
        <f>E192-Baseline!E192</f>
        <v>16.374328978122275</v>
      </c>
      <c r="F212" s="21">
        <f>F77*F186-Baseline!F77*Baseline!F186</f>
        <v>16.029292669975227</v>
      </c>
      <c r="G212" s="21">
        <f>G77*G186-Baseline!G77*Baseline!G186</f>
        <v>15.69256043872519</v>
      </c>
      <c r="H212" s="21">
        <f>H77*H186-Baseline!H77*Baseline!H186</f>
        <v>15.363936135616679</v>
      </c>
      <c r="I212" s="21">
        <f>I77*I186-Baseline!I77*Baseline!I186</f>
        <v>15.043228369889892</v>
      </c>
      <c r="J212" s="21">
        <f>J77*J186-Baseline!J77*Baseline!J186</f>
        <v>14.730250396761082</v>
      </c>
      <c r="K212" s="21">
        <f>K77*K186-Baseline!K77*Baseline!K186</f>
        <v>14.424820005915883</v>
      </c>
      <c r="L212" s="21">
        <f>L77*L186-Baseline!L77*Baseline!L186</f>
        <v>14.126759412710255</v>
      </c>
      <c r="M212" s="21">
        <f>M77*M186-Baseline!M77*Baseline!M186</f>
        <v>13.835895152013277</v>
      </c>
      <c r="N212" s="21">
        <f>N77*N186-Baseline!N77*Baseline!N186</f>
        <v>13.552057974627832</v>
      </c>
      <c r="O212" s="21">
        <f>O77*O186-Baseline!O77*Baseline!O186</f>
        <v>13.275082746226968</v>
      </c>
      <c r="P212" s="21">
        <f>P77*P186-Baseline!P77*Baseline!P186</f>
        <v>13.004808348744906</v>
      </c>
      <c r="Q212" s="21">
        <f>Q77*Q186-Baseline!Q77*Baseline!Q186</f>
        <v>12.741077584163468</v>
      </c>
      <c r="R212" s="21">
        <f>R77*R186-Baseline!R77*Baseline!R186</f>
        <v>12.483737080635972</v>
      </c>
      <c r="S212" s="21">
        <f>S77*S186-Baseline!S77*Baseline!S186</f>
        <v>12.232637200891995</v>
      </c>
      <c r="T212" s="21">
        <f>T77*T186-Baseline!T77*Baseline!T186</f>
        <v>11.987631952867988</v>
      </c>
      <c r="U212" s="21">
        <f>U77*U186-Baseline!U77*Baseline!U186</f>
        <v>11.748578902509884</v>
      </c>
      <c r="V212" s="21">
        <f>V77*V186-Baseline!V77*Baseline!V186</f>
        <v>11.515339088695253</v>
      </c>
      <c r="W212" s="21">
        <f>W77*W186-Baseline!W77*Baseline!W186</f>
        <v>11.287776940223729</v>
      </c>
      <c r="X212" s="21">
        <f>X77*X186-Baseline!X77*Baseline!X186</f>
        <v>11.065760194825934</v>
      </c>
      <c r="Y212" s="21">
        <f>Y77*Y186-Baseline!Y77*Baseline!Y186</f>
        <v>10.84915982014193</v>
      </c>
      <c r="Z212" s="21">
        <f>Z77*Z186-Baseline!Z77*Baseline!Z186</f>
        <v>10.637849936621794</v>
      </c>
      <c r="AA212" s="21">
        <f>AA77*AA186-Baseline!AA77*Baseline!AA186</f>
        <v>10.431707742301937</v>
      </c>
      <c r="AB212" s="21">
        <f>AB77*AB186-Baseline!AB77*Baseline!AB186</f>
        <v>10.230613439411878</v>
      </c>
      <c r="AC212" s="21">
        <f>AC77*AC186-Baseline!AC77*Baseline!AC186</f>
        <v>10.03445016276719</v>
      </c>
      <c r="AD212" s="21">
        <f>AD77*AD186-Baseline!AD77*Baseline!AD186</f>
        <v>9.8431039099058566</v>
      </c>
      <c r="AE212" s="21">
        <f>AE77*AE186-Baseline!AE77*Baseline!AE186</f>
        <v>9.6564634729255516</v>
      </c>
      <c r="AF212" s="21">
        <f>AF77*AF186-Baseline!AF77*Baseline!AF186</f>
        <v>9.4744203719813438</v>
      </c>
      <c r="AG212" s="21">
        <f>AG77*AG186-Baseline!AG77*Baseline!AG186</f>
        <v>9.29686879040338</v>
      </c>
      <c r="AH212" s="21">
        <f>AH77*AH186-Baseline!AH77*Baseline!AH186</f>
        <v>9.1237055113957748</v>
      </c>
      <c r="AI212" s="21">
        <f>AI77*AI186-Baseline!AI77*Baseline!AI186</f>
        <v>8.9548298562785948</v>
      </c>
      <c r="AJ212" s="21">
        <f>AJ77*AJ186-Baseline!AJ77*Baseline!AJ186</f>
        <v>8.8328142243532533</v>
      </c>
      <c r="AK212" s="21">
        <f>AK77*AK186-Baseline!AK77*Baseline!AK186</f>
        <v>8.7135364368885924</v>
      </c>
      <c r="AL212" s="21">
        <f>AL77*AL186-Baseline!AL77*Baseline!AL186</f>
        <v>8.5969512285283081</v>
      </c>
      <c r="AM212" s="21">
        <f>AM77*AM186-Baseline!AM77*Baseline!AM186</f>
        <v>8.4830143579556569</v>
      </c>
      <c r="AN212" s="21">
        <f>AN77*AN186-Baseline!AN77*Baseline!AN186</f>
        <v>8.3716825909902219</v>
      </c>
      <c r="AO212" s="21">
        <f>AO77*AO186-Baseline!AO77*Baseline!AO186</f>
        <v>8.262913684074606</v>
      </c>
      <c r="AP212" s="21">
        <f>AP77*AP186-Baseline!AP77*Baseline!AP186</f>
        <v>8.1566663681444727</v>
      </c>
      <c r="AQ212" s="21">
        <f>AQ77*AQ186-Baseline!AQ77*Baseline!AQ186</f>
        <v>8.0529003328758808</v>
      </c>
      <c r="AR212" s="21">
        <f>AR77*AR186-Baseline!AR77*Baseline!AR186</f>
        <v>7.951576211303677</v>
      </c>
      <c r="AS212" s="21">
        <f>AS77*AS186-Baseline!AS77*Baseline!AS186</f>
        <v>7.8526555648051657</v>
      </c>
      <c r="AT212" s="21">
        <f>AT77*AT186-Baseline!AT77*Baseline!AT186</f>
        <v>7.7561008684430233</v>
      </c>
      <c r="AU212" s="21">
        <f>AU77*AU186-Baseline!AU77*Baseline!AU186</f>
        <v>7.6618754966621099</v>
      </c>
      <c r="AV212" s="21">
        <f>AV77*AV186-Baseline!AV77*Baseline!AV186</f>
        <v>7.5699437093343729</v>
      </c>
      <c r="AW212" s="21">
        <f>AW77*AW186-Baseline!AW77*Baseline!AW186</f>
        <v>7.4802706381466351</v>
      </c>
      <c r="AX212" s="21">
        <f>AX77*AX186-Baseline!AX77*Baseline!AX186</f>
        <v>7.392822273325967</v>
      </c>
      <c r="AY212" s="21">
        <f>AY77*AY186-Baseline!AY77*Baseline!AY186</f>
        <v>7.3075654506975249</v>
      </c>
      <c r="AZ212" s="21">
        <f>AZ77*AZ186-Baseline!AZ77*Baseline!AZ186</f>
        <v>7.2244678390699137</v>
      </c>
      <c r="BA212" s="21">
        <f>BA77*BA186-Baseline!BA77*Baseline!BA186</f>
        <v>7.1434979279431436</v>
      </c>
      <c r="BB212" s="21">
        <f>BB77*BB186-Baseline!BB77*Baseline!BB186</f>
        <v>7.0634355060119649</v>
      </c>
    </row>
    <row r="213" spans="1:54" outlineLevel="2">
      <c r="A213" s="464"/>
      <c r="B213" s="150" t="s">
        <v>491</v>
      </c>
      <c r="C213" s="19"/>
      <c r="D213" s="135" t="s">
        <v>387</v>
      </c>
      <c r="E213" s="21">
        <f>E193-Baseline!E193</f>
        <v>97.633527070556866</v>
      </c>
      <c r="F213" s="21">
        <f>F193-Baseline!F193</f>
        <v>97.27685895507426</v>
      </c>
      <c r="G213" s="21">
        <f>G193-Baseline!G193</f>
        <v>96.565269109317498</v>
      </c>
      <c r="H213" s="21">
        <f>H193-Baseline!H193</f>
        <v>95.847098615086509</v>
      </c>
      <c r="I213" s="21">
        <f>I193-Baseline!I193</f>
        <v>95.442407147393922</v>
      </c>
      <c r="J213" s="21">
        <f>J193-Baseline!J193</f>
        <v>95.019526136158788</v>
      </c>
      <c r="K213" s="21">
        <f>K193-Baseline!K193</f>
        <v>94.273637937616627</v>
      </c>
      <c r="L213" s="21">
        <f>L193-Baseline!L193</f>
        <v>93.824451397893668</v>
      </c>
      <c r="M213" s="21">
        <f>M193-Baseline!M193</f>
        <v>93.360577513176182</v>
      </c>
      <c r="N213" s="21">
        <f>N193-Baseline!N193</f>
        <v>92.59558286774525</v>
      </c>
      <c r="O213" s="21">
        <f>O193-Baseline!O193</f>
        <v>92.111559818815081</v>
      </c>
      <c r="P213" s="21">
        <f>P193-Baseline!P193</f>
        <v>91.615970680579963</v>
      </c>
      <c r="Q213" s="21">
        <f>Q193-Baseline!Q193</f>
        <v>91.109824144783815</v>
      </c>
      <c r="R213" s="21">
        <f>R193-Baseline!R193</f>
        <v>90.858984957107054</v>
      </c>
      <c r="S213" s="21">
        <f>S193-Baseline!S193</f>
        <v>90.329267132654948</v>
      </c>
      <c r="T213" s="21">
        <f>T193-Baseline!T193</f>
        <v>89.791919012958104</v>
      </c>
      <c r="U213" s="21">
        <f>U193-Baseline!U193</f>
        <v>89.247798449904494</v>
      </c>
      <c r="V213" s="21">
        <f>V193-Baseline!V193</f>
        <v>88.942075961667285</v>
      </c>
      <c r="W213" s="21">
        <f>W193-Baseline!W193</f>
        <v>88.382021788394908</v>
      </c>
      <c r="X213" s="21">
        <f>X193-Baseline!X193</f>
        <v>88.052495613615747</v>
      </c>
      <c r="Y213" s="21">
        <f>Y193-Baseline!Y193</f>
        <v>87.480015386569107</v>
      </c>
      <c r="Z213" s="21">
        <f>Z193-Baseline!Z193</f>
        <v>87.130521126788139</v>
      </c>
      <c r="AA213" s="21">
        <f>AA193-Baseline!AA193</f>
        <v>86.77020540175468</v>
      </c>
      <c r="AB213" s="21">
        <f>AB193-Baseline!AB193</f>
        <v>86.400030266818447</v>
      </c>
      <c r="AC213" s="21">
        <f>AC193-Baseline!AC193</f>
        <v>85.972253777562415</v>
      </c>
      <c r="AD213" s="21">
        <f>AD193-Baseline!AD193</f>
        <v>85.549374260064184</v>
      </c>
      <c r="AE213" s="21">
        <f>AE193-Baseline!AE193</f>
        <v>85.140798501178708</v>
      </c>
      <c r="AF213" s="21">
        <f>AF193-Baseline!AF193</f>
        <v>84.719865313982609</v>
      </c>
      <c r="AG213" s="21">
        <f>AG193-Baseline!AG193</f>
        <v>84.290045547487125</v>
      </c>
      <c r="AH213" s="21">
        <f>AH193-Baseline!AH193</f>
        <v>83.85522954685112</v>
      </c>
      <c r="AI213" s="21">
        <f>AI193-Baseline!AI193</f>
        <v>83.420316597675864</v>
      </c>
      <c r="AJ213" s="21">
        <f>AJ193-Baseline!AJ193</f>
        <v>83.386058915619159</v>
      </c>
      <c r="AK213" s="21">
        <f>AK193-Baseline!AK193</f>
        <v>83.3462572371037</v>
      </c>
      <c r="AL213" s="21">
        <f>AL193-Baseline!AL193</f>
        <v>83.302693045076666</v>
      </c>
      <c r="AM213" s="21">
        <f>AM193-Baseline!AM193</f>
        <v>83.256373165201296</v>
      </c>
      <c r="AN213" s="21">
        <f>AN193-Baseline!AN193</f>
        <v>83.207734792918572</v>
      </c>
      <c r="AO213" s="21">
        <f>AO193-Baseline!AO193</f>
        <v>83.15697008567804</v>
      </c>
      <c r="AP213" s="21">
        <f>AP193-Baseline!AP193</f>
        <v>83.104678304787811</v>
      </c>
      <c r="AQ213" s="21">
        <f>AQ193-Baseline!AQ193</f>
        <v>83.051539310087932</v>
      </c>
      <c r="AR213" s="21">
        <f>AR193-Baseline!AR193</f>
        <v>82.998048400534344</v>
      </c>
      <c r="AS213" s="21">
        <f>AS193-Baseline!AS193</f>
        <v>82.944664902979511</v>
      </c>
      <c r="AT213" s="21">
        <f>AT193-Baseline!AT193</f>
        <v>82.891878242241347</v>
      </c>
      <c r="AU213" s="21">
        <f>AU193-Baseline!AU193</f>
        <v>82.840201335904638</v>
      </c>
      <c r="AV213" s="21">
        <f>AV193-Baseline!AV193</f>
        <v>82.790119843513608</v>
      </c>
      <c r="AW213" s="21">
        <f>AW193-Baseline!AW193</f>
        <v>82.742096563318839</v>
      </c>
      <c r="AX213" s="21">
        <f>AX193-Baseline!AX193</f>
        <v>82.696593385275676</v>
      </c>
      <c r="AY213" s="21">
        <f>AY193-Baseline!AY193</f>
        <v>82.654070245116387</v>
      </c>
      <c r="AZ213" s="21">
        <f>AZ193-Baseline!AZ193</f>
        <v>82.614979033915901</v>
      </c>
      <c r="BA213" s="21">
        <f>BA193-Baseline!BA193</f>
        <v>82.579762071260063</v>
      </c>
      <c r="BB213" s="21">
        <f>BB193-Baseline!BB193</f>
        <v>82.534956436028921</v>
      </c>
    </row>
    <row r="214" spans="1:54" outlineLevel="2">
      <c r="A214" s="464"/>
      <c r="B214" s="150" t="s">
        <v>492</v>
      </c>
      <c r="C214" s="19"/>
      <c r="D214" s="135" t="s">
        <v>387</v>
      </c>
      <c r="E214" s="21">
        <f>E194-Baseline!E194</f>
        <v>48.894022682500733</v>
      </c>
      <c r="F214" s="21">
        <f>F194-Baseline!F194</f>
        <v>48.592627858949207</v>
      </c>
      <c r="G214" s="21">
        <f>G194-Baseline!G194</f>
        <v>48.296271801647677</v>
      </c>
      <c r="H214" s="21">
        <f>H194-Baseline!H194</f>
        <v>48.004954204460283</v>
      </c>
      <c r="I214" s="21">
        <f>I194-Baseline!I194</f>
        <v>47.7186759140139</v>
      </c>
      <c r="J214" s="21">
        <f>J194-Baseline!J194</f>
        <v>47.437439018273707</v>
      </c>
      <c r="K214" s="21">
        <f>K194-Baseline!K194</f>
        <v>47.161246768205828</v>
      </c>
      <c r="L214" s="21">
        <f>L194-Baseline!L194</f>
        <v>46.890103721834855</v>
      </c>
      <c r="M214" s="21">
        <f>M194-Baseline!M194</f>
        <v>46.624015697850695</v>
      </c>
      <c r="N214" s="21">
        <f>N194-Baseline!N194</f>
        <v>46.362989795422514</v>
      </c>
      <c r="O214" s="21">
        <f>O194-Baseline!O194</f>
        <v>46.10703444321819</v>
      </c>
      <c r="P214" s="21">
        <f>P194-Baseline!P194</f>
        <v>45.856159446048963</v>
      </c>
      <c r="Q214" s="21">
        <f>Q194-Baseline!Q194</f>
        <v>45.610375975388948</v>
      </c>
      <c r="R214" s="21">
        <f>R194-Baseline!R194</f>
        <v>45.369696591183263</v>
      </c>
      <c r="S214" s="21">
        <f>S194-Baseline!S194</f>
        <v>45.123980126910531</v>
      </c>
      <c r="T214" s="21">
        <f>T194-Baseline!T194</f>
        <v>44.883503205183601</v>
      </c>
      <c r="U214" s="21">
        <f>U194-Baseline!U194</f>
        <v>44.6482792803926</v>
      </c>
      <c r="V214" s="21">
        <f>V194-Baseline!V194</f>
        <v>44.418323380750792</v>
      </c>
      <c r="W214" s="21">
        <f>W194-Baseline!W194</f>
        <v>44.193651983735819</v>
      </c>
      <c r="X214" s="21">
        <f>X194-Baseline!X194</f>
        <v>43.974283239090525</v>
      </c>
      <c r="Y214" s="21">
        <f>Y194-Baseline!Y194</f>
        <v>43.76023687131628</v>
      </c>
      <c r="Z214" s="21">
        <f>Z194-Baseline!Z194</f>
        <v>43.551534255851564</v>
      </c>
      <c r="AA214" s="21">
        <f>AA194-Baseline!AA194</f>
        <v>43.348198447109716</v>
      </c>
      <c r="AB214" s="21">
        <f>AB194-Baseline!AB194</f>
        <v>43.150254273364418</v>
      </c>
      <c r="AC214" s="21">
        <f>AC194-Baseline!AC194</f>
        <v>42.93010407521232</v>
      </c>
      <c r="AD214" s="21">
        <f>AD194-Baseline!AD194</f>
        <v>42.712176418710399</v>
      </c>
      <c r="AE214" s="21">
        <f>AE194-Baseline!AE194</f>
        <v>42.493821907489966</v>
      </c>
      <c r="AF214" s="21">
        <f>AF194-Baseline!AF194</f>
        <v>42.273332907439006</v>
      </c>
      <c r="AG214" s="21">
        <f>AG194-Baseline!AG194</f>
        <v>42.049957540921568</v>
      </c>
      <c r="AH214" s="21">
        <f>AH194-Baseline!AH194</f>
        <v>41.824138324642028</v>
      </c>
      <c r="AI214" s="21">
        <f>AI194-Baseline!AI194</f>
        <v>41.597946830519781</v>
      </c>
      <c r="AJ214" s="21">
        <f>AJ194-Baseline!AJ194</f>
        <v>41.571692117980852</v>
      </c>
      <c r="AK214" s="21">
        <f>AK194-Baseline!AK194</f>
        <v>41.543391298247883</v>
      </c>
      <c r="AL214" s="21">
        <f>AL194-Baseline!AL194</f>
        <v>41.51340499138562</v>
      </c>
      <c r="AM214" s="21">
        <f>AM194-Baseline!AM194</f>
        <v>41.482148388836748</v>
      </c>
      <c r="AN214" s="21">
        <f>AN194-Baseline!AN194</f>
        <v>41.449923413912188</v>
      </c>
      <c r="AO214" s="21">
        <f>AO194-Baseline!AO194</f>
        <v>41.416890064154977</v>
      </c>
      <c r="AP214" s="21">
        <f>AP194-Baseline!AP194</f>
        <v>41.383321559388499</v>
      </c>
      <c r="AQ214" s="21">
        <f>AQ194-Baseline!AQ194</f>
        <v>41.349499157908227</v>
      </c>
      <c r="AR214" s="21">
        <f>AR194-Baseline!AR194</f>
        <v>41.315678594386299</v>
      </c>
      <c r="AS214" s="21">
        <f>AS194-Baseline!AS194</f>
        <v>41.282096280279795</v>
      </c>
      <c r="AT214" s="21">
        <f>AT194-Baseline!AT194</f>
        <v>41.248988186665258</v>
      </c>
      <c r="AU214" s="21">
        <f>AU194-Baseline!AU194</f>
        <v>41.216596943587049</v>
      </c>
      <c r="AV214" s="21">
        <f>AV194-Baseline!AV194</f>
        <v>41.185157210198724</v>
      </c>
      <c r="AW214" s="21">
        <f>AW194-Baseline!AW194</f>
        <v>41.154896701877263</v>
      </c>
      <c r="AX214" s="21">
        <f>AX194-Baseline!AX194</f>
        <v>41.126039762056841</v>
      </c>
      <c r="AY214" s="21">
        <f>AY194-Baseline!AY194</f>
        <v>41.098808550897438</v>
      </c>
      <c r="AZ214" s="21">
        <f>AZ194-Baseline!AZ194</f>
        <v>41.073422034949822</v>
      </c>
      <c r="BA214" s="21">
        <f>BA194-Baseline!BA194</f>
        <v>41.050095249055552</v>
      </c>
      <c r="BB214" s="21">
        <f>BB194-Baseline!BB194</f>
        <v>41.022131891354796</v>
      </c>
    </row>
    <row r="215" spans="1:54" outlineLevel="2">
      <c r="A215" s="464"/>
      <c r="B215" s="150" t="s">
        <v>493</v>
      </c>
      <c r="C215" s="19"/>
      <c r="D215" s="135" t="s">
        <v>387</v>
      </c>
      <c r="E215" s="21">
        <f>E195-Baseline!E195</f>
        <v>146.68206801275718</v>
      </c>
      <c r="F215" s="21">
        <f>F195-Baseline!F195</f>
        <v>145.7778835428347</v>
      </c>
      <c r="G215" s="21">
        <f>G195-Baseline!G195</f>
        <v>144.88881540494305</v>
      </c>
      <c r="H215" s="21">
        <f>H195-Baseline!H195</f>
        <v>144.01486261338084</v>
      </c>
      <c r="I215" s="21">
        <f>I195-Baseline!I195</f>
        <v>143.15602774204169</v>
      </c>
      <c r="J215" s="21">
        <f>J195-Baseline!J195</f>
        <v>142.3123170235647</v>
      </c>
      <c r="K215" s="21">
        <f>K195-Baseline!K195</f>
        <v>141.4837403046175</v>
      </c>
      <c r="L215" s="21">
        <f>L195-Baseline!L195</f>
        <v>140.67031116550459</v>
      </c>
      <c r="M215" s="21">
        <f>M195-Baseline!M195</f>
        <v>139.87204706419342</v>
      </c>
      <c r="N215" s="21">
        <f>N195-Baseline!N195</f>
        <v>139.08896935751113</v>
      </c>
      <c r="O215" s="21">
        <f>O195-Baseline!O195</f>
        <v>138.32110332965459</v>
      </c>
      <c r="P215" s="21">
        <f>P195-Baseline!P195</f>
        <v>137.56847836574204</v>
      </c>
      <c r="Q215" s="21">
        <f>Q195-Baseline!Q195</f>
        <v>136.83112792616686</v>
      </c>
      <c r="R215" s="21">
        <f>R195-Baseline!R195</f>
        <v>136.10908977354975</v>
      </c>
      <c r="S215" s="21">
        <f>S195-Baseline!S195</f>
        <v>135.37194035477489</v>
      </c>
      <c r="T215" s="21">
        <f>T195-Baseline!T195</f>
        <v>134.65050959011398</v>
      </c>
      <c r="U215" s="21">
        <f>U195-Baseline!U195</f>
        <v>133.94483786610735</v>
      </c>
      <c r="V215" s="21">
        <f>V195-Baseline!V195</f>
        <v>133.25497011781775</v>
      </c>
      <c r="W215" s="21">
        <f>W195-Baseline!W195</f>
        <v>132.58095595120744</v>
      </c>
      <c r="X215" s="21">
        <f>X195-Baseline!X195</f>
        <v>131.92284971727156</v>
      </c>
      <c r="Y215" s="21">
        <f>Y195-Baseline!Y195</f>
        <v>131.28071061394886</v>
      </c>
      <c r="Z215" s="21">
        <f>Z195-Baseline!Z195</f>
        <v>130.65460274498201</v>
      </c>
      <c r="AA215" s="21">
        <f>AA195-Baseline!AA195</f>
        <v>130.0445953634644</v>
      </c>
      <c r="AB215" s="21">
        <f>AB195-Baseline!AB195</f>
        <v>129.45076282009325</v>
      </c>
      <c r="AC215" s="21">
        <f>AC195-Baseline!AC195</f>
        <v>128.7903122268537</v>
      </c>
      <c r="AD215" s="21">
        <f>AD195-Baseline!AD195</f>
        <v>128.13652925868868</v>
      </c>
      <c r="AE215" s="21">
        <f>AE195-Baseline!AE195</f>
        <v>127.48146572660856</v>
      </c>
      <c r="AF215" s="21">
        <f>AF195-Baseline!AF195</f>
        <v>126.81999872835036</v>
      </c>
      <c r="AG215" s="21">
        <f>AG195-Baseline!AG195</f>
        <v>126.14987262709093</v>
      </c>
      <c r="AH215" s="21">
        <f>AH195-Baseline!AH195</f>
        <v>125.47241497922539</v>
      </c>
      <c r="AI215" s="21">
        <f>AI195-Baseline!AI195</f>
        <v>124.79384049755949</v>
      </c>
      <c r="AJ215" s="21">
        <f>AJ195-Baseline!AJ195</f>
        <v>124.71507636045057</v>
      </c>
      <c r="AK215" s="21">
        <f>AK195-Baseline!AK195</f>
        <v>124.630173901601</v>
      </c>
      <c r="AL215" s="21">
        <f>AL195-Baseline!AL195</f>
        <v>124.54021498132882</v>
      </c>
      <c r="AM215" s="21">
        <f>AM195-Baseline!AM195</f>
        <v>124.44644517420026</v>
      </c>
      <c r="AN215" s="21">
        <f>AN195-Baseline!AN195</f>
        <v>124.34977024984501</v>
      </c>
      <c r="AO215" s="21">
        <f>AO195-Baseline!AO195</f>
        <v>124.25067020095176</v>
      </c>
      <c r="AP215" s="21">
        <f>AP195-Baseline!AP195</f>
        <v>124.14996468702526</v>
      </c>
      <c r="AQ215" s="21">
        <f>AQ195-Baseline!AQ195</f>
        <v>124.04849748296336</v>
      </c>
      <c r="AR215" s="21">
        <f>AR195-Baseline!AR195</f>
        <v>123.94703579277265</v>
      </c>
      <c r="AS215" s="21">
        <f>AS195-Baseline!AS195</f>
        <v>123.84628885080642</v>
      </c>
      <c r="AT215" s="21">
        <f>AT195-Baseline!AT195</f>
        <v>123.74696457030792</v>
      </c>
      <c r="AU215" s="21">
        <f>AU195-Baseline!AU195</f>
        <v>123.64979084141281</v>
      </c>
      <c r="AV215" s="21">
        <f>AV195-Baseline!AV195</f>
        <v>123.55547164158008</v>
      </c>
      <c r="AW215" s="21">
        <f>AW195-Baseline!AW195</f>
        <v>123.46469011693925</v>
      </c>
      <c r="AX215" s="21">
        <f>AX195-Baseline!AX195</f>
        <v>123.37811929779333</v>
      </c>
      <c r="AY215" s="21">
        <f>AY195-Baseline!AY195</f>
        <v>123.29642566462405</v>
      </c>
      <c r="AZ215" s="21">
        <f>AZ195-Baseline!AZ195</f>
        <v>123.22026611708364</v>
      </c>
      <c r="BA215" s="21">
        <f>BA195-Baseline!BA195</f>
        <v>123.15028575969684</v>
      </c>
      <c r="BB215" s="21">
        <f>BB195-Baseline!BB195</f>
        <v>123.06639568688225</v>
      </c>
    </row>
    <row r="216" spans="1:54" outlineLevel="2">
      <c r="A216" s="464"/>
      <c r="B216" s="150" t="s">
        <v>287</v>
      </c>
      <c r="C216" s="19"/>
      <c r="D216" s="135" t="s">
        <v>387</v>
      </c>
      <c r="E216" s="21">
        <f>E196-Baseline!E196</f>
        <v>9.2260166219501087</v>
      </c>
      <c r="F216" s="21">
        <f>F196-Baseline!F196</f>
        <v>9.405547572181888</v>
      </c>
      <c r="G216" s="21">
        <f>G196-Baseline!G196</f>
        <v>9.590982848407112</v>
      </c>
      <c r="H216" s="21">
        <f>H196-Baseline!H196</f>
        <v>9.7826389856538913</v>
      </c>
      <c r="I216" s="21">
        <f>I196-Baseline!I196</f>
        <v>9.9808619180753038</v>
      </c>
      <c r="J216" s="21">
        <f>J196-Baseline!J196</f>
        <v>10.186030652949782</v>
      </c>
      <c r="K216" s="21">
        <f>K196-Baseline!K196</f>
        <v>10.398561448155483</v>
      </c>
      <c r="L216" s="21">
        <f>L196-Baseline!L196</f>
        <v>10.618912563666603</v>
      </c>
      <c r="M216" s="21">
        <f>M196-Baseline!M196</f>
        <v>10.847589667549256</v>
      </c>
      <c r="N216" s="21">
        <f>N196-Baseline!N196</f>
        <v>11.085151988261826</v>
      </c>
      <c r="O216" s="21">
        <f>O196-Baseline!O196</f>
        <v>11.332219317987366</v>
      </c>
      <c r="P216" s="21">
        <f>P196-Baseline!P196</f>
        <v>11.572832592522092</v>
      </c>
      <c r="Q216" s="21">
        <f>Q196-Baseline!Q196</f>
        <v>11.813660616785118</v>
      </c>
      <c r="R216" s="21">
        <f>R196-Baseline!R196</f>
        <v>12.061332637416143</v>
      </c>
      <c r="S216" s="21">
        <f>S196-Baseline!S196</f>
        <v>12.316062503705977</v>
      </c>
      <c r="T216" s="21">
        <f>T196-Baseline!T196</f>
        <v>12.578071088649457</v>
      </c>
      <c r="U216" s="21">
        <f>U196-Baseline!U196</f>
        <v>12.847586526463331</v>
      </c>
      <c r="V216" s="21">
        <f>V196-Baseline!V196</f>
        <v>13.124844458241673</v>
      </c>
      <c r="W216" s="21">
        <f>W196-Baseline!W196</f>
        <v>13.410088286030469</v>
      </c>
      <c r="X216" s="21">
        <f>X196-Baseline!X196</f>
        <v>13.703569435611954</v>
      </c>
      <c r="Y216" s="21">
        <f>Y196-Baseline!Y196</f>
        <v>14.005547628299871</v>
      </c>
      <c r="Z216" s="21">
        <f>Z196-Baseline!Z196</f>
        <v>14.316291162057313</v>
      </c>
      <c r="AA216" s="21">
        <f>AA196-Baseline!AA196</f>
        <v>14.636077202259203</v>
      </c>
      <c r="AB216" s="21">
        <f>AB196-Baseline!AB196</f>
        <v>14.965192082433175</v>
      </c>
      <c r="AC216" s="21">
        <f>AC196-Baseline!AC196</f>
        <v>17.349383340938164</v>
      </c>
      <c r="AD216" s="21">
        <f>AD196-Baseline!AD196</f>
        <v>17.768477864600658</v>
      </c>
      <c r="AE216" s="21">
        <f>AE196-Baseline!AE196</f>
        <v>18.200006273841389</v>
      </c>
      <c r="AF216" s="21">
        <f>AF196-Baseline!AF196</f>
        <v>18.644366025267594</v>
      </c>
      <c r="AG216" s="21">
        <f>AG196-Baseline!AG196</f>
        <v>19.101967678860049</v>
      </c>
      <c r="AH216" s="21">
        <f>AH196-Baseline!AH196</f>
        <v>19.573235339288267</v>
      </c>
      <c r="AI216" s="21">
        <f>AI196-Baseline!AI196</f>
        <v>20.058607112225459</v>
      </c>
      <c r="AJ216" s="21">
        <f>AJ196-Baseline!AJ196</f>
        <v>20.601972246726476</v>
      </c>
      <c r="AK216" s="21">
        <f>AK196-Baseline!AK196</f>
        <v>21.162631698473305</v>
      </c>
      <c r="AL216" s="21">
        <f>AL196-Baseline!AL196</f>
        <v>21.741174072009162</v>
      </c>
      <c r="AM216" s="21">
        <f>AM196-Baseline!AM196</f>
        <v>22.338208625581753</v>
      </c>
      <c r="AN216" s="21">
        <f>AN196-Baseline!AN196</f>
        <v>22.954366009734034</v>
      </c>
      <c r="AO216" s="21">
        <f>AO196-Baseline!AO196</f>
        <v>23.590299032572837</v>
      </c>
      <c r="AP216" s="21">
        <f>AP196-Baseline!AP196</f>
        <v>24.246683452684717</v>
      </c>
      <c r="AQ216" s="21">
        <f>AQ196-Baseline!AQ196</f>
        <v>24.924218800704768</v>
      </c>
      <c r="AR216" s="21">
        <f>AR196-Baseline!AR196</f>
        <v>25.623629230580356</v>
      </c>
      <c r="AS216" s="21">
        <f>AS196-Baseline!AS196</f>
        <v>26.345664401609682</v>
      </c>
      <c r="AT216" s="21">
        <f>AT196-Baseline!AT196</f>
        <v>27.091100392375331</v>
      </c>
      <c r="AU216" s="21">
        <f>AU196-Baseline!AU196</f>
        <v>27.860740647732541</v>
      </c>
      <c r="AV216" s="21">
        <f>AV196-Baseline!AV196</f>
        <v>28.65541696005565</v>
      </c>
      <c r="AW216" s="21">
        <f>AW196-Baseline!AW196</f>
        <v>29.475990485989264</v>
      </c>
      <c r="AX216" s="21">
        <f>AX196-Baseline!AX196</f>
        <v>30.323352799996808</v>
      </c>
      <c r="AY216" s="21">
        <f>AY196-Baseline!AY196</f>
        <v>31.198426986045519</v>
      </c>
      <c r="AZ216" s="21">
        <f>AZ196-Baseline!AZ196</f>
        <v>32.1021687688174</v>
      </c>
      <c r="BA216" s="21">
        <f>BA196-Baseline!BA196</f>
        <v>33.035567685884786</v>
      </c>
      <c r="BB216" s="21">
        <f>BB196-Baseline!BB196</f>
        <v>33.996106001061271</v>
      </c>
    </row>
    <row r="217" spans="1:54" outlineLevel="2">
      <c r="A217" s="464"/>
      <c r="B217" s="150" t="s">
        <v>290</v>
      </c>
      <c r="C217" s="19"/>
      <c r="D217" s="135"/>
      <c r="E217" s="21">
        <f>E197-Baseline!E197</f>
        <v>90.62013415657826</v>
      </c>
      <c r="F217" s="21">
        <f>F197-Baseline!F197</f>
        <v>90.272578591830282</v>
      </c>
      <c r="G217" s="21">
        <f>G197-Baseline!G197</f>
        <v>89.935898223402106</v>
      </c>
      <c r="H217" s="21">
        <f>H197-Baseline!H197</f>
        <v>89.610080601278867</v>
      </c>
      <c r="I217" s="21">
        <f>I197-Baseline!I197</f>
        <v>89.295125036618202</v>
      </c>
      <c r="J217" s="21">
        <f>J197-Baseline!J197</f>
        <v>88.991043529163122</v>
      </c>
      <c r="K217" s="21">
        <f>K197-Baseline!K197</f>
        <v>88.697861760071746</v>
      </c>
      <c r="L217" s="21">
        <f>L197-Baseline!L197</f>
        <v>88.415620199671537</v>
      </c>
      <c r="M217" s="21">
        <f>M197-Baseline!M197</f>
        <v>88.144375343051593</v>
      </c>
      <c r="N217" s="21">
        <f>N197-Baseline!N197</f>
        <v>87.884201087901246</v>
      </c>
      <c r="O217" s="21">
        <f>O197-Baseline!O197</f>
        <v>87.635190270668602</v>
      </c>
      <c r="P217" s="21">
        <f>P197-Baseline!P197</f>
        <v>87.390675216370227</v>
      </c>
      <c r="Q217" s="21">
        <f>Q197-Baseline!Q197</f>
        <v>87.153543094524395</v>
      </c>
      <c r="R217" s="21">
        <f>R197-Baseline!R197</f>
        <v>86.926458351655342</v>
      </c>
      <c r="S217" s="21">
        <f>S197-Baseline!S197</f>
        <v>86.709425205259691</v>
      </c>
      <c r="T217" s="21">
        <f>T197-Baseline!T197</f>
        <v>86.502455504523041</v>
      </c>
      <c r="U217" s="21">
        <f>U197-Baseline!U197</f>
        <v>86.305569046213748</v>
      </c>
      <c r="V217" s="21">
        <f>V197-Baseline!V197</f>
        <v>86.118793914959852</v>
      </c>
      <c r="W217" s="21">
        <f>W197-Baseline!W197</f>
        <v>85.942166849500396</v>
      </c>
      <c r="X217" s="21">
        <f>X197-Baseline!X197</f>
        <v>85.775733636600989</v>
      </c>
      <c r="Y217" s="21">
        <f>Y197-Baseline!Y197</f>
        <v>85.619549534446577</v>
      </c>
      <c r="Z217" s="21">
        <f>Z197-Baseline!Z197</f>
        <v>85.473679727445926</v>
      </c>
      <c r="AA217" s="21">
        <f>AA197-Baseline!AA197</f>
        <v>85.338199814512109</v>
      </c>
      <c r="AB217" s="21">
        <f>AB197-Baseline!AB197</f>
        <v>85.213196333027469</v>
      </c>
      <c r="AC217" s="21">
        <f>AC197-Baseline!AC197</f>
        <v>102.02059867231735</v>
      </c>
      <c r="AD217" s="21">
        <f>AD197-Baseline!AD197</f>
        <v>102.03693021054571</v>
      </c>
      <c r="AE217" s="21">
        <f>AE197-Baseline!AE197</f>
        <v>102.06439116481569</v>
      </c>
      <c r="AF217" s="21">
        <f>AF197-Baseline!AF197</f>
        <v>102.10313685175744</v>
      </c>
      <c r="AG217" s="21">
        <f>AG197-Baseline!AG197</f>
        <v>102.1533363551694</v>
      </c>
      <c r="AH217" s="21">
        <f>AH197-Baseline!AH197</f>
        <v>102.21517333560675</v>
      </c>
      <c r="AI217" s="21">
        <f>AI197-Baseline!AI197</f>
        <v>102.28884689541067</v>
      </c>
      <c r="AJ217" s="21">
        <f>AJ197-Baseline!AJ197</f>
        <v>102.87153644712632</v>
      </c>
      <c r="AK217" s="21">
        <f>AK197-Baseline!AK197</f>
        <v>103.46987718233819</v>
      </c>
      <c r="AL217" s="21">
        <f>AL197-Baseline!AL197</f>
        <v>104.08432244560284</v>
      </c>
      <c r="AM217" s="21">
        <f>AM197-Baseline!AM197</f>
        <v>104.71535229864168</v>
      </c>
      <c r="AN217" s="21">
        <f>AN197-Baseline!AN197</f>
        <v>105.36347531196488</v>
      </c>
      <c r="AO217" s="21">
        <f>AO197-Baseline!AO197</f>
        <v>106.02923048471149</v>
      </c>
      <c r="AP217" s="21">
        <f>AP197-Baseline!AP197</f>
        <v>106.71318930202598</v>
      </c>
      <c r="AQ217" s="21">
        <f>AQ197-Baseline!AQ197</f>
        <v>107.41595793996956</v>
      </c>
      <c r="AR217" s="21">
        <f>AR197-Baseline!AR197</f>
        <v>108.13817962869663</v>
      </c>
      <c r="AS217" s="21">
        <f>AS197-Baseline!AS197</f>
        <v>108.88053718540128</v>
      </c>
      <c r="AT217" s="21">
        <f>AT197-Baseline!AT197</f>
        <v>109.64375572938475</v>
      </c>
      <c r="AU217" s="21">
        <f>AU197-Baseline!AU197</f>
        <v>110.42860559248969</v>
      </c>
      <c r="AV217" s="21">
        <f>AV197-Baseline!AV197</f>
        <v>111.23590543911271</v>
      </c>
      <c r="AW217" s="21">
        <f>AW197-Baseline!AW197</f>
        <v>112.06652561104632</v>
      </c>
      <c r="AX217" s="21">
        <f>AX197-Baseline!AX197</f>
        <v>112.92139171350676</v>
      </c>
      <c r="AY217" s="21">
        <f>AY197-Baseline!AY197</f>
        <v>113.80148845990404</v>
      </c>
      <c r="AZ217" s="21">
        <f>AZ197-Baseline!AZ197</f>
        <v>114.70786379417974</v>
      </c>
      <c r="BA217" s="21">
        <f>BA197-Baseline!BA197</f>
        <v>115.64163331092686</v>
      </c>
      <c r="BB217" s="21">
        <f>BB197-Baseline!BB197</f>
        <v>116.5831859798995</v>
      </c>
    </row>
    <row r="218" spans="1:54" outlineLevel="2">
      <c r="A218" s="465"/>
      <c r="B218" s="150" t="s">
        <v>474</v>
      </c>
      <c r="C218" s="19"/>
      <c r="D218" s="135" t="s">
        <v>387</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3" t="s">
        <v>494</v>
      </c>
      <c r="B220" s="150" t="s">
        <v>495</v>
      </c>
      <c r="C220" s="19"/>
      <c r="D220" s="135" t="s">
        <v>387</v>
      </c>
      <c r="E220" s="21">
        <f>E200-Baseline!E200</f>
        <v>213.85400682720751</v>
      </c>
      <c r="F220" s="21">
        <f>F200-Baseline!F200</f>
        <v>212.98427778906165</v>
      </c>
      <c r="G220" s="21">
        <f>G200-Baseline!G200</f>
        <v>211.78471061985192</v>
      </c>
      <c r="H220" s="21">
        <f>H200-Baseline!H200</f>
        <v>210.60375433763596</v>
      </c>
      <c r="I220" s="21">
        <f>I200-Baseline!I200</f>
        <v>209.76162247197732</v>
      </c>
      <c r="J220" s="21">
        <f>J200-Baseline!J200</f>
        <v>208.92685071503277</v>
      </c>
      <c r="K220" s="21">
        <f>K200-Baseline!K200</f>
        <v>207.79488115175974</v>
      </c>
      <c r="L220" s="21">
        <f>L200-Baseline!L200</f>
        <v>206.98574357394205</v>
      </c>
      <c r="M220" s="21">
        <f>M200-Baseline!M200</f>
        <v>206.18843767579031</v>
      </c>
      <c r="N220" s="21">
        <f>N200-Baseline!N200</f>
        <v>205.11699391853614</v>
      </c>
      <c r="O220" s="21">
        <f>O200-Baseline!O200</f>
        <v>204.35405215369803</v>
      </c>
      <c r="P220" s="21">
        <f>P200-Baseline!P200</f>
        <v>203.58428683821717</v>
      </c>
      <c r="Q220" s="21">
        <f>Q200-Baseline!Q200</f>
        <v>202.81810544025677</v>
      </c>
      <c r="R220" s="21">
        <f>R200-Baseline!R200</f>
        <v>202.33051302681451</v>
      </c>
      <c r="S220" s="21">
        <f>S200-Baseline!S200</f>
        <v>201.58739204251262</v>
      </c>
      <c r="T220" s="21">
        <f>T200-Baseline!T200</f>
        <v>200.86007755899857</v>
      </c>
      <c r="U220" s="21">
        <f>U200-Baseline!U200</f>
        <v>200.14953292509148</v>
      </c>
      <c r="V220" s="21">
        <f>V200-Baseline!V200</f>
        <v>199.70105342356408</v>
      </c>
      <c r="W220" s="21">
        <f>W200-Baseline!W200</f>
        <v>199.02205386414951</v>
      </c>
      <c r="X220" s="21">
        <f>X200-Baseline!X200</f>
        <v>198.59755888065462</v>
      </c>
      <c r="Y220" s="21">
        <f>Y200-Baseline!Y200</f>
        <v>197.9542723694575</v>
      </c>
      <c r="Z220" s="21">
        <f>Z200-Baseline!Z200</f>
        <v>197.55834195291317</v>
      </c>
      <c r="AA220" s="21">
        <f>AA200-Baseline!AA200</f>
        <v>197.17619016082793</v>
      </c>
      <c r="AB220" s="21">
        <f>AB200-Baseline!AB200</f>
        <v>196.80903212169096</v>
      </c>
      <c r="AC220" s="21">
        <f>AC200-Baseline!AC200</f>
        <v>215.37668595358511</v>
      </c>
      <c r="AD220" s="21">
        <f>AD200-Baseline!AD200</f>
        <v>215.19788624511642</v>
      </c>
      <c r="AE220" s="21">
        <f>AE200-Baseline!AE200</f>
        <v>215.06165941276134</v>
      </c>
      <c r="AF220" s="21">
        <f>AF200-Baseline!AF200</f>
        <v>214.94178856298896</v>
      </c>
      <c r="AG220" s="21">
        <f>AG200-Baseline!AG200</f>
        <v>214.84221837191996</v>
      </c>
      <c r="AH220" s="21">
        <f>AH200-Baseline!AH200</f>
        <v>214.7673437331419</v>
      </c>
      <c r="AI220" s="21">
        <f>AI200-Baseline!AI200</f>
        <v>214.72260046159059</v>
      </c>
      <c r="AJ220" s="21">
        <f>AJ200-Baseline!AJ200</f>
        <v>215.69238183382521</v>
      </c>
      <c r="AK220" s="21">
        <f>AK200-Baseline!AK200</f>
        <v>216.6923025548038</v>
      </c>
      <c r="AL220" s="21">
        <f>AL200-Baseline!AL200</f>
        <v>217.72514079121697</v>
      </c>
      <c r="AM220" s="21">
        <f>AM200-Baseline!AM200</f>
        <v>218.79294844738038</v>
      </c>
      <c r="AN220" s="21">
        <f>AN200-Baseline!AN200</f>
        <v>219.8972587056077</v>
      </c>
      <c r="AO220" s="21">
        <f>AO200-Baseline!AO200</f>
        <v>221.03941328703698</v>
      </c>
      <c r="AP220" s="21">
        <f>AP200-Baseline!AP200</f>
        <v>222.22121742764298</v>
      </c>
      <c r="AQ220" s="21">
        <f>AQ200-Baseline!AQ200</f>
        <v>223.44461638363813</v>
      </c>
      <c r="AR220" s="21">
        <f>AR200-Baseline!AR200</f>
        <v>224.71143347111501</v>
      </c>
      <c r="AS220" s="21">
        <f>AS200-Baseline!AS200</f>
        <v>226.02352205479565</v>
      </c>
      <c r="AT220" s="21">
        <f>AT200-Baseline!AT200</f>
        <v>227.38283523244445</v>
      </c>
      <c r="AU220" s="21">
        <f>AU200-Baseline!AU200</f>
        <v>228.79142307278897</v>
      </c>
      <c r="AV220" s="21">
        <f>AV200-Baseline!AV200</f>
        <v>230.25138595201634</v>
      </c>
      <c r="AW220" s="21">
        <f>AW200-Baseline!AW200</f>
        <v>231.76488329850105</v>
      </c>
      <c r="AX220" s="21">
        <f>AX200-Baseline!AX200</f>
        <v>233.33416017210521</v>
      </c>
      <c r="AY220" s="21">
        <f>AY200-Baseline!AY200</f>
        <v>234.96155114176347</v>
      </c>
      <c r="AZ220" s="21">
        <f>AZ200-Baseline!AZ200</f>
        <v>236.64947943598298</v>
      </c>
      <c r="BA220" s="21">
        <f>BA200-Baseline!BA200</f>
        <v>238.40046099601486</v>
      </c>
      <c r="BB220" s="21">
        <f>BB200-Baseline!BB200</f>
        <v>240.17768392300167</v>
      </c>
    </row>
    <row r="221" spans="1:54" outlineLevel="2">
      <c r="A221" s="464"/>
      <c r="B221" s="150" t="s">
        <v>496</v>
      </c>
      <c r="C221" s="19"/>
      <c r="D221" s="135" t="s">
        <v>387</v>
      </c>
      <c r="E221" s="21">
        <f>E201-Baseline!E201</f>
        <v>165.11450243915138</v>
      </c>
      <c r="F221" s="21">
        <f>F201-Baseline!F201</f>
        <v>164.3000466929366</v>
      </c>
      <c r="G221" s="21">
        <f>G201-Baseline!G201</f>
        <v>163.51571331218207</v>
      </c>
      <c r="H221" s="21">
        <f>H201-Baseline!H201</f>
        <v>162.76160992700972</v>
      </c>
      <c r="I221" s="21">
        <f>I201-Baseline!I201</f>
        <v>162.0378912385973</v>
      </c>
      <c r="J221" s="21">
        <f>J201-Baseline!J201</f>
        <v>161.34476359714768</v>
      </c>
      <c r="K221" s="21">
        <f>K201-Baseline!K201</f>
        <v>160.68248998234895</v>
      </c>
      <c r="L221" s="21">
        <f>L201-Baseline!L201</f>
        <v>160.05139589788325</v>
      </c>
      <c r="M221" s="21">
        <f>M201-Baseline!M201</f>
        <v>159.45187586046484</v>
      </c>
      <c r="N221" s="21">
        <f>N201-Baseline!N201</f>
        <v>158.88440084621342</v>
      </c>
      <c r="O221" s="21">
        <f>O201-Baseline!O201</f>
        <v>158.34952677810111</v>
      </c>
      <c r="P221" s="21">
        <f>P201-Baseline!P201</f>
        <v>157.82447560368618</v>
      </c>
      <c r="Q221" s="21">
        <f>Q201-Baseline!Q201</f>
        <v>157.31865727086193</v>
      </c>
      <c r="R221" s="21">
        <f>R201-Baseline!R201</f>
        <v>156.8412246608907</v>
      </c>
      <c r="S221" s="21">
        <f>S201-Baseline!S201</f>
        <v>156.38210503676819</v>
      </c>
      <c r="T221" s="21">
        <f>T201-Baseline!T201</f>
        <v>155.95166175122409</v>
      </c>
      <c r="U221" s="21">
        <f>U201-Baseline!U201</f>
        <v>155.55001375557956</v>
      </c>
      <c r="V221" s="21">
        <f>V201-Baseline!V201</f>
        <v>155.17730084264758</v>
      </c>
      <c r="W221" s="21">
        <f>W201-Baseline!W201</f>
        <v>154.83368405949039</v>
      </c>
      <c r="X221" s="21">
        <f>X201-Baseline!X201</f>
        <v>154.51934650612941</v>
      </c>
      <c r="Y221" s="21">
        <f>Y201-Baseline!Y201</f>
        <v>154.23449385420466</v>
      </c>
      <c r="Z221" s="21">
        <f>Z201-Baseline!Z201</f>
        <v>153.97935508197659</v>
      </c>
      <c r="AA221" s="21">
        <f>AA201-Baseline!AA201</f>
        <v>153.75418320618297</v>
      </c>
      <c r="AB221" s="21">
        <f>AB201-Baseline!AB201</f>
        <v>153.55925612823694</v>
      </c>
      <c r="AC221" s="21">
        <f>AC201-Baseline!AC201</f>
        <v>172.33453625123502</v>
      </c>
      <c r="AD221" s="21">
        <f>AD201-Baseline!AD201</f>
        <v>172.36068840376262</v>
      </c>
      <c r="AE221" s="21">
        <f>AE201-Baseline!AE201</f>
        <v>172.4146828190726</v>
      </c>
      <c r="AF221" s="21">
        <f>AF201-Baseline!AF201</f>
        <v>172.49525615644541</v>
      </c>
      <c r="AG221" s="21">
        <f>AG201-Baseline!AG201</f>
        <v>172.60213036535441</v>
      </c>
      <c r="AH221" s="21">
        <f>AH201-Baseline!AH201</f>
        <v>172.73625251093281</v>
      </c>
      <c r="AI221" s="21">
        <f>AI201-Baseline!AI201</f>
        <v>172.9002306944345</v>
      </c>
      <c r="AJ221" s="21">
        <f>AJ201-Baseline!AJ201</f>
        <v>173.87801503618689</v>
      </c>
      <c r="AK221" s="21">
        <f>AK201-Baseline!AK201</f>
        <v>174.88943661594797</v>
      </c>
      <c r="AL221" s="21">
        <f>AL201-Baseline!AL201</f>
        <v>175.93585273752592</v>
      </c>
      <c r="AM221" s="21">
        <f>AM201-Baseline!AM201</f>
        <v>177.01872367101583</v>
      </c>
      <c r="AN221" s="21">
        <f>AN201-Baseline!AN201</f>
        <v>178.13944732660133</v>
      </c>
      <c r="AO221" s="21">
        <f>AO201-Baseline!AO201</f>
        <v>179.29933326551389</v>
      </c>
      <c r="AP221" s="21">
        <f>AP201-Baseline!AP201</f>
        <v>180.49986068224365</v>
      </c>
      <c r="AQ221" s="21">
        <f>AQ201-Baseline!AQ201</f>
        <v>181.74257623145843</v>
      </c>
      <c r="AR221" s="21">
        <f>AR201-Baseline!AR201</f>
        <v>183.02906366496697</v>
      </c>
      <c r="AS221" s="21">
        <f>AS201-Baseline!AS201</f>
        <v>184.36095343209593</v>
      </c>
      <c r="AT221" s="21">
        <f>AT201-Baseline!AT201</f>
        <v>185.73994517686836</v>
      </c>
      <c r="AU221" s="21">
        <f>AU201-Baseline!AU201</f>
        <v>187.16781868047138</v>
      </c>
      <c r="AV221" s="21">
        <f>AV201-Baseline!AV201</f>
        <v>188.64642331870147</v>
      </c>
      <c r="AW221" s="21">
        <f>AW201-Baseline!AW201</f>
        <v>190.1776834370595</v>
      </c>
      <c r="AX221" s="21">
        <f>AX201-Baseline!AX201</f>
        <v>191.7636065488864</v>
      </c>
      <c r="AY221" s="21">
        <f>AY201-Baseline!AY201</f>
        <v>193.40628944754451</v>
      </c>
      <c r="AZ221" s="21">
        <f>AZ201-Baseline!AZ201</f>
        <v>195.1079224370169</v>
      </c>
      <c r="BA221" s="21">
        <f>BA201-Baseline!BA201</f>
        <v>196.87079417381034</v>
      </c>
      <c r="BB221" s="21">
        <f>BB201-Baseline!BB201</f>
        <v>198.66485937832752</v>
      </c>
    </row>
    <row r="222" spans="1:54" outlineLevel="2">
      <c r="A222" s="465"/>
      <c r="B222" s="150" t="s">
        <v>497</v>
      </c>
      <c r="C222" s="19"/>
      <c r="D222" s="135" t="s">
        <v>387</v>
      </c>
      <c r="E222" s="21">
        <f>E202-Baseline!E202</f>
        <v>262.90254776940782</v>
      </c>
      <c r="F222" s="21">
        <f>F202-Baseline!F202</f>
        <v>261.48530237682212</v>
      </c>
      <c r="G222" s="21">
        <f>G202-Baseline!G202</f>
        <v>260.10825691547745</v>
      </c>
      <c r="H222" s="21">
        <f>H202-Baseline!H202</f>
        <v>258.7715183359303</v>
      </c>
      <c r="I222" s="21">
        <f>I202-Baseline!I202</f>
        <v>257.47524306662513</v>
      </c>
      <c r="J222" s="21">
        <f>J202-Baseline!J202</f>
        <v>256.21964160243868</v>
      </c>
      <c r="K222" s="21">
        <f>K202-Baseline!K202</f>
        <v>255.00498351876058</v>
      </c>
      <c r="L222" s="21">
        <f>L202-Baseline!L202</f>
        <v>253.83160334155298</v>
      </c>
      <c r="M222" s="21">
        <f>M202-Baseline!M202</f>
        <v>252.69990722680754</v>
      </c>
      <c r="N222" s="21">
        <f>N202-Baseline!N202</f>
        <v>251.61038040830203</v>
      </c>
      <c r="O222" s="21">
        <f>O202-Baseline!O202</f>
        <v>250.5635956645375</v>
      </c>
      <c r="P222" s="21">
        <f>P202-Baseline!P202</f>
        <v>249.53679452337929</v>
      </c>
      <c r="Q222" s="21">
        <f>Q202-Baseline!Q202</f>
        <v>248.53940922163983</v>
      </c>
      <c r="R222" s="21">
        <f>R202-Baseline!R202</f>
        <v>247.58061784325719</v>
      </c>
      <c r="S222" s="21">
        <f>S202-Baseline!S202</f>
        <v>246.63006526463255</v>
      </c>
      <c r="T222" s="21">
        <f>T202-Baseline!T202</f>
        <v>245.71866813615446</v>
      </c>
      <c r="U222" s="21">
        <f>U202-Baseline!U202</f>
        <v>244.84657234129429</v>
      </c>
      <c r="V222" s="21">
        <f>V202-Baseline!V202</f>
        <v>244.01394757971451</v>
      </c>
      <c r="W222" s="21">
        <f>W202-Baseline!W202</f>
        <v>243.220988026962</v>
      </c>
      <c r="X222" s="21">
        <f>X202-Baseline!X202</f>
        <v>242.46791298431043</v>
      </c>
      <c r="Y222" s="21">
        <f>Y202-Baseline!Y202</f>
        <v>241.75496759683722</v>
      </c>
      <c r="Z222" s="21">
        <f>Z202-Baseline!Z202</f>
        <v>241.08242357110706</v>
      </c>
      <c r="AA222" s="21">
        <f>AA202-Baseline!AA202</f>
        <v>240.45058012253764</v>
      </c>
      <c r="AB222" s="21">
        <f>AB202-Baseline!AB202</f>
        <v>239.85976467496576</v>
      </c>
      <c r="AC222" s="21">
        <f>AC202-Baseline!AC202</f>
        <v>258.19474440287644</v>
      </c>
      <c r="AD222" s="21">
        <f>AD202-Baseline!AD202</f>
        <v>257.78504124374092</v>
      </c>
      <c r="AE222" s="21">
        <f>AE202-Baseline!AE202</f>
        <v>257.4023266381912</v>
      </c>
      <c r="AF222" s="21">
        <f>AF202-Baseline!AF202</f>
        <v>257.04192197735676</v>
      </c>
      <c r="AG222" s="21">
        <f>AG202-Baseline!AG202</f>
        <v>256.70204545152376</v>
      </c>
      <c r="AH222" s="21">
        <f>AH202-Baseline!AH202</f>
        <v>256.38452916551614</v>
      </c>
      <c r="AI222" s="21">
        <f>AI202-Baseline!AI202</f>
        <v>256.09612436147427</v>
      </c>
      <c r="AJ222" s="21">
        <f>AJ202-Baseline!AJ202</f>
        <v>257.02139927865665</v>
      </c>
      <c r="AK222" s="21">
        <f>AK202-Baseline!AK202</f>
        <v>257.97621921930113</v>
      </c>
      <c r="AL222" s="21">
        <f>AL202-Baseline!AL202</f>
        <v>258.96266272746914</v>
      </c>
      <c r="AM222" s="21">
        <f>AM202-Baseline!AM202</f>
        <v>259.98302045637934</v>
      </c>
      <c r="AN222" s="21">
        <f>AN202-Baseline!AN202</f>
        <v>261.03929416253413</v>
      </c>
      <c r="AO222" s="21">
        <f>AO202-Baseline!AO202</f>
        <v>262.1331134023107</v>
      </c>
      <c r="AP222" s="21">
        <f>AP202-Baseline!AP202</f>
        <v>263.26650380988042</v>
      </c>
      <c r="AQ222" s="21">
        <f>AQ202-Baseline!AQ202</f>
        <v>264.44157455651361</v>
      </c>
      <c r="AR222" s="21">
        <f>AR202-Baseline!AR202</f>
        <v>265.66042086335335</v>
      </c>
      <c r="AS222" s="21">
        <f>AS202-Baseline!AS202</f>
        <v>266.92514600262257</v>
      </c>
      <c r="AT222" s="21">
        <f>AT202-Baseline!AT202</f>
        <v>268.23792156051104</v>
      </c>
      <c r="AU222" s="21">
        <f>AU202-Baseline!AU202</f>
        <v>269.60101257829717</v>
      </c>
      <c r="AV222" s="21">
        <f>AV202-Baseline!AV202</f>
        <v>271.01673775008283</v>
      </c>
      <c r="AW222" s="21">
        <f>AW202-Baseline!AW202</f>
        <v>272.48747685212146</v>
      </c>
      <c r="AX222" s="21">
        <f>AX202-Baseline!AX202</f>
        <v>274.01568608462287</v>
      </c>
      <c r="AY222" s="21">
        <f>AY202-Baseline!AY202</f>
        <v>275.60390656127112</v>
      </c>
      <c r="AZ222" s="21">
        <f>AZ202-Baseline!AZ202</f>
        <v>277.25476651915068</v>
      </c>
      <c r="BA222" s="21">
        <f>BA202-Baseline!BA202</f>
        <v>278.97098468445165</v>
      </c>
      <c r="BB222" s="21">
        <f>BB202-Baseline!BB202</f>
        <v>280.70912317385501</v>
      </c>
    </row>
    <row r="223" spans="1:54" outlineLevel="2">
      <c r="B223" s="19"/>
      <c r="C223" s="19"/>
      <c r="D223" s="19"/>
      <c r="E223" s="15"/>
    </row>
    <row r="224" spans="1:54" outlineLevel="2">
      <c r="A224" s="463" t="s">
        <v>498</v>
      </c>
      <c r="B224" s="150" t="s">
        <v>495</v>
      </c>
      <c r="C224" s="19"/>
      <c r="D224" s="135" t="s">
        <v>387</v>
      </c>
      <c r="E224" s="21">
        <f>E204-Baseline!E204</f>
        <v>213.85400682720751</v>
      </c>
      <c r="F224" s="21">
        <f>F204-Baseline!F204</f>
        <v>426.83828461626916</v>
      </c>
      <c r="G224" s="21">
        <f>G204-Baseline!G204</f>
        <v>638.62299523612114</v>
      </c>
      <c r="H224" s="21">
        <f>H204-Baseline!H204</f>
        <v>849.22674957375716</v>
      </c>
      <c r="I224" s="21">
        <f>I204-Baseline!I204</f>
        <v>1058.9883720457344</v>
      </c>
      <c r="J224" s="21">
        <f>J204-Baseline!J204</f>
        <v>1267.9152227607672</v>
      </c>
      <c r="K224" s="21">
        <f>K204-Baseline!K204</f>
        <v>1475.7101039125268</v>
      </c>
      <c r="L224" s="21">
        <f>L204-Baseline!L204</f>
        <v>1682.6958474864689</v>
      </c>
      <c r="M224" s="21">
        <f>M204-Baseline!M204</f>
        <v>1888.8842851622592</v>
      </c>
      <c r="N224" s="21">
        <f>N204-Baseline!N204</f>
        <v>2094.0012790807955</v>
      </c>
      <c r="O224" s="21">
        <f>O204-Baseline!O204</f>
        <v>2298.3553312344934</v>
      </c>
      <c r="P224" s="21">
        <f>P204-Baseline!P204</f>
        <v>2501.9396180727108</v>
      </c>
      <c r="Q224" s="21">
        <f>Q204-Baseline!Q204</f>
        <v>2704.7577235129675</v>
      </c>
      <c r="R224" s="21">
        <f>R204-Baseline!R204</f>
        <v>2907.088236539782</v>
      </c>
      <c r="S224" s="21">
        <f>S204-Baseline!S204</f>
        <v>3108.6756285822944</v>
      </c>
      <c r="T224" s="21">
        <f>T204-Baseline!T204</f>
        <v>3309.5357061412928</v>
      </c>
      <c r="U224" s="21">
        <f>U204-Baseline!U204</f>
        <v>3509.6852390663844</v>
      </c>
      <c r="V224" s="21">
        <f>V204-Baseline!V204</f>
        <v>3709.3862924899486</v>
      </c>
      <c r="W224" s="21">
        <f>W204-Baseline!W204</f>
        <v>3908.4083463540983</v>
      </c>
      <c r="X224" s="21">
        <f>X204-Baseline!X204</f>
        <v>4107.0059052347533</v>
      </c>
      <c r="Y224" s="21">
        <f>Y204-Baseline!Y204</f>
        <v>4304.9601776042109</v>
      </c>
      <c r="Z224" s="21">
        <f>Z204-Baseline!Z204</f>
        <v>4502.5185195571239</v>
      </c>
      <c r="AA224" s="21">
        <f>AA204-Baseline!AA204</f>
        <v>4699.6947097179518</v>
      </c>
      <c r="AB224" s="21">
        <f>AB204-Baseline!AB204</f>
        <v>4896.5037418396423</v>
      </c>
      <c r="AC224" s="21">
        <f>AC204-Baseline!AC204</f>
        <v>5111.8804277932277</v>
      </c>
      <c r="AD224" s="21">
        <f>AD204-Baseline!AD204</f>
        <v>5327.0783140383437</v>
      </c>
      <c r="AE224" s="21">
        <f>AE204-Baseline!AE204</f>
        <v>5542.1399734511051</v>
      </c>
      <c r="AF224" s="21">
        <f>AF204-Baseline!AF204</f>
        <v>5757.0817620140942</v>
      </c>
      <c r="AG224" s="21">
        <f>AG204-Baseline!AG204</f>
        <v>5971.9239803860146</v>
      </c>
      <c r="AH224" s="21">
        <f>AH204-Baseline!AH204</f>
        <v>6186.6913241191569</v>
      </c>
      <c r="AI224" s="21">
        <f>AI204-Baseline!AI204</f>
        <v>6401.4139245807473</v>
      </c>
      <c r="AJ224" s="21">
        <f>AJ204-Baseline!AJ204</f>
        <v>6617.1063064145728</v>
      </c>
      <c r="AK224" s="21">
        <f>AK204-Baseline!AK204</f>
        <v>6833.7986089693768</v>
      </c>
      <c r="AL224" s="21">
        <f>AL204-Baseline!AL204</f>
        <v>7051.523749760594</v>
      </c>
      <c r="AM224" s="21">
        <f>AM204-Baseline!AM204</f>
        <v>7270.3166982079747</v>
      </c>
      <c r="AN224" s="21">
        <f>AN204-Baseline!AN204</f>
        <v>7490.2139569135825</v>
      </c>
      <c r="AO224" s="21">
        <f>AO204-Baseline!AO204</f>
        <v>7711.2533702006194</v>
      </c>
      <c r="AP224" s="21">
        <f>AP204-Baseline!AP204</f>
        <v>7933.4745876282623</v>
      </c>
      <c r="AQ224" s="21">
        <f>AQ204-Baseline!AQ204</f>
        <v>8156.9192040119005</v>
      </c>
      <c r="AR224" s="21">
        <f>AR204-Baseline!AR204</f>
        <v>8381.6306374830165</v>
      </c>
      <c r="AS224" s="21">
        <f>AS204-Baseline!AS204</f>
        <v>8607.6541595378112</v>
      </c>
      <c r="AT224" s="21">
        <f>AT204-Baseline!AT204</f>
        <v>8835.0369947702566</v>
      </c>
      <c r="AU224" s="21">
        <f>AU204-Baseline!AU204</f>
        <v>9063.8284178430458</v>
      </c>
      <c r="AV224" s="21">
        <f>AV204-Baseline!AV204</f>
        <v>9294.0798037950626</v>
      </c>
      <c r="AW224" s="21">
        <f>AW204-Baseline!AW204</f>
        <v>9525.8446870935641</v>
      </c>
      <c r="AX224" s="21">
        <f>AX204-Baseline!AX204</f>
        <v>9759.1788472656699</v>
      </c>
      <c r="AY224" s="21">
        <f>AY204-Baseline!AY204</f>
        <v>9994.1403984074332</v>
      </c>
      <c r="AZ224" s="21">
        <f>AZ204-Baseline!AZ204</f>
        <v>10230.789877843416</v>
      </c>
      <c r="BA224" s="21">
        <f>BA204-Baseline!BA204</f>
        <v>10469.190338839431</v>
      </c>
      <c r="BB224" s="21">
        <f>BB204-Baseline!BB204</f>
        <v>10709.368022762434</v>
      </c>
    </row>
    <row r="225" spans="1:54" outlineLevel="2">
      <c r="A225" s="464"/>
      <c r="B225" s="150" t="s">
        <v>496</v>
      </c>
      <c r="C225" s="19"/>
      <c r="D225" s="135" t="s">
        <v>387</v>
      </c>
      <c r="E225" s="21">
        <f>E205-Baseline!E205</f>
        <v>165.11450243915138</v>
      </c>
      <c r="F225" s="21">
        <f>F205-Baseline!F205</f>
        <v>329.41454913208798</v>
      </c>
      <c r="G225" s="21">
        <f>G205-Baseline!G205</f>
        <v>492.93026244427006</v>
      </c>
      <c r="H225" s="21">
        <f>H205-Baseline!H205</f>
        <v>655.69187237127971</v>
      </c>
      <c r="I225" s="21">
        <f>I205-Baseline!I205</f>
        <v>817.72976360987695</v>
      </c>
      <c r="J225" s="21">
        <f>J205-Baseline!J205</f>
        <v>979.07452720702463</v>
      </c>
      <c r="K225" s="21">
        <f>K205-Baseline!K205</f>
        <v>1139.7570171893735</v>
      </c>
      <c r="L225" s="21">
        <f>L205-Baseline!L205</f>
        <v>1299.8084130872567</v>
      </c>
      <c r="M225" s="21">
        <f>M205-Baseline!M205</f>
        <v>1459.2602889477216</v>
      </c>
      <c r="N225" s="21">
        <f>N205-Baseline!N205</f>
        <v>1618.144689793935</v>
      </c>
      <c r="O225" s="21">
        <f>O205-Baseline!O205</f>
        <v>1776.4942165720361</v>
      </c>
      <c r="P225" s="21">
        <f>P205-Baseline!P205</f>
        <v>1934.3186921757222</v>
      </c>
      <c r="Q225" s="21">
        <f>Q205-Baseline!Q205</f>
        <v>2091.6373494465843</v>
      </c>
      <c r="R225" s="21">
        <f>R205-Baseline!R205</f>
        <v>2248.4785741074747</v>
      </c>
      <c r="S225" s="21">
        <f>S205-Baseline!S205</f>
        <v>2404.860679144243</v>
      </c>
      <c r="T225" s="21">
        <f>T205-Baseline!T205</f>
        <v>2560.8123408954671</v>
      </c>
      <c r="U225" s="21">
        <f>U205-Baseline!U205</f>
        <v>2716.3623546510466</v>
      </c>
      <c r="V225" s="21">
        <f>V205-Baseline!V205</f>
        <v>2871.5396554936942</v>
      </c>
      <c r="W225" s="21">
        <f>W205-Baseline!W205</f>
        <v>3026.3733395531845</v>
      </c>
      <c r="X225" s="21">
        <f>X205-Baseline!X205</f>
        <v>3180.8926860593137</v>
      </c>
      <c r="Y225" s="21">
        <f>Y205-Baseline!Y205</f>
        <v>3335.1271799135184</v>
      </c>
      <c r="Z225" s="21">
        <f>Z205-Baseline!Z205</f>
        <v>3489.1065349954952</v>
      </c>
      <c r="AA225" s="21">
        <f>AA205-Baseline!AA205</f>
        <v>3642.8607182016781</v>
      </c>
      <c r="AB225" s="21">
        <f>AB205-Baseline!AB205</f>
        <v>3796.419974329915</v>
      </c>
      <c r="AC225" s="21">
        <f>AC205-Baseline!AC205</f>
        <v>3968.75451058115</v>
      </c>
      <c r="AD225" s="21">
        <f>AD205-Baseline!AD205</f>
        <v>4141.1151989849122</v>
      </c>
      <c r="AE225" s="21">
        <f>AE205-Baseline!AE205</f>
        <v>4313.5298818039846</v>
      </c>
      <c r="AF225" s="21">
        <f>AF205-Baseline!AF205</f>
        <v>4486.0251379604297</v>
      </c>
      <c r="AG225" s="21">
        <f>AG205-Baseline!AG205</f>
        <v>4658.6272683257839</v>
      </c>
      <c r="AH225" s="21">
        <f>AH205-Baseline!AH205</f>
        <v>4831.3635208367168</v>
      </c>
      <c r="AI225" s="21">
        <f>AI205-Baseline!AI205</f>
        <v>5004.2637515311517</v>
      </c>
      <c r="AJ225" s="21">
        <f>AJ205-Baseline!AJ205</f>
        <v>5178.1417665673389</v>
      </c>
      <c r="AK225" s="21">
        <f>AK205-Baseline!AK205</f>
        <v>5353.0312031832873</v>
      </c>
      <c r="AL225" s="21">
        <f>AL205-Baseline!AL205</f>
        <v>5528.9670559208134</v>
      </c>
      <c r="AM225" s="21">
        <f>AM205-Baseline!AM205</f>
        <v>5705.9857795918297</v>
      </c>
      <c r="AN225" s="21">
        <f>AN205-Baseline!AN205</f>
        <v>5884.1252269184306</v>
      </c>
      <c r="AO225" s="21">
        <f>AO205-Baseline!AO205</f>
        <v>6063.4245601839448</v>
      </c>
      <c r="AP225" s="21">
        <f>AP205-Baseline!AP205</f>
        <v>6243.9244208661885</v>
      </c>
      <c r="AQ225" s="21">
        <f>AQ205-Baseline!AQ205</f>
        <v>6425.6669970976473</v>
      </c>
      <c r="AR225" s="21">
        <f>AR205-Baseline!AR205</f>
        <v>6608.6960607626143</v>
      </c>
      <c r="AS225" s="21">
        <f>AS205-Baseline!AS205</f>
        <v>6793.0570141947101</v>
      </c>
      <c r="AT225" s="21">
        <f>AT205-Baseline!AT205</f>
        <v>6978.7969593715789</v>
      </c>
      <c r="AU225" s="21">
        <f>AU205-Baseline!AU205</f>
        <v>7165.96477805205</v>
      </c>
      <c r="AV225" s="21">
        <f>AV205-Baseline!AV205</f>
        <v>7354.6112013707516</v>
      </c>
      <c r="AW225" s="21">
        <f>AW205-Baseline!AW205</f>
        <v>7544.788884807811</v>
      </c>
      <c r="AX225" s="21">
        <f>AX205-Baseline!AX205</f>
        <v>7736.5524913566969</v>
      </c>
      <c r="AY225" s="21">
        <f>AY205-Baseline!AY205</f>
        <v>7929.9587808042415</v>
      </c>
      <c r="AZ225" s="21">
        <f>AZ205-Baseline!AZ205</f>
        <v>8125.0667032412584</v>
      </c>
      <c r="BA225" s="21">
        <f>BA205-Baseline!BA205</f>
        <v>8321.9374974150687</v>
      </c>
      <c r="BB225" s="21">
        <f>BB205-Baseline!BB205</f>
        <v>8520.6023567933971</v>
      </c>
    </row>
    <row r="226" spans="1:54" outlineLevel="2">
      <c r="A226" s="465"/>
      <c r="B226" s="150" t="s">
        <v>497</v>
      </c>
      <c r="C226" s="19"/>
      <c r="D226" s="135" t="s">
        <v>387</v>
      </c>
      <c r="E226" s="21">
        <f>E206-Baseline!E206</f>
        <v>262.90254776940782</v>
      </c>
      <c r="F226" s="21">
        <f>F206-Baseline!F206</f>
        <v>524.38785014622999</v>
      </c>
      <c r="G226" s="21">
        <f>G206-Baseline!G206</f>
        <v>784.49610706170745</v>
      </c>
      <c r="H226" s="21">
        <f>H206-Baseline!H206</f>
        <v>1043.2676253976379</v>
      </c>
      <c r="I226" s="21">
        <f>I206-Baseline!I206</f>
        <v>1300.742868464263</v>
      </c>
      <c r="J226" s="21">
        <f>J206-Baseline!J206</f>
        <v>1556.9625100667017</v>
      </c>
      <c r="K226" s="21">
        <f>K206-Baseline!K206</f>
        <v>1811.9674935854623</v>
      </c>
      <c r="L226" s="21">
        <f>L206-Baseline!L206</f>
        <v>2065.7990969270154</v>
      </c>
      <c r="M226" s="21">
        <f>M206-Baseline!M206</f>
        <v>2318.4990041538231</v>
      </c>
      <c r="N226" s="21">
        <f>N206-Baseline!N206</f>
        <v>2570.1093845621253</v>
      </c>
      <c r="O226" s="21">
        <f>O206-Baseline!O206</f>
        <v>2820.6729802266627</v>
      </c>
      <c r="P226" s="21">
        <f>P206-Baseline!P206</f>
        <v>3070.209774750042</v>
      </c>
      <c r="Q226" s="21">
        <f>Q206-Baseline!Q206</f>
        <v>3318.7491839716818</v>
      </c>
      <c r="R226" s="21">
        <f>R206-Baseline!R206</f>
        <v>3566.3298018149389</v>
      </c>
      <c r="S226" s="21">
        <f>S206-Baseline!S206</f>
        <v>3812.9598670795713</v>
      </c>
      <c r="T226" s="21">
        <f>T206-Baseline!T206</f>
        <v>4058.6785352157258</v>
      </c>
      <c r="U226" s="21">
        <f>U206-Baseline!U206</f>
        <v>4303.5251075570204</v>
      </c>
      <c r="V226" s="21">
        <f>V206-Baseline!V206</f>
        <v>4547.5390551367345</v>
      </c>
      <c r="W226" s="21">
        <f>W206-Baseline!W206</f>
        <v>4790.7600431636965</v>
      </c>
      <c r="X226" s="21">
        <f>X206-Baseline!X206</f>
        <v>5033.2279561480073</v>
      </c>
      <c r="Y226" s="21">
        <f>Y206-Baseline!Y206</f>
        <v>5274.9829237448448</v>
      </c>
      <c r="Z226" s="21">
        <f>Z206-Baseline!Z206</f>
        <v>5516.0653473159518</v>
      </c>
      <c r="AA226" s="21">
        <f>AA206-Baseline!AA206</f>
        <v>5756.5159274384896</v>
      </c>
      <c r="AB226" s="21">
        <f>AB206-Baseline!AB206</f>
        <v>5996.3756921134554</v>
      </c>
      <c r="AC226" s="21">
        <f>AC206-Baseline!AC206</f>
        <v>6254.5704365163319</v>
      </c>
      <c r="AD226" s="21">
        <f>AD206-Baseline!AD206</f>
        <v>6512.355477760073</v>
      </c>
      <c r="AE226" s="21">
        <f>AE206-Baseline!AE206</f>
        <v>6769.7578043982639</v>
      </c>
      <c r="AF226" s="21">
        <f>AF206-Baseline!AF206</f>
        <v>7026.7997263756206</v>
      </c>
      <c r="AG226" s="21">
        <f>AG206-Baseline!AG206</f>
        <v>7283.5017718271447</v>
      </c>
      <c r="AH226" s="21">
        <f>AH206-Baseline!AH206</f>
        <v>7539.8863009926608</v>
      </c>
      <c r="AI226" s="21">
        <f>AI206-Baseline!AI206</f>
        <v>7795.9824253541356</v>
      </c>
      <c r="AJ226" s="21">
        <f>AJ206-Baseline!AJ206</f>
        <v>8053.0038246327922</v>
      </c>
      <c r="AK226" s="21">
        <f>AK206-Baseline!AK206</f>
        <v>8310.9800438520942</v>
      </c>
      <c r="AL226" s="21">
        <f>AL206-Baseline!AL206</f>
        <v>8569.9427065795626</v>
      </c>
      <c r="AM226" s="21">
        <f>AM206-Baseline!AM206</f>
        <v>8829.9257270359412</v>
      </c>
      <c r="AN226" s="21">
        <f>AN206-Baseline!AN206</f>
        <v>9090.9650211984754</v>
      </c>
      <c r="AO226" s="21">
        <f>AO206-Baseline!AO206</f>
        <v>9353.0981346007866</v>
      </c>
      <c r="AP226" s="21">
        <f>AP206-Baseline!AP206</f>
        <v>9616.3646384106669</v>
      </c>
      <c r="AQ226" s="21">
        <f>AQ206-Baseline!AQ206</f>
        <v>9880.8062129671798</v>
      </c>
      <c r="AR226" s="21">
        <f>AR206-Baseline!AR206</f>
        <v>10146.466633830532</v>
      </c>
      <c r="AS226" s="21">
        <f>AS206-Baseline!AS206</f>
        <v>10413.391779833155</v>
      </c>
      <c r="AT226" s="21">
        <f>AT206-Baseline!AT206</f>
        <v>10681.629701393666</v>
      </c>
      <c r="AU226" s="21">
        <f>AU206-Baseline!AU206</f>
        <v>10951.230713971963</v>
      </c>
      <c r="AV226" s="21">
        <f>AV206-Baseline!AV206</f>
        <v>11222.247451722045</v>
      </c>
      <c r="AW226" s="21">
        <f>AW206-Baseline!AW206</f>
        <v>11494.734928574167</v>
      </c>
      <c r="AX226" s="21">
        <f>AX206-Baseline!AX206</f>
        <v>11768.750614658791</v>
      </c>
      <c r="AY226" s="21">
        <f>AY206-Baseline!AY206</f>
        <v>12044.354521220062</v>
      </c>
      <c r="AZ226" s="21">
        <f>AZ206-Baseline!AZ206</f>
        <v>12321.609287739213</v>
      </c>
      <c r="BA226" s="21">
        <f>BA206-Baseline!BA206</f>
        <v>12600.580272423664</v>
      </c>
      <c r="BB226" s="21">
        <f>BB206-Baseline!BB206</f>
        <v>12881.28939559752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502</v>
      </c>
      <c r="C229" s="57"/>
      <c r="D229" s="56" t="s">
        <v>387</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75:A77"/>
    <mergeCell ref="A143:A154"/>
    <mergeCell ref="A158:A169"/>
    <mergeCell ref="A172:A174"/>
    <mergeCell ref="A176:A178"/>
    <mergeCell ref="A186:A187"/>
    <mergeCell ref="A204:A206"/>
    <mergeCell ref="A210:A218"/>
    <mergeCell ref="AI51:AM51"/>
    <mergeCell ref="AN51:AR51"/>
    <mergeCell ref="AS51:AW51"/>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A19:B19"/>
    <mergeCell ref="I2:U2"/>
    <mergeCell ref="I3:N4"/>
    <mergeCell ref="P3:U4"/>
    <mergeCell ref="I5:N18"/>
    <mergeCell ref="P5:U18"/>
  </mergeCells>
  <dataValidations count="1">
    <dataValidation type="list" allowBlank="1" showInputMessage="1" showErrorMessage="1" sqref="B7" xr:uid="{B427340A-2129-41D9-B02C-AB779CE2DF12}">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B158:B169 B143:B154</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C54:C63</xm:sqref>
        </x14:dataValidation>
        <x14:dataValidation type="list" allowBlank="1" showInputMessage="1" showErrorMessage="1" xr:uid="{4450C4CF-1C4E-4CD2-9CD7-0DD9FDBAAE6A}">
          <x14:formula1>
            <xm:f>'Fixed Data'!$A$55:$A$78</xm:f>
          </x14:formula1>
          <xm:sqref>B54:B63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503</v>
      </c>
    </row>
    <row r="2" spans="1:19">
      <c r="A2" s="461" t="s">
        <v>504</v>
      </c>
      <c r="B2" s="461"/>
      <c r="C2" s="461"/>
      <c r="D2" s="461"/>
      <c r="E2" s="461"/>
      <c r="F2" s="461"/>
      <c r="G2" s="461"/>
      <c r="H2" s="461"/>
      <c r="I2" s="461"/>
      <c r="J2" s="461"/>
      <c r="K2" s="461"/>
      <c r="L2" s="461"/>
      <c r="M2" s="461"/>
      <c r="N2" s="461"/>
      <c r="O2" s="461"/>
      <c r="P2" s="461"/>
      <c r="Q2" s="461"/>
      <c r="R2" s="461"/>
      <c r="S2" s="461"/>
    </row>
    <row r="3" spans="1:19">
      <c r="A3" s="461"/>
      <c r="B3" s="461"/>
      <c r="C3" s="461"/>
      <c r="D3" s="461"/>
      <c r="E3" s="461"/>
      <c r="F3" s="461"/>
      <c r="G3" s="461"/>
      <c r="H3" s="461"/>
      <c r="I3" s="461"/>
      <c r="J3" s="461"/>
      <c r="K3" s="461"/>
      <c r="L3" s="461"/>
      <c r="M3" s="461"/>
      <c r="N3" s="461"/>
      <c r="O3" s="461"/>
      <c r="P3" s="461"/>
      <c r="Q3" s="461"/>
      <c r="R3" s="461"/>
      <c r="S3" s="461"/>
    </row>
    <row r="4" spans="1:19">
      <c r="A4" s="461"/>
      <c r="B4" s="461"/>
      <c r="C4" s="461"/>
      <c r="D4" s="461"/>
      <c r="E4" s="461"/>
      <c r="F4" s="461"/>
      <c r="G4" s="461"/>
      <c r="H4" s="461"/>
      <c r="I4" s="461"/>
      <c r="J4" s="461"/>
      <c r="K4" s="461"/>
      <c r="L4" s="461"/>
      <c r="M4" s="461"/>
      <c r="N4" s="461"/>
      <c r="O4" s="461"/>
      <c r="P4" s="461"/>
      <c r="Q4" s="461"/>
      <c r="R4" s="461"/>
      <c r="S4" s="461"/>
    </row>
    <row r="19" spans="1:19">
      <c r="A19" s="4" t="s">
        <v>506</v>
      </c>
    </row>
    <row r="20" spans="1:19">
      <c r="A20" s="461" t="s">
        <v>507</v>
      </c>
      <c r="B20" s="461"/>
      <c r="C20" s="461"/>
      <c r="D20" s="461"/>
      <c r="E20" s="461"/>
      <c r="F20" s="461"/>
      <c r="G20" s="461"/>
      <c r="H20" s="461"/>
      <c r="I20" s="461"/>
      <c r="J20" s="461"/>
      <c r="K20" s="461"/>
      <c r="L20" s="461"/>
      <c r="M20" s="461"/>
      <c r="N20" s="461"/>
      <c r="O20" s="461"/>
      <c r="P20" s="461"/>
      <c r="Q20" s="461"/>
      <c r="R20" s="461"/>
      <c r="S20" s="461"/>
    </row>
    <row r="21" spans="1:19" ht="25.5" customHeight="1">
      <c r="A21" s="461"/>
      <c r="B21" s="461"/>
      <c r="C21" s="461"/>
      <c r="D21" s="461"/>
      <c r="E21" s="461"/>
      <c r="F21" s="461"/>
      <c r="G21" s="461"/>
      <c r="H21" s="461"/>
      <c r="I21" s="461"/>
      <c r="J21" s="461"/>
      <c r="K21" s="461"/>
      <c r="L21" s="461"/>
      <c r="M21" s="461"/>
      <c r="N21" s="461"/>
      <c r="O21" s="461"/>
      <c r="P21" s="461"/>
      <c r="Q21" s="461"/>
      <c r="R21" s="461"/>
      <c r="S21" s="461"/>
    </row>
    <row r="23" spans="1:19">
      <c r="A23" s="158" t="s">
        <v>350</v>
      </c>
      <c r="B23" s="395"/>
      <c r="C23" s="395"/>
      <c r="D23" s="395"/>
      <c r="E23" s="395"/>
      <c r="F23" s="395"/>
      <c r="G23" s="395"/>
      <c r="H23" s="395"/>
      <c r="I23" s="395"/>
      <c r="J23" s="395"/>
      <c r="K23" s="395"/>
      <c r="L23" s="395"/>
      <c r="M23" s="395"/>
      <c r="N23" s="395"/>
      <c r="O23" s="395"/>
      <c r="P23" s="395"/>
      <c r="Q23" s="395"/>
      <c r="R23" s="395"/>
      <c r="S23" s="395"/>
    </row>
    <row r="24" spans="1:19">
      <c r="A24" s="158" t="s">
        <v>490</v>
      </c>
      <c r="B24" s="395"/>
      <c r="C24" s="395"/>
      <c r="D24" s="395"/>
      <c r="E24" s="395"/>
      <c r="F24" s="395"/>
      <c r="G24" s="395"/>
      <c r="H24" s="395"/>
      <c r="I24" s="395"/>
      <c r="J24" s="395"/>
      <c r="K24" s="395"/>
      <c r="L24" s="395"/>
      <c r="M24" s="395"/>
      <c r="N24" s="395"/>
      <c r="O24" s="395"/>
      <c r="P24" s="395"/>
      <c r="Q24" s="395"/>
      <c r="R24" s="395"/>
      <c r="S24" s="395"/>
    </row>
    <row r="25" spans="1:19">
      <c r="A25" s="159" t="s">
        <v>393</v>
      </c>
      <c r="B25" s="395"/>
      <c r="C25" s="395"/>
      <c r="D25" s="395"/>
      <c r="E25" s="395"/>
      <c r="F25" s="395"/>
      <c r="G25" s="395"/>
      <c r="H25" s="395"/>
      <c r="I25" s="395"/>
      <c r="J25" s="395"/>
      <c r="K25" s="395"/>
      <c r="L25" s="395"/>
      <c r="M25" s="395"/>
      <c r="N25" s="395"/>
      <c r="O25" s="395"/>
      <c r="P25" s="395"/>
      <c r="Q25" s="395"/>
      <c r="R25" s="395"/>
      <c r="S25" s="395"/>
    </row>
    <row r="26" spans="1:19">
      <c r="A26" s="159" t="s">
        <v>469</v>
      </c>
      <c r="B26" s="395"/>
      <c r="C26" s="395"/>
      <c r="D26" s="395"/>
      <c r="E26" s="395"/>
      <c r="F26" s="395"/>
      <c r="G26" s="395"/>
      <c r="H26" s="395"/>
      <c r="I26" s="395"/>
      <c r="J26" s="395"/>
      <c r="K26" s="395"/>
      <c r="L26" s="395"/>
      <c r="M26" s="395"/>
      <c r="N26" s="395"/>
      <c r="O26" s="395"/>
      <c r="P26" s="395"/>
      <c r="Q26" s="395"/>
      <c r="R26" s="395"/>
      <c r="S26" s="395"/>
    </row>
    <row r="27" spans="1:19">
      <c r="A27" s="159" t="s">
        <v>470</v>
      </c>
      <c r="B27" s="395"/>
      <c r="C27" s="395"/>
      <c r="D27" s="395"/>
      <c r="E27" s="395"/>
      <c r="F27" s="395"/>
      <c r="G27" s="395"/>
      <c r="H27" s="395"/>
      <c r="I27" s="395"/>
      <c r="J27" s="395"/>
      <c r="K27" s="395"/>
      <c r="L27" s="395"/>
      <c r="M27" s="395"/>
      <c r="N27" s="395"/>
      <c r="O27" s="395"/>
      <c r="P27" s="395"/>
      <c r="Q27" s="395"/>
      <c r="R27" s="395"/>
      <c r="S27" s="395"/>
    </row>
    <row r="31" spans="1:19">
      <c r="A31" s="4" t="s">
        <v>511</v>
      </c>
    </row>
    <row r="32" spans="1:19">
      <c r="A32" t="s">
        <v>512</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01" t="s">
        <v>342</v>
      </c>
      <c r="J2" s="402"/>
      <c r="K2" s="402"/>
      <c r="L2" s="402"/>
      <c r="M2" s="402"/>
      <c r="N2" s="402"/>
      <c r="O2" s="402"/>
      <c r="P2" s="402"/>
      <c r="Q2" s="402"/>
      <c r="R2" s="402"/>
      <c r="S2" s="402"/>
      <c r="T2" s="402"/>
      <c r="U2" s="403"/>
    </row>
    <row r="3" spans="1:21" ht="13.5" customHeight="1" outlineLevel="1" thickBot="1">
      <c r="A3" s="3"/>
      <c r="B3" s="7"/>
      <c r="F3" s="24"/>
      <c r="G3" s="10"/>
      <c r="I3" s="404" t="s">
        <v>343</v>
      </c>
      <c r="J3" s="405"/>
      <c r="K3" s="405"/>
      <c r="L3" s="405"/>
      <c r="M3" s="405"/>
      <c r="N3" s="406"/>
      <c r="O3" s="1"/>
      <c r="P3" s="410" t="s">
        <v>344</v>
      </c>
      <c r="Q3" s="411"/>
      <c r="R3" s="411"/>
      <c r="S3" s="411"/>
      <c r="T3" s="411"/>
      <c r="U3" s="412"/>
    </row>
    <row r="4" spans="1:21" ht="56.25" customHeight="1" outlineLevel="1">
      <c r="A4" s="31" t="s">
        <v>157</v>
      </c>
      <c r="B4" s="86"/>
      <c r="E4" s="53" t="s">
        <v>345</v>
      </c>
      <c r="F4" s="91"/>
      <c r="G4" s="28"/>
      <c r="H4" s="10"/>
      <c r="I4" s="407"/>
      <c r="J4" s="408"/>
      <c r="K4" s="408"/>
      <c r="L4" s="408"/>
      <c r="M4" s="408"/>
      <c r="N4" s="409"/>
      <c r="P4" s="413"/>
      <c r="Q4" s="414"/>
      <c r="R4" s="414"/>
      <c r="S4" s="414"/>
      <c r="T4" s="414"/>
      <c r="U4" s="415"/>
    </row>
    <row r="5" spans="1:21" outlineLevel="1">
      <c r="A5" s="13" t="s">
        <v>346</v>
      </c>
      <c r="B5" s="88"/>
      <c r="E5" s="14"/>
      <c r="H5" s="10"/>
      <c r="I5" s="468"/>
      <c r="J5" s="428"/>
      <c r="K5" s="428"/>
      <c r="L5" s="428"/>
      <c r="M5" s="428"/>
      <c r="N5" s="429"/>
      <c r="P5" s="468"/>
      <c r="Q5" s="428"/>
      <c r="R5" s="428"/>
      <c r="S5" s="428"/>
      <c r="T5" s="428"/>
      <c r="U5" s="429"/>
    </row>
    <row r="6" spans="1:21" outlineLevel="1">
      <c r="A6" s="13" t="s">
        <v>349</v>
      </c>
      <c r="B6" s="88"/>
      <c r="E6" s="53" t="s">
        <v>351</v>
      </c>
      <c r="F6" s="90"/>
      <c r="H6" s="10"/>
      <c r="I6" s="430"/>
      <c r="J6" s="431"/>
      <c r="K6" s="431"/>
      <c r="L6" s="431"/>
      <c r="M6" s="431"/>
      <c r="N6" s="432"/>
      <c r="P6" s="430"/>
      <c r="Q6" s="431"/>
      <c r="R6" s="431"/>
      <c r="S6" s="431"/>
      <c r="T6" s="431"/>
      <c r="U6" s="432"/>
    </row>
    <row r="7" spans="1:21" outlineLevel="1">
      <c r="A7" s="13" t="s">
        <v>353</v>
      </c>
      <c r="B7" s="88"/>
      <c r="E7" s="14"/>
      <c r="H7" s="10"/>
      <c r="I7" s="430"/>
      <c r="J7" s="431"/>
      <c r="K7" s="431"/>
      <c r="L7" s="431"/>
      <c r="M7" s="431"/>
      <c r="N7" s="432"/>
      <c r="P7" s="430"/>
      <c r="Q7" s="431"/>
      <c r="R7" s="431"/>
      <c r="S7" s="431"/>
      <c r="T7" s="431"/>
      <c r="U7" s="432"/>
    </row>
    <row r="8" spans="1:21" ht="41" outlineLevel="1" thickBot="1">
      <c r="A8" s="34" t="s">
        <v>354</v>
      </c>
      <c r="B8" s="89"/>
      <c r="E8" s="14"/>
      <c r="H8" s="10"/>
      <c r="I8" s="430"/>
      <c r="J8" s="431"/>
      <c r="K8" s="431"/>
      <c r="L8" s="431"/>
      <c r="M8" s="431"/>
      <c r="N8" s="432"/>
      <c r="P8" s="430"/>
      <c r="Q8" s="431"/>
      <c r="R8" s="431"/>
      <c r="S8" s="431"/>
      <c r="T8" s="431"/>
      <c r="U8" s="432"/>
    </row>
    <row r="9" spans="1:21" outlineLevel="1">
      <c r="E9" s="14"/>
      <c r="H9" s="10"/>
      <c r="I9" s="430"/>
      <c r="J9" s="431"/>
      <c r="K9" s="431"/>
      <c r="L9" s="431"/>
      <c r="M9" s="431"/>
      <c r="N9" s="432"/>
      <c r="P9" s="430"/>
      <c r="Q9" s="431"/>
      <c r="R9" s="431"/>
      <c r="S9" s="431"/>
      <c r="T9" s="431"/>
      <c r="U9" s="432"/>
    </row>
    <row r="10" spans="1:21" ht="14" outlineLevel="1" thickBot="1">
      <c r="A10" s="32" t="s">
        <v>356</v>
      </c>
      <c r="B10" s="35">
        <f>Baseline!B10</f>
        <v>2027</v>
      </c>
      <c r="E10" s="14"/>
      <c r="H10" s="10"/>
      <c r="I10" s="430"/>
      <c r="J10" s="431"/>
      <c r="K10" s="431"/>
      <c r="L10" s="431"/>
      <c r="M10" s="431"/>
      <c r="N10" s="432"/>
      <c r="P10" s="430"/>
      <c r="Q10" s="431"/>
      <c r="R10" s="431"/>
      <c r="S10" s="431"/>
      <c r="T10" s="431"/>
      <c r="U10" s="432"/>
    </row>
    <row r="11" spans="1:21" outlineLevel="1">
      <c r="A11" s="16"/>
      <c r="H11" s="10"/>
      <c r="I11" s="430"/>
      <c r="J11" s="431"/>
      <c r="K11" s="431"/>
      <c r="L11" s="431"/>
      <c r="M11" s="431"/>
      <c r="N11" s="432"/>
      <c r="P11" s="430"/>
      <c r="Q11" s="431"/>
      <c r="R11" s="431"/>
      <c r="S11" s="431"/>
      <c r="T11" s="431"/>
      <c r="U11" s="432"/>
    </row>
    <row r="12" spans="1:21" ht="40.5" outlineLevel="1">
      <c r="A12" s="26" t="s">
        <v>357</v>
      </c>
      <c r="B12" s="26" t="s">
        <v>358</v>
      </c>
      <c r="C12" s="26" t="s">
        <v>359</v>
      </c>
      <c r="D12" s="26" t="s">
        <v>360</v>
      </c>
      <c r="E12" s="26" t="s">
        <v>361</v>
      </c>
      <c r="F12" s="26" t="s">
        <v>362</v>
      </c>
      <c r="G12" s="26" t="s">
        <v>363</v>
      </c>
      <c r="I12" s="430"/>
      <c r="J12" s="431"/>
      <c r="K12" s="431"/>
      <c r="L12" s="431"/>
      <c r="M12" s="431"/>
      <c r="N12" s="432"/>
      <c r="P12" s="430"/>
      <c r="Q12" s="431"/>
      <c r="R12" s="431"/>
      <c r="S12" s="431"/>
      <c r="T12" s="431"/>
      <c r="U12" s="432"/>
    </row>
    <row r="13" spans="1:21" outlineLevel="1">
      <c r="A13" s="58">
        <v>2035</v>
      </c>
      <c r="B13" s="21">
        <f t="shared" ref="B13:B18" si="0">INDEX($E$204:$AW$204,1,MATCH($A13,$E$53:$BB$53,0))</f>
        <v>0</v>
      </c>
      <c r="C13" s="21">
        <f>B13-Baseline!B13</f>
        <v>1888.8842851622592</v>
      </c>
      <c r="D13" s="21">
        <f t="shared" ref="D13:D18" si="1">INDEX($E$205:$AW$205,1,MATCH($A13,$E$53:$BB$53,0))</f>
        <v>0</v>
      </c>
      <c r="E13" s="21">
        <f>D13-Baseline!D13</f>
        <v>1459.2602889477216</v>
      </c>
      <c r="F13" s="21">
        <f t="shared" ref="F13:F18" si="2">INDEX($E$206:$AW$206,1,MATCH($A13,$E$53:$BB$53,0))</f>
        <v>0</v>
      </c>
      <c r="G13" s="21">
        <f>F13-Baseline!F13</f>
        <v>2318.4990041538231</v>
      </c>
      <c r="I13" s="430"/>
      <c r="J13" s="431"/>
      <c r="K13" s="431"/>
      <c r="L13" s="431"/>
      <c r="M13" s="431"/>
      <c r="N13" s="432"/>
      <c r="P13" s="430"/>
      <c r="Q13" s="431"/>
      <c r="R13" s="431"/>
      <c r="S13" s="431"/>
      <c r="T13" s="431"/>
      <c r="U13" s="432"/>
    </row>
    <row r="14" spans="1:21" outlineLevel="1">
      <c r="A14" s="58">
        <v>2040</v>
      </c>
      <c r="B14" s="21">
        <f t="shared" si="0"/>
        <v>0</v>
      </c>
      <c r="C14" s="21">
        <f>B14-Baseline!B14</f>
        <v>2907.088236539782</v>
      </c>
      <c r="D14" s="21">
        <f t="shared" si="1"/>
        <v>0</v>
      </c>
      <c r="E14" s="21">
        <f>D14-Baseline!D14</f>
        <v>2248.4785741074747</v>
      </c>
      <c r="F14" s="21">
        <f t="shared" si="2"/>
        <v>0</v>
      </c>
      <c r="G14" s="21">
        <f>F14-Baseline!F14</f>
        <v>3566.3298018149389</v>
      </c>
      <c r="I14" s="430"/>
      <c r="J14" s="431"/>
      <c r="K14" s="431"/>
      <c r="L14" s="431"/>
      <c r="M14" s="431"/>
      <c r="N14" s="432"/>
      <c r="P14" s="430"/>
      <c r="Q14" s="431"/>
      <c r="R14" s="431"/>
      <c r="S14" s="431"/>
      <c r="T14" s="431"/>
      <c r="U14" s="432"/>
    </row>
    <row r="15" spans="1:21" outlineLevel="1">
      <c r="A15" s="58">
        <v>2045</v>
      </c>
      <c r="B15" s="21">
        <f t="shared" si="0"/>
        <v>0</v>
      </c>
      <c r="C15" s="21">
        <f>B15-Baseline!B15</f>
        <v>3908.4083463540983</v>
      </c>
      <c r="D15" s="21">
        <f t="shared" si="1"/>
        <v>0</v>
      </c>
      <c r="E15" s="21">
        <f>D15-Baseline!D15</f>
        <v>3026.3733395531845</v>
      </c>
      <c r="F15" s="21">
        <f t="shared" si="2"/>
        <v>0</v>
      </c>
      <c r="G15" s="21">
        <f>F15-Baseline!F15</f>
        <v>4790.7600431636965</v>
      </c>
      <c r="I15" s="430"/>
      <c r="J15" s="431"/>
      <c r="K15" s="431"/>
      <c r="L15" s="431"/>
      <c r="M15" s="431"/>
      <c r="N15" s="432"/>
      <c r="P15" s="430"/>
      <c r="Q15" s="431"/>
      <c r="R15" s="431"/>
      <c r="S15" s="431"/>
      <c r="T15" s="431"/>
      <c r="U15" s="432"/>
    </row>
    <row r="16" spans="1:21" outlineLevel="1">
      <c r="A16" s="58">
        <v>2050</v>
      </c>
      <c r="B16" s="21">
        <f t="shared" si="0"/>
        <v>0</v>
      </c>
      <c r="C16" s="21">
        <f>B16-Baseline!B16</f>
        <v>4896.5037418396423</v>
      </c>
      <c r="D16" s="21">
        <f t="shared" si="1"/>
        <v>0</v>
      </c>
      <c r="E16" s="21">
        <f>D16-Baseline!D16</f>
        <v>3796.419974329915</v>
      </c>
      <c r="F16" s="21">
        <f t="shared" si="2"/>
        <v>0</v>
      </c>
      <c r="G16" s="21">
        <f>F16-Baseline!F16</f>
        <v>5996.3756921134554</v>
      </c>
      <c r="I16" s="430"/>
      <c r="J16" s="431"/>
      <c r="K16" s="431"/>
      <c r="L16" s="431"/>
      <c r="M16" s="431"/>
      <c r="N16" s="432"/>
      <c r="P16" s="430"/>
      <c r="Q16" s="431"/>
      <c r="R16" s="431"/>
      <c r="S16" s="431"/>
      <c r="T16" s="431"/>
      <c r="U16" s="432"/>
    </row>
    <row r="17" spans="1:21" outlineLevel="1">
      <c r="A17" s="58">
        <v>2060</v>
      </c>
      <c r="B17" s="21">
        <f t="shared" si="0"/>
        <v>0</v>
      </c>
      <c r="C17" s="21">
        <f>B17-Baseline!B17</f>
        <v>7051.523749760594</v>
      </c>
      <c r="D17" s="21">
        <f t="shared" si="1"/>
        <v>0</v>
      </c>
      <c r="E17" s="21">
        <f>D17-Baseline!D17</f>
        <v>5528.9670559208134</v>
      </c>
      <c r="F17" s="21">
        <f t="shared" si="2"/>
        <v>0</v>
      </c>
      <c r="G17" s="21">
        <f>F17-Baseline!F17</f>
        <v>8569.9427065795626</v>
      </c>
      <c r="I17" s="430"/>
      <c r="J17" s="431"/>
      <c r="K17" s="431"/>
      <c r="L17" s="431"/>
      <c r="M17" s="431"/>
      <c r="N17" s="432"/>
      <c r="P17" s="430"/>
      <c r="Q17" s="431"/>
      <c r="R17" s="431"/>
      <c r="S17" s="431"/>
      <c r="T17" s="431"/>
      <c r="U17" s="432"/>
    </row>
    <row r="18" spans="1:21" outlineLevel="1">
      <c r="A18" s="58">
        <v>2070</v>
      </c>
      <c r="B18" s="21">
        <f t="shared" si="0"/>
        <v>0</v>
      </c>
      <c r="C18" s="21">
        <f>B18-Baseline!B18</f>
        <v>9294.0798037950626</v>
      </c>
      <c r="D18" s="21">
        <f t="shared" si="1"/>
        <v>0</v>
      </c>
      <c r="E18" s="21">
        <f>D18-Baseline!D18</f>
        <v>7354.6112013707516</v>
      </c>
      <c r="F18" s="21">
        <f t="shared" si="2"/>
        <v>0</v>
      </c>
      <c r="G18" s="21">
        <f>F18-Baseline!F18</f>
        <v>11222.247451722045</v>
      </c>
      <c r="I18" s="433"/>
      <c r="J18" s="434"/>
      <c r="K18" s="434"/>
      <c r="L18" s="434"/>
      <c r="M18" s="434"/>
      <c r="N18" s="435"/>
      <c r="P18" s="433"/>
      <c r="Q18" s="434"/>
      <c r="R18" s="434"/>
      <c r="S18" s="434"/>
      <c r="T18" s="434"/>
      <c r="U18" s="435"/>
    </row>
    <row r="19" spans="1:21" ht="14" outlineLevel="1" thickBot="1">
      <c r="A19" s="436"/>
      <c r="B19" s="436"/>
      <c r="I19" s="250"/>
      <c r="J19" s="251"/>
      <c r="K19" s="251"/>
      <c r="L19" s="251"/>
      <c r="M19" s="251"/>
      <c r="N19" s="251"/>
      <c r="P19" s="249"/>
      <c r="Q19" s="249"/>
      <c r="R19" s="249"/>
      <c r="S19" s="249"/>
      <c r="T19" s="249"/>
      <c r="U19" s="232"/>
    </row>
    <row r="20" spans="1:21" ht="26.25" customHeight="1" outlineLevel="1">
      <c r="A20" s="54" t="s">
        <v>364</v>
      </c>
      <c r="B20" s="55">
        <f>Baseline!B20</f>
        <v>0.33700000000000002</v>
      </c>
      <c r="E20" s="154"/>
      <c r="I20" s="425" t="s">
        <v>365</v>
      </c>
      <c r="J20" s="426"/>
      <c r="K20" s="426"/>
      <c r="L20" s="426"/>
      <c r="M20" s="426"/>
      <c r="N20" s="427"/>
      <c r="P20" s="425" t="s">
        <v>366</v>
      </c>
      <c r="Q20" s="426"/>
      <c r="R20" s="426"/>
      <c r="S20" s="426"/>
      <c r="T20" s="426"/>
      <c r="U20" s="427"/>
    </row>
    <row r="21" spans="1:21" ht="12.75" customHeight="1" outlineLevel="1">
      <c r="A21" s="154"/>
      <c r="B21" s="155"/>
      <c r="I21" s="468"/>
      <c r="J21" s="428"/>
      <c r="K21" s="428"/>
      <c r="L21" s="428"/>
      <c r="M21" s="428"/>
      <c r="N21" s="429"/>
      <c r="P21" s="468"/>
      <c r="Q21" s="428"/>
      <c r="R21" s="428"/>
      <c r="S21" s="428"/>
      <c r="T21" s="428"/>
      <c r="U21" s="429"/>
    </row>
    <row r="22" spans="1:21" ht="12.75" customHeight="1" outlineLevel="1">
      <c r="A22" s="154"/>
      <c r="B22" s="155"/>
      <c r="I22" s="430"/>
      <c r="J22" s="431"/>
      <c r="K22" s="431"/>
      <c r="L22" s="431"/>
      <c r="M22" s="431"/>
      <c r="N22" s="432"/>
      <c r="P22" s="430"/>
      <c r="Q22" s="431"/>
      <c r="R22" s="431"/>
      <c r="S22" s="431"/>
      <c r="T22" s="431"/>
      <c r="U22" s="432"/>
    </row>
    <row r="23" spans="1:21" outlineLevel="1">
      <c r="A23" s="154"/>
      <c r="B23" s="451" t="s">
        <v>368</v>
      </c>
      <c r="C23" s="452"/>
      <c r="D23" s="452"/>
      <c r="E23" s="452"/>
      <c r="F23" s="452"/>
      <c r="G23" s="453"/>
      <c r="I23" s="430"/>
      <c r="J23" s="431"/>
      <c r="K23" s="431"/>
      <c r="L23" s="431"/>
      <c r="M23" s="431"/>
      <c r="N23" s="432"/>
      <c r="P23" s="430"/>
      <c r="Q23" s="431"/>
      <c r="R23" s="431"/>
      <c r="S23" s="431"/>
      <c r="T23" s="431"/>
      <c r="U23" s="432"/>
    </row>
    <row r="24" spans="1:21" outlineLevel="1">
      <c r="B24" s="17">
        <v>2027</v>
      </c>
      <c r="C24" s="17">
        <v>2028</v>
      </c>
      <c r="D24" s="17">
        <v>2029</v>
      </c>
      <c r="E24" s="17">
        <v>2030</v>
      </c>
      <c r="F24" s="17">
        <v>2031</v>
      </c>
      <c r="G24" s="17" t="s">
        <v>369</v>
      </c>
      <c r="I24" s="430"/>
      <c r="J24" s="431"/>
      <c r="K24" s="431"/>
      <c r="L24" s="431"/>
      <c r="M24" s="431"/>
      <c r="N24" s="432"/>
      <c r="P24" s="430"/>
      <c r="Q24" s="431"/>
      <c r="R24" s="431"/>
      <c r="S24" s="431"/>
      <c r="T24" s="431"/>
      <c r="U24" s="432"/>
    </row>
    <row r="25" spans="1:21" ht="14" outlineLevel="1" thickBot="1">
      <c r="B25" s="30" t="s">
        <v>370</v>
      </c>
      <c r="C25" s="30" t="s">
        <v>370</v>
      </c>
      <c r="D25" s="30" t="s">
        <v>370</v>
      </c>
      <c r="E25" s="30" t="s">
        <v>370</v>
      </c>
      <c r="F25" s="30" t="s">
        <v>370</v>
      </c>
      <c r="G25" s="30" t="s">
        <v>370</v>
      </c>
      <c r="I25" s="430"/>
      <c r="J25" s="431"/>
      <c r="K25" s="431"/>
      <c r="L25" s="431"/>
      <c r="M25" s="431"/>
      <c r="N25" s="432"/>
      <c r="P25" s="430"/>
      <c r="Q25" s="431"/>
      <c r="R25" s="431"/>
      <c r="S25" s="431"/>
      <c r="T25" s="431"/>
      <c r="U25" s="432"/>
    </row>
    <row r="26" spans="1:21" outlineLevel="1">
      <c r="A26" s="54" t="s">
        <v>371</v>
      </c>
      <c r="B26" s="21">
        <f>E64</f>
        <v>0</v>
      </c>
      <c r="C26" s="21">
        <f>F64</f>
        <v>0</v>
      </c>
      <c r="D26" s="21">
        <f>G64</f>
        <v>0</v>
      </c>
      <c r="E26" s="21">
        <f>H64</f>
        <v>0</v>
      </c>
      <c r="F26" s="21">
        <f>I64</f>
        <v>0</v>
      </c>
      <c r="G26" s="21">
        <f>SUM(J64:BB64)</f>
        <v>0</v>
      </c>
      <c r="I26" s="430"/>
      <c r="J26" s="431"/>
      <c r="K26" s="431"/>
      <c r="L26" s="431"/>
      <c r="M26" s="431"/>
      <c r="N26" s="432"/>
      <c r="P26" s="430"/>
      <c r="Q26" s="431"/>
      <c r="R26" s="431"/>
      <c r="S26" s="431"/>
      <c r="T26" s="431"/>
      <c r="U26" s="432"/>
    </row>
    <row r="27" spans="1:21" outlineLevel="1">
      <c r="A27" s="54" t="s">
        <v>372</v>
      </c>
      <c r="B27" s="21">
        <f>E71+E77</f>
        <v>0</v>
      </c>
      <c r="C27" s="21">
        <f>F71+F77</f>
        <v>0</v>
      </c>
      <c r="D27" s="21">
        <f>G71+G77</f>
        <v>0</v>
      </c>
      <c r="E27" s="21">
        <f>H71+H77</f>
        <v>0</v>
      </c>
      <c r="F27" s="21">
        <f>I71+I77</f>
        <v>0</v>
      </c>
      <c r="G27" s="21">
        <f>SUM(J71:BB71)+SUM(J77:BB77)</f>
        <v>0</v>
      </c>
      <c r="I27" s="430"/>
      <c r="J27" s="431"/>
      <c r="K27" s="431"/>
      <c r="L27" s="431"/>
      <c r="M27" s="431"/>
      <c r="N27" s="432"/>
      <c r="P27" s="430"/>
      <c r="Q27" s="431"/>
      <c r="R27" s="431"/>
      <c r="S27" s="431"/>
      <c r="T27" s="431"/>
      <c r="U27" s="432"/>
    </row>
    <row r="28" spans="1:21" outlineLevel="1">
      <c r="A28" s="154"/>
      <c r="B28" s="248"/>
      <c r="C28" s="248"/>
      <c r="D28" s="248"/>
      <c r="E28" s="248"/>
      <c r="F28" s="248"/>
      <c r="G28" s="248"/>
      <c r="I28" s="430"/>
      <c r="J28" s="431"/>
      <c r="K28" s="431"/>
      <c r="L28" s="431"/>
      <c r="M28" s="431"/>
      <c r="N28" s="432"/>
      <c r="P28" s="430"/>
      <c r="Q28" s="431"/>
      <c r="R28" s="431"/>
      <c r="S28" s="431"/>
      <c r="T28" s="431"/>
      <c r="U28" s="432"/>
    </row>
    <row r="29" spans="1:21" ht="14" outlineLevel="1" thickBot="1">
      <c r="A29" s="154"/>
      <c r="B29" s="248"/>
      <c r="C29" s="248"/>
      <c r="D29" s="248"/>
      <c r="E29" s="248"/>
      <c r="F29" s="248"/>
      <c r="G29" s="248"/>
      <c r="I29" s="430"/>
      <c r="J29" s="431"/>
      <c r="K29" s="431"/>
      <c r="L29" s="431"/>
      <c r="M29" s="431"/>
      <c r="N29" s="432"/>
      <c r="P29" s="430"/>
      <c r="Q29" s="431"/>
      <c r="R29" s="431"/>
      <c r="S29" s="431"/>
      <c r="T29" s="431"/>
      <c r="U29" s="432"/>
    </row>
    <row r="30" spans="1:21" ht="14" outlineLevel="1" thickBot="1">
      <c r="A30" s="308"/>
      <c r="B30" s="309" t="s">
        <v>373</v>
      </c>
      <c r="C30" s="310" t="s">
        <v>374</v>
      </c>
      <c r="D30" s="455" t="s">
        <v>325</v>
      </c>
      <c r="E30" s="456"/>
      <c r="F30" s="456"/>
      <c r="G30" s="457"/>
      <c r="I30" s="430"/>
      <c r="J30" s="431"/>
      <c r="K30" s="431"/>
      <c r="L30" s="431"/>
      <c r="M30" s="431"/>
      <c r="N30" s="432"/>
      <c r="P30" s="430"/>
      <c r="Q30" s="431"/>
      <c r="R30" s="431"/>
      <c r="S30" s="431"/>
      <c r="T30" s="431"/>
      <c r="U30" s="432"/>
    </row>
    <row r="31" spans="1:21" outlineLevel="1">
      <c r="A31" s="448" t="s">
        <v>375</v>
      </c>
      <c r="B31" s="311"/>
      <c r="C31" s="307"/>
      <c r="D31" s="399"/>
      <c r="E31" s="399"/>
      <c r="F31" s="399"/>
      <c r="G31" s="400"/>
      <c r="I31" s="430"/>
      <c r="J31" s="431"/>
      <c r="K31" s="431"/>
      <c r="L31" s="431"/>
      <c r="M31" s="431"/>
      <c r="N31" s="432"/>
      <c r="P31" s="430"/>
      <c r="Q31" s="431"/>
      <c r="R31" s="431"/>
      <c r="S31" s="431"/>
      <c r="T31" s="431"/>
      <c r="U31" s="432"/>
    </row>
    <row r="32" spans="1:21" outlineLevel="1">
      <c r="A32" s="448"/>
      <c r="B32" s="312"/>
      <c r="C32" s="252"/>
      <c r="D32" s="397"/>
      <c r="E32" s="397"/>
      <c r="F32" s="397"/>
      <c r="G32" s="398"/>
      <c r="I32" s="430"/>
      <c r="J32" s="431"/>
      <c r="K32" s="431"/>
      <c r="L32" s="431"/>
      <c r="M32" s="431"/>
      <c r="N32" s="432"/>
      <c r="P32" s="430"/>
      <c r="Q32" s="431"/>
      <c r="R32" s="431"/>
      <c r="S32" s="431"/>
      <c r="T32" s="431"/>
      <c r="U32" s="432"/>
    </row>
    <row r="33" spans="1:21" outlineLevel="1">
      <c r="A33" s="448"/>
      <c r="B33" s="312"/>
      <c r="C33" s="252"/>
      <c r="D33" s="397"/>
      <c r="E33" s="397"/>
      <c r="F33" s="397"/>
      <c r="G33" s="398"/>
      <c r="I33" s="430"/>
      <c r="J33" s="431"/>
      <c r="K33" s="431"/>
      <c r="L33" s="431"/>
      <c r="M33" s="431"/>
      <c r="N33" s="432"/>
      <c r="P33" s="430"/>
      <c r="Q33" s="431"/>
      <c r="R33" s="431"/>
      <c r="S33" s="431"/>
      <c r="T33" s="431"/>
      <c r="U33" s="432"/>
    </row>
    <row r="34" spans="1:21" outlineLevel="1">
      <c r="A34" s="448"/>
      <c r="B34" s="312"/>
      <c r="C34" s="252"/>
      <c r="D34" s="397"/>
      <c r="E34" s="397"/>
      <c r="F34" s="397"/>
      <c r="G34" s="398"/>
      <c r="I34" s="430"/>
      <c r="J34" s="431"/>
      <c r="K34" s="431"/>
      <c r="L34" s="431"/>
      <c r="M34" s="431"/>
      <c r="N34" s="432"/>
      <c r="P34" s="430"/>
      <c r="Q34" s="431"/>
      <c r="R34" s="431"/>
      <c r="S34" s="431"/>
      <c r="T34" s="431"/>
      <c r="U34" s="432"/>
    </row>
    <row r="35" spans="1:21" outlineLevel="1">
      <c r="A35" s="448"/>
      <c r="B35" s="312"/>
      <c r="C35" s="252"/>
      <c r="D35" s="397"/>
      <c r="E35" s="397"/>
      <c r="F35" s="397"/>
      <c r="G35" s="398"/>
      <c r="I35" s="430"/>
      <c r="J35" s="431"/>
      <c r="K35" s="431"/>
      <c r="L35" s="431"/>
      <c r="M35" s="431"/>
      <c r="N35" s="432"/>
      <c r="P35" s="430"/>
      <c r="Q35" s="431"/>
      <c r="R35" s="431"/>
      <c r="S35" s="431"/>
      <c r="T35" s="431"/>
      <c r="U35" s="432"/>
    </row>
    <row r="36" spans="1:21" outlineLevel="1">
      <c r="A36" s="448"/>
      <c r="B36" s="312"/>
      <c r="C36" s="252"/>
      <c r="D36" s="397"/>
      <c r="E36" s="397"/>
      <c r="F36" s="397"/>
      <c r="G36" s="398"/>
      <c r="I36" s="430"/>
      <c r="J36" s="431"/>
      <c r="K36" s="431"/>
      <c r="L36" s="431"/>
      <c r="M36" s="431"/>
      <c r="N36" s="432"/>
      <c r="P36" s="430"/>
      <c r="Q36" s="431"/>
      <c r="R36" s="431"/>
      <c r="S36" s="431"/>
      <c r="T36" s="431"/>
      <c r="U36" s="432"/>
    </row>
    <row r="37" spans="1:21" outlineLevel="1">
      <c r="A37" s="448"/>
      <c r="B37" s="312"/>
      <c r="C37" s="252"/>
      <c r="D37" s="397"/>
      <c r="E37" s="397"/>
      <c r="F37" s="397"/>
      <c r="G37" s="398"/>
      <c r="I37" s="430"/>
      <c r="J37" s="431"/>
      <c r="K37" s="431"/>
      <c r="L37" s="431"/>
      <c r="M37" s="431"/>
      <c r="N37" s="432"/>
      <c r="P37" s="430"/>
      <c r="Q37" s="431"/>
      <c r="R37" s="431"/>
      <c r="S37" s="431"/>
      <c r="T37" s="431"/>
      <c r="U37" s="432"/>
    </row>
    <row r="38" spans="1:21" outlineLevel="1">
      <c r="A38" s="448"/>
      <c r="B38" s="312"/>
      <c r="C38" s="252"/>
      <c r="D38" s="397"/>
      <c r="E38" s="397"/>
      <c r="F38" s="397"/>
      <c r="G38" s="398"/>
      <c r="I38" s="430"/>
      <c r="J38" s="431"/>
      <c r="K38" s="431"/>
      <c r="L38" s="431"/>
      <c r="M38" s="431"/>
      <c r="N38" s="432"/>
      <c r="P38" s="430"/>
      <c r="Q38" s="431"/>
      <c r="R38" s="431"/>
      <c r="S38" s="431"/>
      <c r="T38" s="431"/>
      <c r="U38" s="432"/>
    </row>
    <row r="39" spans="1:21" outlineLevel="1">
      <c r="A39" s="448"/>
      <c r="B39" s="312"/>
      <c r="C39" s="252"/>
      <c r="D39" s="397"/>
      <c r="E39" s="397"/>
      <c r="F39" s="397"/>
      <c r="G39" s="398"/>
      <c r="I39" s="430"/>
      <c r="J39" s="431"/>
      <c r="K39" s="431"/>
      <c r="L39" s="431"/>
      <c r="M39" s="431"/>
      <c r="N39" s="432"/>
      <c r="P39" s="430"/>
      <c r="Q39" s="431"/>
      <c r="R39" s="431"/>
      <c r="S39" s="431"/>
      <c r="T39" s="431"/>
      <c r="U39" s="432"/>
    </row>
    <row r="40" spans="1:21" ht="14" outlineLevel="1" thickBot="1">
      <c r="A40" s="449"/>
      <c r="B40" s="313"/>
      <c r="C40" s="314"/>
      <c r="D40" s="458"/>
      <c r="E40" s="458"/>
      <c r="F40" s="458"/>
      <c r="G40" s="459"/>
      <c r="I40" s="430"/>
      <c r="J40" s="431"/>
      <c r="K40" s="431"/>
      <c r="L40" s="431"/>
      <c r="M40" s="431"/>
      <c r="N40" s="432"/>
      <c r="P40" s="430"/>
      <c r="Q40" s="431"/>
      <c r="R40" s="431"/>
      <c r="S40" s="431"/>
      <c r="T40" s="431"/>
      <c r="U40" s="432"/>
    </row>
    <row r="41" spans="1:21" outlineLevel="1">
      <c r="A41" s="154"/>
      <c r="B41" s="248"/>
      <c r="C41" s="248"/>
      <c r="D41" s="248"/>
      <c r="E41" s="248"/>
      <c r="F41" s="248"/>
      <c r="G41" s="248"/>
      <c r="I41" s="430"/>
      <c r="J41" s="431"/>
      <c r="K41" s="431"/>
      <c r="L41" s="431"/>
      <c r="M41" s="431"/>
      <c r="N41" s="432"/>
      <c r="P41" s="430"/>
      <c r="Q41" s="431"/>
      <c r="R41" s="431"/>
      <c r="S41" s="431"/>
      <c r="T41" s="431"/>
      <c r="U41" s="432"/>
    </row>
    <row r="42" spans="1:21" outlineLevel="1">
      <c r="A42" s="154"/>
      <c r="B42" s="248"/>
      <c r="C42" s="248"/>
      <c r="D42" s="248"/>
      <c r="E42" s="248"/>
      <c r="F42" s="248"/>
      <c r="G42" s="248"/>
      <c r="I42" s="430"/>
      <c r="J42" s="431"/>
      <c r="K42" s="431"/>
      <c r="L42" s="431"/>
      <c r="M42" s="431"/>
      <c r="N42" s="432"/>
      <c r="P42" s="430"/>
      <c r="Q42" s="431"/>
      <c r="R42" s="431"/>
      <c r="S42" s="431"/>
      <c r="T42" s="431"/>
      <c r="U42" s="432"/>
    </row>
    <row r="43" spans="1:21" outlineLevel="1">
      <c r="A43" s="154"/>
      <c r="B43" s="248"/>
      <c r="C43" s="248"/>
      <c r="D43" s="248"/>
      <c r="E43" s="248"/>
      <c r="F43" s="248"/>
      <c r="G43" s="248"/>
      <c r="I43" s="430"/>
      <c r="J43" s="431"/>
      <c r="K43" s="431"/>
      <c r="L43" s="431"/>
      <c r="M43" s="431"/>
      <c r="N43" s="432"/>
      <c r="P43" s="430"/>
      <c r="Q43" s="431"/>
      <c r="R43" s="431"/>
      <c r="S43" s="431"/>
      <c r="T43" s="431"/>
      <c r="U43" s="432"/>
    </row>
    <row r="44" spans="1:21" outlineLevel="1">
      <c r="A44" s="154"/>
      <c r="B44" s="248"/>
      <c r="C44" s="248"/>
      <c r="D44" s="248"/>
      <c r="E44" s="248"/>
      <c r="F44" s="248"/>
      <c r="G44" s="248"/>
      <c r="I44" s="430"/>
      <c r="J44" s="431"/>
      <c r="K44" s="431"/>
      <c r="L44" s="431"/>
      <c r="M44" s="431"/>
      <c r="N44" s="432"/>
      <c r="P44" s="430"/>
      <c r="Q44" s="431"/>
      <c r="R44" s="431"/>
      <c r="S44" s="431"/>
      <c r="T44" s="431"/>
      <c r="U44" s="432"/>
    </row>
    <row r="45" spans="1:21" outlineLevel="1">
      <c r="A45" s="154"/>
      <c r="B45" s="248"/>
      <c r="C45" s="248"/>
      <c r="D45" s="248"/>
      <c r="E45" s="248"/>
      <c r="F45" s="248"/>
      <c r="G45" s="248"/>
      <c r="I45" s="433"/>
      <c r="J45" s="434"/>
      <c r="K45" s="434"/>
      <c r="L45" s="434"/>
      <c r="M45" s="434"/>
      <c r="N45" s="435"/>
      <c r="P45" s="433"/>
      <c r="Q45" s="434"/>
      <c r="R45" s="434"/>
      <c r="S45" s="434"/>
      <c r="T45" s="434"/>
      <c r="U45" s="435"/>
    </row>
    <row r="46" spans="1:21" outlineLevel="1">
      <c r="A46" s="154"/>
      <c r="B46" s="248"/>
      <c r="C46" s="248"/>
      <c r="D46" s="248"/>
      <c r="E46" s="248"/>
      <c r="F46" s="248"/>
      <c r="G46" s="248"/>
    </row>
    <row r="47" spans="1:21">
      <c r="A47" s="154"/>
      <c r="B47" s="155"/>
    </row>
    <row r="48" spans="1:21" ht="15">
      <c r="A48" s="12" t="s">
        <v>377</v>
      </c>
    </row>
    <row r="49" spans="1:54" ht="15" outlineLevel="1">
      <c r="A49" s="12"/>
    </row>
    <row r="50" spans="1:54" ht="14" outlineLevel="1" thickBot="1">
      <c r="A50" s="4" t="s">
        <v>378</v>
      </c>
    </row>
    <row r="51" spans="1:54" outlineLevel="2">
      <c r="B51" s="19"/>
      <c r="C51" s="19"/>
      <c r="D51" s="19"/>
      <c r="E51" s="460" t="s">
        <v>272</v>
      </c>
      <c r="F51" s="450"/>
      <c r="G51" s="450"/>
      <c r="H51" s="450"/>
      <c r="I51" s="450"/>
      <c r="J51" s="450" t="s">
        <v>273</v>
      </c>
      <c r="K51" s="450"/>
      <c r="L51" s="450"/>
      <c r="M51" s="450"/>
      <c r="N51" s="450"/>
      <c r="O51" s="450" t="s">
        <v>274</v>
      </c>
      <c r="P51" s="450"/>
      <c r="Q51" s="450"/>
      <c r="R51" s="450"/>
      <c r="S51" s="450"/>
      <c r="T51" s="450" t="s">
        <v>275</v>
      </c>
      <c r="U51" s="450"/>
      <c r="V51" s="450"/>
      <c r="W51" s="450"/>
      <c r="X51" s="450"/>
      <c r="Y51" s="450" t="s">
        <v>379</v>
      </c>
      <c r="Z51" s="450"/>
      <c r="AA51" s="450"/>
      <c r="AB51" s="450"/>
      <c r="AC51" s="450"/>
      <c r="AD51" s="450" t="s">
        <v>380</v>
      </c>
      <c r="AE51" s="450"/>
      <c r="AF51" s="450"/>
      <c r="AG51" s="450"/>
      <c r="AH51" s="450"/>
      <c r="AI51" s="450" t="s">
        <v>381</v>
      </c>
      <c r="AJ51" s="450"/>
      <c r="AK51" s="450"/>
      <c r="AL51" s="450"/>
      <c r="AM51" s="450"/>
      <c r="AN51" s="450" t="s">
        <v>382</v>
      </c>
      <c r="AO51" s="450"/>
      <c r="AP51" s="450"/>
      <c r="AQ51" s="450"/>
      <c r="AR51" s="450"/>
      <c r="AS51" s="450" t="s">
        <v>383</v>
      </c>
      <c r="AT51" s="450"/>
      <c r="AU51" s="450"/>
      <c r="AV51" s="450"/>
      <c r="AW51" s="450"/>
      <c r="AX51" s="450" t="s">
        <v>384</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373</v>
      </c>
      <c r="C53" s="19" t="s">
        <v>385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7" t="s">
        <v>386</v>
      </c>
      <c r="B54" s="127"/>
      <c r="C54" s="127"/>
      <c r="D54" s="124" t="s">
        <v>387</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8"/>
      <c r="B55" s="36"/>
      <c r="C55" s="121"/>
      <c r="D55" s="2" t="s">
        <v>387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8"/>
      <c r="B56" s="36"/>
      <c r="C56" s="121"/>
      <c r="D56" s="2" t="s">
        <v>387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8"/>
      <c r="B57" s="36"/>
      <c r="C57" s="121"/>
      <c r="D57" s="2" t="s">
        <v>387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8"/>
      <c r="B58" s="36"/>
      <c r="C58" s="121"/>
      <c r="D58" s="2" t="s">
        <v>387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8"/>
      <c r="B59" s="36"/>
      <c r="C59" s="121"/>
      <c r="D59" s="2" t="s">
        <v>387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8"/>
      <c r="B60" s="36"/>
      <c r="C60" s="121"/>
      <c r="D60" s="2" t="s">
        <v>387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8"/>
      <c r="B61" s="36"/>
      <c r="C61" s="121"/>
      <c r="D61" s="2" t="s">
        <v>387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8"/>
      <c r="B62" s="36"/>
      <c r="C62" s="121"/>
      <c r="D62" s="2" t="s">
        <v>387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8"/>
      <c r="B63" s="36"/>
      <c r="C63" s="121"/>
      <c r="D63" s="2" t="s">
        <v>387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9"/>
      <c r="B64" s="122" t="s">
        <v>388</v>
      </c>
      <c r="C64" s="296" t="s">
        <v>389</v>
      </c>
      <c r="D64" s="123" t="s">
        <v>387</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5" t="s">
        <v>390</v>
      </c>
      <c r="B66" s="266"/>
      <c r="C66" s="267"/>
      <c r="D66" s="268" t="s">
        <v>387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6"/>
      <c r="B67" s="252"/>
      <c r="C67" s="267"/>
      <c r="D67" s="269" t="s">
        <v>387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6"/>
      <c r="B68" s="252"/>
      <c r="C68" s="267"/>
      <c r="D68" s="269" t="s">
        <v>387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6"/>
      <c r="B69" s="252"/>
      <c r="C69" s="267"/>
      <c r="D69" s="269" t="s">
        <v>387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6"/>
      <c r="B70" s="252"/>
      <c r="C70" s="267"/>
      <c r="D70" s="269" t="s">
        <v>387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7"/>
      <c r="B71" s="122" t="s">
        <v>391</v>
      </c>
      <c r="C71" s="123"/>
      <c r="D71" s="270" t="s">
        <v>387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5" t="s">
        <v>392</v>
      </c>
      <c r="B75" s="127" t="s">
        <v>393</v>
      </c>
      <c r="C75" s="274"/>
      <c r="D75" s="124" t="s">
        <v>387</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46"/>
      <c r="B76" s="121"/>
      <c r="C76" s="272"/>
      <c r="D76" s="2" t="s">
        <v>387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7"/>
      <c r="B77" s="273" t="s">
        <v>394</v>
      </c>
      <c r="C77" s="271"/>
      <c r="D77" s="123" t="s">
        <v>387</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396</v>
      </c>
      <c r="C81" s="6" t="s">
        <v>397</v>
      </c>
      <c r="D81" t="s">
        <v>398</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399</v>
      </c>
      <c r="C82" t="s">
        <v>400</v>
      </c>
      <c r="D82" t="s">
        <v>387</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401</v>
      </c>
      <c r="C83" t="s">
        <v>402</v>
      </c>
      <c r="D83" t="s">
        <v>387</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403</v>
      </c>
      <c r="C84" t="s">
        <v>404</v>
      </c>
      <c r="D84" t="s">
        <v>387</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405</v>
      </c>
      <c r="C85" t="s">
        <v>406</v>
      </c>
      <c r="D85" t="s">
        <v>387</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407</v>
      </c>
      <c r="C86" t="s">
        <v>408</v>
      </c>
      <c r="D86" t="s">
        <v>387</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409</v>
      </c>
      <c r="C87" t="s">
        <v>410</v>
      </c>
      <c r="D87" t="s">
        <v>387</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411</v>
      </c>
      <c r="C88" t="s">
        <v>412</v>
      </c>
      <c r="D88" t="s">
        <v>387</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413</v>
      </c>
      <c r="C89" t="s">
        <v>414</v>
      </c>
      <c r="D89" t="s">
        <v>387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415</v>
      </c>
      <c r="C90" t="s">
        <v>416</v>
      </c>
      <c r="D90" t="s">
        <v>387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417</v>
      </c>
      <c r="C91" t="s">
        <v>418</v>
      </c>
      <c r="D91" t="s">
        <v>387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419</v>
      </c>
      <c r="C92" t="s">
        <v>420</v>
      </c>
      <c r="D92" t="s">
        <v>387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421</v>
      </c>
      <c r="C93" t="s">
        <v>422</v>
      </c>
      <c r="D93" t="s">
        <v>387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423</v>
      </c>
      <c r="C94" t="s">
        <v>424</v>
      </c>
      <c r="D94" t="s">
        <v>387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425</v>
      </c>
      <c r="C95" t="s">
        <v>426</v>
      </c>
      <c r="D95" t="s">
        <v>387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427</v>
      </c>
      <c r="C96" t="s">
        <v>428</v>
      </c>
      <c r="D96" t="s">
        <v>387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429</v>
      </c>
      <c r="C97" t="s">
        <v>430</v>
      </c>
      <c r="D97" t="s">
        <v>387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431</v>
      </c>
      <c r="C98" t="s">
        <v>432</v>
      </c>
      <c r="D98" t="s">
        <v>387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433</v>
      </c>
      <c r="C99" t="s">
        <v>434</v>
      </c>
      <c r="D99" t="s">
        <v>387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435</v>
      </c>
      <c r="C100" t="s">
        <v>436</v>
      </c>
      <c r="D100" t="s">
        <v>387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437</v>
      </c>
      <c r="C101" t="s">
        <v>438</v>
      </c>
      <c r="D101" t="s">
        <v>387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439</v>
      </c>
      <c r="C102" t="s">
        <v>440</v>
      </c>
      <c r="D102" t="s">
        <v>387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441</v>
      </c>
      <c r="C103" t="s">
        <v>442</v>
      </c>
      <c r="D103" t="s">
        <v>387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443</v>
      </c>
      <c r="C104" t="s">
        <v>444</v>
      </c>
      <c r="D104" t="s">
        <v>387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445</v>
      </c>
      <c r="C105" t="s">
        <v>446</v>
      </c>
      <c r="D105" t="s">
        <v>387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447</v>
      </c>
      <c r="C106" t="s">
        <v>448</v>
      </c>
      <c r="D106" t="s">
        <v>387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449</v>
      </c>
      <c r="C107" t="s">
        <v>450</v>
      </c>
      <c r="D107" t="s">
        <v>387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387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387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387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387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387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387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387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387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387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387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387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387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387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387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387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387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387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387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387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387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451</v>
      </c>
      <c r="C128" t="s">
        <v>452</v>
      </c>
      <c r="D128" t="s">
        <v>387</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453</v>
      </c>
      <c r="C129" t="s">
        <v>454</v>
      </c>
      <c r="D129" t="s">
        <v>387</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455</v>
      </c>
      <c r="C130" t="s">
        <v>456</v>
      </c>
      <c r="D130" t="s">
        <v>387</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457</v>
      </c>
      <c r="C131" t="s">
        <v>458</v>
      </c>
      <c r="D131" t="s">
        <v>387</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459</v>
      </c>
      <c r="C132" t="s">
        <v>460</v>
      </c>
      <c r="D132" t="s">
        <v>387</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461</v>
      </c>
      <c r="C133" s="7" t="s">
        <v>462</v>
      </c>
      <c r="D133" s="7" t="s">
        <v>387</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463</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464</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0" t="s">
        <v>468</v>
      </c>
      <c r="B143" s="135" t="s">
        <v>284</v>
      </c>
      <c r="C143" s="135" t="s">
        <v>393</v>
      </c>
      <c r="D143" s="135" t="s">
        <v>387</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41"/>
      <c r="B144" s="135" t="s">
        <v>284</v>
      </c>
      <c r="C144" s="135"/>
      <c r="D144" s="135" t="s">
        <v>387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1"/>
      <c r="B145" s="135" t="s">
        <v>284</v>
      </c>
      <c r="C145" s="135"/>
      <c r="D145" s="135" t="s">
        <v>387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1"/>
      <c r="B146" s="135" t="s">
        <v>287</v>
      </c>
      <c r="C146" s="135" t="s">
        <v>469</v>
      </c>
      <c r="D146" s="135" t="s">
        <v>387</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41"/>
      <c r="B147" s="135" t="s">
        <v>287</v>
      </c>
      <c r="C147" s="135" t="s">
        <v>470</v>
      </c>
      <c r="D147" s="135" t="s">
        <v>387</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41"/>
      <c r="B148" s="135" t="s">
        <v>287</v>
      </c>
      <c r="C148" s="135"/>
      <c r="D148" s="135" t="s">
        <v>387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1"/>
      <c r="B149" s="135" t="s">
        <v>287</v>
      </c>
      <c r="C149" s="135"/>
      <c r="D149" s="135" t="s">
        <v>387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1"/>
      <c r="B150" s="135" t="s">
        <v>290</v>
      </c>
      <c r="C150" s="315" t="s">
        <v>471</v>
      </c>
      <c r="D150" s="135" t="s">
        <v>387</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41"/>
      <c r="B151" s="135" t="s">
        <v>290</v>
      </c>
      <c r="C151" s="315" t="s">
        <v>472</v>
      </c>
      <c r="D151" s="135" t="s">
        <v>387</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41"/>
      <c r="B152" s="135" t="s">
        <v>290</v>
      </c>
      <c r="C152" s="315" t="s">
        <v>473</v>
      </c>
      <c r="D152" s="135" t="s">
        <v>387</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41"/>
      <c r="B153" s="135" t="s">
        <v>474</v>
      </c>
      <c r="C153" s="135"/>
      <c r="D153" s="135" t="s">
        <v>387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2"/>
      <c r="B154" s="135" t="s">
        <v>474</v>
      </c>
      <c r="C154" s="135"/>
      <c r="D154" s="135" t="s">
        <v>387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0" t="s">
        <v>475</v>
      </c>
      <c r="B158" s="135" t="s">
        <v>284</v>
      </c>
      <c r="C158" s="315" t="s">
        <v>393</v>
      </c>
      <c r="D158" s="135" t="s">
        <v>476</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41"/>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1"/>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1"/>
      <c r="B161" s="135" t="s">
        <v>287</v>
      </c>
      <c r="C161" s="315" t="s">
        <v>469</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41"/>
      <c r="B162" s="135" t="s">
        <v>287</v>
      </c>
      <c r="C162" s="315" t="s">
        <v>470</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41"/>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1"/>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1"/>
      <c r="B165" s="135" t="s">
        <v>474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1"/>
      <c r="B166" s="135" t="s">
        <v>474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1"/>
      <c r="B167" s="135" t="s">
        <v>474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1"/>
      <c r="B168" s="135" t="s">
        <v>474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2"/>
      <c r="B169" s="135" t="s">
        <v>474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0" t="s">
        <v>480</v>
      </c>
      <c r="B172" s="135" t="s">
        <v>284</v>
      </c>
      <c r="C172" s="135" t="s">
        <v>393</v>
      </c>
      <c r="D172" s="135" t="s">
        <v>387</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41"/>
      <c r="B173" s="135" t="s">
        <v>284</v>
      </c>
      <c r="C173" s="135"/>
      <c r="D173" s="135" t="s">
        <v>387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2"/>
      <c r="B174" s="135" t="s">
        <v>284</v>
      </c>
      <c r="C174" s="135"/>
      <c r="D174" s="135" t="s">
        <v>387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0" t="s">
        <v>481</v>
      </c>
      <c r="B176" s="135" t="s">
        <v>284</v>
      </c>
      <c r="C176" s="135" t="s">
        <v>393</v>
      </c>
      <c r="D176" s="135" t="s">
        <v>387</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41"/>
      <c r="B177" s="135" t="s">
        <v>284</v>
      </c>
      <c r="C177" s="135"/>
      <c r="D177" s="135" t="s">
        <v>387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2"/>
      <c r="B178" s="135" t="s">
        <v>284</v>
      </c>
      <c r="C178" s="135"/>
      <c r="D178" s="135" t="s">
        <v>387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482</v>
      </c>
      <c r="B182" s="19"/>
      <c r="C182" s="19"/>
      <c r="D182" s="19"/>
      <c r="E182" s="15"/>
    </row>
    <row r="183" spans="1:54" ht="15" outlineLevel="1">
      <c r="A183" s="12"/>
      <c r="B183" s="19"/>
      <c r="C183" s="19"/>
      <c r="D183" s="19"/>
      <c r="E183" s="15"/>
    </row>
    <row r="184" spans="1:54" s="4" customFormat="1" outlineLevel="1">
      <c r="A184" s="4" t="s">
        <v>483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3" t="s">
        <v>484</v>
      </c>
      <c r="B186" s="150" t="s">
        <v>485</v>
      </c>
      <c r="C186" s="6" t="s">
        <v>486</v>
      </c>
      <c r="D186" s="10" t="s">
        <v>398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4"/>
      <c r="B187" s="150" t="s">
        <v>487</v>
      </c>
      <c r="C187" s="6" t="s">
        <v>488</v>
      </c>
      <c r="D187" s="10" t="s">
        <v>398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40" t="s">
        <v>489</v>
      </c>
      <c r="B190" s="150" t="s">
        <v>350</v>
      </c>
      <c r="C190" s="19"/>
      <c r="D190" s="135" t="s">
        <v>387</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41"/>
      <c r="B191" s="150" t="s">
        <v>490</v>
      </c>
      <c r="C191" s="19"/>
      <c r="D191" s="135" t="s">
        <v>387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1"/>
      <c r="B192" s="150" t="s">
        <v>565</v>
      </c>
      <c r="C192" s="19"/>
      <c r="D192" s="135" t="s">
        <v>387</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41"/>
      <c r="B193" s="150" t="s">
        <v>491</v>
      </c>
      <c r="C193" s="19"/>
      <c r="D193" s="135" t="s">
        <v>387</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41"/>
      <c r="B194" s="150" t="s">
        <v>492</v>
      </c>
      <c r="C194" s="19"/>
      <c r="D194" s="135" t="s">
        <v>387</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41"/>
      <c r="B195" s="150" t="s">
        <v>493</v>
      </c>
      <c r="C195" s="19"/>
      <c r="D195" s="135" t="s">
        <v>387</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41"/>
      <c r="B196" s="150" t="s">
        <v>287</v>
      </c>
      <c r="C196" s="19"/>
      <c r="D196" s="135" t="s">
        <v>387</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41"/>
      <c r="B197" s="150" t="s">
        <v>290</v>
      </c>
      <c r="C197" s="19"/>
      <c r="D197" s="135" t="s">
        <v>387</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2"/>
      <c r="B198" s="150" t="s">
        <v>474</v>
      </c>
      <c r="C198" s="19"/>
      <c r="D198" s="135" t="s">
        <v>387</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0" t="s">
        <v>494</v>
      </c>
      <c r="B200" s="150" t="s">
        <v>495</v>
      </c>
      <c r="C200" s="19"/>
      <c r="D200" s="135" t="s">
        <v>387</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41"/>
      <c r="B201" s="150" t="s">
        <v>496</v>
      </c>
      <c r="C201" s="19"/>
      <c r="D201" s="135" t="s">
        <v>387</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2"/>
      <c r="B202" s="150" t="s">
        <v>497</v>
      </c>
      <c r="C202" s="19"/>
      <c r="D202" s="135" t="s">
        <v>387</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0" t="s">
        <v>498</v>
      </c>
      <c r="B204" s="150" t="s">
        <v>499</v>
      </c>
      <c r="C204" s="19"/>
      <c r="D204" s="135" t="s">
        <v>387</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41"/>
      <c r="B205" s="150" t="s">
        <v>500</v>
      </c>
      <c r="C205" s="19"/>
      <c r="D205" s="135" t="s">
        <v>387</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2"/>
      <c r="B206" s="150" t="s">
        <v>501</v>
      </c>
      <c r="C206" s="19"/>
      <c r="D206" s="135" t="s">
        <v>387</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3" t="s">
        <v>489</v>
      </c>
      <c r="B210" s="150" t="s">
        <v>567</v>
      </c>
      <c r="C210" s="19"/>
      <c r="D210" s="135" t="s">
        <v>387</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4"/>
      <c r="B211" s="150" t="s">
        <v>490</v>
      </c>
      <c r="C211" s="19"/>
      <c r="D211" s="135" t="s">
        <v>387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4"/>
      <c r="B212" s="150" t="s">
        <v>565</v>
      </c>
      <c r="C212" s="19"/>
      <c r="D212" s="135" t="s">
        <v>387</v>
      </c>
      <c r="E212" s="21">
        <f>E192-Baseline!E192</f>
        <v>16.374328978122275</v>
      </c>
      <c r="F212" s="21">
        <f>F77*F186-Baseline!F77*Baseline!F186</f>
        <v>16.029292669975227</v>
      </c>
      <c r="G212" s="21">
        <f>G77*G186-Baseline!G77*Baseline!G186</f>
        <v>15.69256043872519</v>
      </c>
      <c r="H212" s="21">
        <f>H77*H186-Baseline!H77*Baseline!H186</f>
        <v>15.363936135616679</v>
      </c>
      <c r="I212" s="21">
        <f>I77*I186-Baseline!I77*Baseline!I186</f>
        <v>15.043228369889892</v>
      </c>
      <c r="J212" s="21">
        <f>J77*J186-Baseline!J77*Baseline!J186</f>
        <v>14.730250396761082</v>
      </c>
      <c r="K212" s="21">
        <f>K77*K186-Baseline!K77*Baseline!K186</f>
        <v>14.424820005915883</v>
      </c>
      <c r="L212" s="21">
        <f>L77*L186-Baseline!L77*Baseline!L186</f>
        <v>14.126759412710255</v>
      </c>
      <c r="M212" s="21">
        <f>M77*M186-Baseline!M77*Baseline!M186</f>
        <v>13.835895152013277</v>
      </c>
      <c r="N212" s="21">
        <f>N77*N186-Baseline!N77*Baseline!N186</f>
        <v>13.552057974627832</v>
      </c>
      <c r="O212" s="21">
        <f>O77*O186-Baseline!O77*Baseline!O186</f>
        <v>13.275082746226968</v>
      </c>
      <c r="P212" s="21">
        <f>P77*P186-Baseline!P77*Baseline!P186</f>
        <v>13.004808348744906</v>
      </c>
      <c r="Q212" s="21">
        <f>Q77*Q186-Baseline!Q77*Baseline!Q186</f>
        <v>12.741077584163468</v>
      </c>
      <c r="R212" s="21">
        <f>R77*R186-Baseline!R77*Baseline!R186</f>
        <v>12.483737080635972</v>
      </c>
      <c r="S212" s="21">
        <f>S77*S186-Baseline!S77*Baseline!S186</f>
        <v>12.232637200891995</v>
      </c>
      <c r="T212" s="21">
        <f>T77*T186-Baseline!T77*Baseline!T186</f>
        <v>11.987631952867988</v>
      </c>
      <c r="U212" s="21">
        <f>U77*U186-Baseline!U77*Baseline!U186</f>
        <v>11.748578902509884</v>
      </c>
      <c r="V212" s="21">
        <f>V77*V186-Baseline!V77*Baseline!V186</f>
        <v>11.515339088695253</v>
      </c>
      <c r="W212" s="21">
        <f>W77*W186-Baseline!W77*Baseline!W186</f>
        <v>11.287776940223729</v>
      </c>
      <c r="X212" s="21">
        <f>X77*X186-Baseline!X77*Baseline!X186</f>
        <v>11.065760194825934</v>
      </c>
      <c r="Y212" s="21">
        <f>Y77*Y186-Baseline!Y77*Baseline!Y186</f>
        <v>10.84915982014193</v>
      </c>
      <c r="Z212" s="21">
        <f>Z77*Z186-Baseline!Z77*Baseline!Z186</f>
        <v>10.637849936621794</v>
      </c>
      <c r="AA212" s="21">
        <f>AA77*AA186-Baseline!AA77*Baseline!AA186</f>
        <v>10.431707742301937</v>
      </c>
      <c r="AB212" s="21">
        <f>AB77*AB186-Baseline!AB77*Baseline!AB186</f>
        <v>10.230613439411878</v>
      </c>
      <c r="AC212" s="21">
        <f>AC77*AC186-Baseline!AC77*Baseline!AC186</f>
        <v>10.03445016276719</v>
      </c>
      <c r="AD212" s="21">
        <f>AD77*AD186-Baseline!AD77*Baseline!AD186</f>
        <v>9.8431039099058566</v>
      </c>
      <c r="AE212" s="21">
        <f>AE77*AE186-Baseline!AE77*Baseline!AE186</f>
        <v>9.6564634729255516</v>
      </c>
      <c r="AF212" s="21">
        <f>AF77*AF186-Baseline!AF77*Baseline!AF186</f>
        <v>9.4744203719813438</v>
      </c>
      <c r="AG212" s="21">
        <f>AG77*AG186-Baseline!AG77*Baseline!AG186</f>
        <v>9.29686879040338</v>
      </c>
      <c r="AH212" s="21">
        <f>AH77*AH186-Baseline!AH77*Baseline!AH186</f>
        <v>9.1237055113957748</v>
      </c>
      <c r="AI212" s="21">
        <f>AI77*AI186-Baseline!AI77*Baseline!AI186</f>
        <v>8.9548298562785948</v>
      </c>
      <c r="AJ212" s="21">
        <f>AJ77*AJ186-Baseline!AJ77*Baseline!AJ186</f>
        <v>8.8328142243532533</v>
      </c>
      <c r="AK212" s="21">
        <f>AK77*AK186-Baseline!AK77*Baseline!AK186</f>
        <v>8.7135364368885924</v>
      </c>
      <c r="AL212" s="21">
        <f>AL77*AL186-Baseline!AL77*Baseline!AL186</f>
        <v>8.5969512285283081</v>
      </c>
      <c r="AM212" s="21">
        <f>AM77*AM186-Baseline!AM77*Baseline!AM186</f>
        <v>8.4830143579556569</v>
      </c>
      <c r="AN212" s="21">
        <f>AN77*AN186-Baseline!AN77*Baseline!AN186</f>
        <v>8.3716825909902219</v>
      </c>
      <c r="AO212" s="21">
        <f>AO77*AO186-Baseline!AO77*Baseline!AO186</f>
        <v>8.262913684074606</v>
      </c>
      <c r="AP212" s="21">
        <f>AP77*AP186-Baseline!AP77*Baseline!AP186</f>
        <v>8.1566663681444727</v>
      </c>
      <c r="AQ212" s="21">
        <f>AQ77*AQ186-Baseline!AQ77*Baseline!AQ186</f>
        <v>8.0529003328758808</v>
      </c>
      <c r="AR212" s="21">
        <f>AR77*AR186-Baseline!AR77*Baseline!AR186</f>
        <v>7.951576211303677</v>
      </c>
      <c r="AS212" s="21">
        <f>AS77*AS186-Baseline!AS77*Baseline!AS186</f>
        <v>7.8526555648051657</v>
      </c>
      <c r="AT212" s="21">
        <f>AT77*AT186-Baseline!AT77*Baseline!AT186</f>
        <v>7.7561008684430233</v>
      </c>
      <c r="AU212" s="21">
        <f>AU77*AU186-Baseline!AU77*Baseline!AU186</f>
        <v>7.6618754966621099</v>
      </c>
      <c r="AV212" s="21">
        <f>AV77*AV186-Baseline!AV77*Baseline!AV186</f>
        <v>7.5699437093343729</v>
      </c>
      <c r="AW212" s="21">
        <f>AW77*AW186-Baseline!AW77*Baseline!AW186</f>
        <v>7.4802706381466351</v>
      </c>
      <c r="AX212" s="21">
        <f>AX77*AX186-Baseline!AX77*Baseline!AX186</f>
        <v>7.392822273325967</v>
      </c>
      <c r="AY212" s="21">
        <f>AY77*AY186-Baseline!AY77*Baseline!AY186</f>
        <v>7.3075654506975249</v>
      </c>
      <c r="AZ212" s="21">
        <f>AZ77*AZ186-Baseline!AZ77*Baseline!AZ186</f>
        <v>7.2244678390699137</v>
      </c>
      <c r="BA212" s="21">
        <f>BA77*BA186-Baseline!BA77*Baseline!BA186</f>
        <v>7.1434979279431436</v>
      </c>
      <c r="BB212" s="21">
        <f>BB77*BB186-Baseline!BB77*Baseline!BB186</f>
        <v>7.0634355060119649</v>
      </c>
    </row>
    <row r="213" spans="1:54" outlineLevel="2">
      <c r="A213" s="464"/>
      <c r="B213" s="150" t="s">
        <v>491</v>
      </c>
      <c r="C213" s="19"/>
      <c r="D213" s="135" t="s">
        <v>387</v>
      </c>
      <c r="E213" s="21">
        <f>E193-Baseline!E193</f>
        <v>97.633527070556866</v>
      </c>
      <c r="F213" s="21">
        <f>F193-Baseline!F193</f>
        <v>97.27685895507426</v>
      </c>
      <c r="G213" s="21">
        <f>G193-Baseline!G193</f>
        <v>96.565269109317498</v>
      </c>
      <c r="H213" s="21">
        <f>H193-Baseline!H193</f>
        <v>95.847098615086509</v>
      </c>
      <c r="I213" s="21">
        <f>I193-Baseline!I193</f>
        <v>95.442407147393922</v>
      </c>
      <c r="J213" s="21">
        <f>J193-Baseline!J193</f>
        <v>95.019526136158788</v>
      </c>
      <c r="K213" s="21">
        <f>K193-Baseline!K193</f>
        <v>94.273637937616627</v>
      </c>
      <c r="L213" s="21">
        <f>L193-Baseline!L193</f>
        <v>93.824451397893668</v>
      </c>
      <c r="M213" s="21">
        <f>M193-Baseline!M193</f>
        <v>93.360577513176182</v>
      </c>
      <c r="N213" s="21">
        <f>N193-Baseline!N193</f>
        <v>92.59558286774525</v>
      </c>
      <c r="O213" s="21">
        <f>O193-Baseline!O193</f>
        <v>92.111559818815081</v>
      </c>
      <c r="P213" s="21">
        <f>P193-Baseline!P193</f>
        <v>91.615970680579963</v>
      </c>
      <c r="Q213" s="21">
        <f>Q193-Baseline!Q193</f>
        <v>91.109824144783815</v>
      </c>
      <c r="R213" s="21">
        <f>R193-Baseline!R193</f>
        <v>90.858984957107054</v>
      </c>
      <c r="S213" s="21">
        <f>S193-Baseline!S193</f>
        <v>90.329267132654948</v>
      </c>
      <c r="T213" s="21">
        <f>T193-Baseline!T193</f>
        <v>89.791919012958104</v>
      </c>
      <c r="U213" s="21">
        <f>U193-Baseline!U193</f>
        <v>89.247798449904494</v>
      </c>
      <c r="V213" s="21">
        <f>V193-Baseline!V193</f>
        <v>88.942075961667285</v>
      </c>
      <c r="W213" s="21">
        <f>W193-Baseline!W193</f>
        <v>88.382021788394908</v>
      </c>
      <c r="X213" s="21">
        <f>X193-Baseline!X193</f>
        <v>88.052495613615747</v>
      </c>
      <c r="Y213" s="21">
        <f>Y193-Baseline!Y193</f>
        <v>87.480015386569107</v>
      </c>
      <c r="Z213" s="21">
        <f>Z193-Baseline!Z193</f>
        <v>87.130521126788139</v>
      </c>
      <c r="AA213" s="21">
        <f>AA193-Baseline!AA193</f>
        <v>86.77020540175468</v>
      </c>
      <c r="AB213" s="21">
        <f>AB193-Baseline!AB193</f>
        <v>86.400030266818447</v>
      </c>
      <c r="AC213" s="21">
        <f>AC193-Baseline!AC193</f>
        <v>85.972253777562415</v>
      </c>
      <c r="AD213" s="21">
        <f>AD193-Baseline!AD193</f>
        <v>85.549374260064184</v>
      </c>
      <c r="AE213" s="21">
        <f>AE193-Baseline!AE193</f>
        <v>85.140798501178708</v>
      </c>
      <c r="AF213" s="21">
        <f>AF193-Baseline!AF193</f>
        <v>84.719865313982609</v>
      </c>
      <c r="AG213" s="21">
        <f>AG193-Baseline!AG193</f>
        <v>84.290045547487125</v>
      </c>
      <c r="AH213" s="21">
        <f>AH193-Baseline!AH193</f>
        <v>83.85522954685112</v>
      </c>
      <c r="AI213" s="21">
        <f>AI193-Baseline!AI193</f>
        <v>83.420316597675864</v>
      </c>
      <c r="AJ213" s="21">
        <f>AJ193-Baseline!AJ193</f>
        <v>83.386058915619159</v>
      </c>
      <c r="AK213" s="21">
        <f>AK193-Baseline!AK193</f>
        <v>83.3462572371037</v>
      </c>
      <c r="AL213" s="21">
        <f>AL193-Baseline!AL193</f>
        <v>83.302693045076666</v>
      </c>
      <c r="AM213" s="21">
        <f>AM193-Baseline!AM193</f>
        <v>83.256373165201296</v>
      </c>
      <c r="AN213" s="21">
        <f>AN193-Baseline!AN193</f>
        <v>83.207734792918572</v>
      </c>
      <c r="AO213" s="21">
        <f>AO193-Baseline!AO193</f>
        <v>83.15697008567804</v>
      </c>
      <c r="AP213" s="21">
        <f>AP193-Baseline!AP193</f>
        <v>83.104678304787811</v>
      </c>
      <c r="AQ213" s="21">
        <f>AQ193-Baseline!AQ193</f>
        <v>83.051539310087932</v>
      </c>
      <c r="AR213" s="21">
        <f>AR193-Baseline!AR193</f>
        <v>82.998048400534344</v>
      </c>
      <c r="AS213" s="21">
        <f>AS193-Baseline!AS193</f>
        <v>82.944664902979511</v>
      </c>
      <c r="AT213" s="21">
        <f>AT193-Baseline!AT193</f>
        <v>82.891878242241347</v>
      </c>
      <c r="AU213" s="21">
        <f>AU193-Baseline!AU193</f>
        <v>82.840201335904638</v>
      </c>
      <c r="AV213" s="21">
        <f>AV193-Baseline!AV193</f>
        <v>82.790119843513608</v>
      </c>
      <c r="AW213" s="21">
        <f>AW193-Baseline!AW193</f>
        <v>82.742096563318839</v>
      </c>
      <c r="AX213" s="21">
        <f>AX193-Baseline!AX193</f>
        <v>82.696593385275676</v>
      </c>
      <c r="AY213" s="21">
        <f>AY193-Baseline!AY193</f>
        <v>82.654070245116387</v>
      </c>
      <c r="AZ213" s="21">
        <f>AZ193-Baseline!AZ193</f>
        <v>82.614979033915901</v>
      </c>
      <c r="BA213" s="21">
        <f>BA193-Baseline!BA193</f>
        <v>82.579762071260063</v>
      </c>
      <c r="BB213" s="21">
        <f>BB193-Baseline!BB193</f>
        <v>82.534956436028921</v>
      </c>
    </row>
    <row r="214" spans="1:54" outlineLevel="2">
      <c r="A214" s="464"/>
      <c r="B214" s="150" t="s">
        <v>492</v>
      </c>
      <c r="C214" s="19"/>
      <c r="D214" s="135" t="s">
        <v>387</v>
      </c>
      <c r="E214" s="21">
        <f>E194-Baseline!E194</f>
        <v>48.894022682500733</v>
      </c>
      <c r="F214" s="21">
        <f>F194-Baseline!F194</f>
        <v>48.592627858949207</v>
      </c>
      <c r="G214" s="21">
        <f>G194-Baseline!G194</f>
        <v>48.296271801647677</v>
      </c>
      <c r="H214" s="21">
        <f>H194-Baseline!H194</f>
        <v>48.004954204460283</v>
      </c>
      <c r="I214" s="21">
        <f>I194-Baseline!I194</f>
        <v>47.7186759140139</v>
      </c>
      <c r="J214" s="21">
        <f>J194-Baseline!J194</f>
        <v>47.437439018273707</v>
      </c>
      <c r="K214" s="21">
        <f>K194-Baseline!K194</f>
        <v>47.161246768205828</v>
      </c>
      <c r="L214" s="21">
        <f>L194-Baseline!L194</f>
        <v>46.890103721834855</v>
      </c>
      <c r="M214" s="21">
        <f>M194-Baseline!M194</f>
        <v>46.624015697850695</v>
      </c>
      <c r="N214" s="21">
        <f>N194-Baseline!N194</f>
        <v>46.362989795422514</v>
      </c>
      <c r="O214" s="21">
        <f>O194-Baseline!O194</f>
        <v>46.10703444321819</v>
      </c>
      <c r="P214" s="21">
        <f>P194-Baseline!P194</f>
        <v>45.856159446048963</v>
      </c>
      <c r="Q214" s="21">
        <f>Q194-Baseline!Q194</f>
        <v>45.610375975388948</v>
      </c>
      <c r="R214" s="21">
        <f>R194-Baseline!R194</f>
        <v>45.369696591183263</v>
      </c>
      <c r="S214" s="21">
        <f>S194-Baseline!S194</f>
        <v>45.123980126910531</v>
      </c>
      <c r="T214" s="21">
        <f>T194-Baseline!T194</f>
        <v>44.883503205183601</v>
      </c>
      <c r="U214" s="21">
        <f>U194-Baseline!U194</f>
        <v>44.6482792803926</v>
      </c>
      <c r="V214" s="21">
        <f>V194-Baseline!V194</f>
        <v>44.418323380750792</v>
      </c>
      <c r="W214" s="21">
        <f>W194-Baseline!W194</f>
        <v>44.193651983735819</v>
      </c>
      <c r="X214" s="21">
        <f>X194-Baseline!X194</f>
        <v>43.974283239090525</v>
      </c>
      <c r="Y214" s="21">
        <f>Y194-Baseline!Y194</f>
        <v>43.76023687131628</v>
      </c>
      <c r="Z214" s="21">
        <f>Z194-Baseline!Z194</f>
        <v>43.551534255851564</v>
      </c>
      <c r="AA214" s="21">
        <f>AA194-Baseline!AA194</f>
        <v>43.348198447109716</v>
      </c>
      <c r="AB214" s="21">
        <f>AB194-Baseline!AB194</f>
        <v>43.150254273364418</v>
      </c>
      <c r="AC214" s="21">
        <f>AC194-Baseline!AC194</f>
        <v>42.93010407521232</v>
      </c>
      <c r="AD214" s="21">
        <f>AD194-Baseline!AD194</f>
        <v>42.712176418710399</v>
      </c>
      <c r="AE214" s="21">
        <f>AE194-Baseline!AE194</f>
        <v>42.493821907489966</v>
      </c>
      <c r="AF214" s="21">
        <f>AF194-Baseline!AF194</f>
        <v>42.273332907439006</v>
      </c>
      <c r="AG214" s="21">
        <f>AG194-Baseline!AG194</f>
        <v>42.049957540921568</v>
      </c>
      <c r="AH214" s="21">
        <f>AH194-Baseline!AH194</f>
        <v>41.824138324642028</v>
      </c>
      <c r="AI214" s="21">
        <f>AI194-Baseline!AI194</f>
        <v>41.597946830519781</v>
      </c>
      <c r="AJ214" s="21">
        <f>AJ194-Baseline!AJ194</f>
        <v>41.571692117980852</v>
      </c>
      <c r="AK214" s="21">
        <f>AK194-Baseline!AK194</f>
        <v>41.543391298247883</v>
      </c>
      <c r="AL214" s="21">
        <f>AL194-Baseline!AL194</f>
        <v>41.51340499138562</v>
      </c>
      <c r="AM214" s="21">
        <f>AM194-Baseline!AM194</f>
        <v>41.482148388836748</v>
      </c>
      <c r="AN214" s="21">
        <f>AN194-Baseline!AN194</f>
        <v>41.449923413912188</v>
      </c>
      <c r="AO214" s="21">
        <f>AO194-Baseline!AO194</f>
        <v>41.416890064154977</v>
      </c>
      <c r="AP214" s="21">
        <f>AP194-Baseline!AP194</f>
        <v>41.383321559388499</v>
      </c>
      <c r="AQ214" s="21">
        <f>AQ194-Baseline!AQ194</f>
        <v>41.349499157908227</v>
      </c>
      <c r="AR214" s="21">
        <f>AR194-Baseline!AR194</f>
        <v>41.315678594386299</v>
      </c>
      <c r="AS214" s="21">
        <f>AS194-Baseline!AS194</f>
        <v>41.282096280279795</v>
      </c>
      <c r="AT214" s="21">
        <f>AT194-Baseline!AT194</f>
        <v>41.248988186665258</v>
      </c>
      <c r="AU214" s="21">
        <f>AU194-Baseline!AU194</f>
        <v>41.216596943587049</v>
      </c>
      <c r="AV214" s="21">
        <f>AV194-Baseline!AV194</f>
        <v>41.185157210198724</v>
      </c>
      <c r="AW214" s="21">
        <f>AW194-Baseline!AW194</f>
        <v>41.154896701877263</v>
      </c>
      <c r="AX214" s="21">
        <f>AX194-Baseline!AX194</f>
        <v>41.126039762056841</v>
      </c>
      <c r="AY214" s="21">
        <f>AY194-Baseline!AY194</f>
        <v>41.098808550897438</v>
      </c>
      <c r="AZ214" s="21">
        <f>AZ194-Baseline!AZ194</f>
        <v>41.073422034949822</v>
      </c>
      <c r="BA214" s="21">
        <f>BA194-Baseline!BA194</f>
        <v>41.050095249055552</v>
      </c>
      <c r="BB214" s="21">
        <f>BB194-Baseline!BB194</f>
        <v>41.022131891354796</v>
      </c>
    </row>
    <row r="215" spans="1:54" outlineLevel="2">
      <c r="A215" s="464"/>
      <c r="B215" s="150" t="s">
        <v>493</v>
      </c>
      <c r="C215" s="19"/>
      <c r="D215" s="135" t="s">
        <v>387</v>
      </c>
      <c r="E215" s="21">
        <f>E195-Baseline!E195</f>
        <v>146.68206801275718</v>
      </c>
      <c r="F215" s="21">
        <f>F195-Baseline!F195</f>
        <v>145.7778835428347</v>
      </c>
      <c r="G215" s="21">
        <f>G195-Baseline!G195</f>
        <v>144.88881540494305</v>
      </c>
      <c r="H215" s="21">
        <f>H195-Baseline!H195</f>
        <v>144.01486261338084</v>
      </c>
      <c r="I215" s="21">
        <f>I195-Baseline!I195</f>
        <v>143.15602774204169</v>
      </c>
      <c r="J215" s="21">
        <f>J195-Baseline!J195</f>
        <v>142.3123170235647</v>
      </c>
      <c r="K215" s="21">
        <f>K195-Baseline!K195</f>
        <v>141.4837403046175</v>
      </c>
      <c r="L215" s="21">
        <f>L195-Baseline!L195</f>
        <v>140.67031116550459</v>
      </c>
      <c r="M215" s="21">
        <f>M195-Baseline!M195</f>
        <v>139.87204706419342</v>
      </c>
      <c r="N215" s="21">
        <f>N195-Baseline!N195</f>
        <v>139.08896935751113</v>
      </c>
      <c r="O215" s="21">
        <f>O195-Baseline!O195</f>
        <v>138.32110332965459</v>
      </c>
      <c r="P215" s="21">
        <f>P195-Baseline!P195</f>
        <v>137.56847836574204</v>
      </c>
      <c r="Q215" s="21">
        <f>Q195-Baseline!Q195</f>
        <v>136.83112792616686</v>
      </c>
      <c r="R215" s="21">
        <f>R195-Baseline!R195</f>
        <v>136.10908977354975</v>
      </c>
      <c r="S215" s="21">
        <f>S195-Baseline!S195</f>
        <v>135.37194035477489</v>
      </c>
      <c r="T215" s="21">
        <f>T195-Baseline!T195</f>
        <v>134.65050959011398</v>
      </c>
      <c r="U215" s="21">
        <f>U195-Baseline!U195</f>
        <v>133.94483786610735</v>
      </c>
      <c r="V215" s="21">
        <f>V195-Baseline!V195</f>
        <v>133.25497011781775</v>
      </c>
      <c r="W215" s="21">
        <f>W195-Baseline!W195</f>
        <v>132.58095595120744</v>
      </c>
      <c r="X215" s="21">
        <f>X195-Baseline!X195</f>
        <v>131.92284971727156</v>
      </c>
      <c r="Y215" s="21">
        <f>Y195-Baseline!Y195</f>
        <v>131.28071061394886</v>
      </c>
      <c r="Z215" s="21">
        <f>Z195-Baseline!Z195</f>
        <v>130.65460274498201</v>
      </c>
      <c r="AA215" s="21">
        <f>AA195-Baseline!AA195</f>
        <v>130.0445953634644</v>
      </c>
      <c r="AB215" s="21">
        <f>AB195-Baseline!AB195</f>
        <v>129.45076282009325</v>
      </c>
      <c r="AC215" s="21">
        <f>AC195-Baseline!AC195</f>
        <v>128.7903122268537</v>
      </c>
      <c r="AD215" s="21">
        <f>AD195-Baseline!AD195</f>
        <v>128.13652925868868</v>
      </c>
      <c r="AE215" s="21">
        <f>AE195-Baseline!AE195</f>
        <v>127.48146572660856</v>
      </c>
      <c r="AF215" s="21">
        <f>AF195-Baseline!AF195</f>
        <v>126.81999872835036</v>
      </c>
      <c r="AG215" s="21">
        <f>AG195-Baseline!AG195</f>
        <v>126.14987262709093</v>
      </c>
      <c r="AH215" s="21">
        <f>AH195-Baseline!AH195</f>
        <v>125.47241497922539</v>
      </c>
      <c r="AI215" s="21">
        <f>AI195-Baseline!AI195</f>
        <v>124.79384049755949</v>
      </c>
      <c r="AJ215" s="21">
        <f>AJ195-Baseline!AJ195</f>
        <v>124.71507636045057</v>
      </c>
      <c r="AK215" s="21">
        <f>AK195-Baseline!AK195</f>
        <v>124.630173901601</v>
      </c>
      <c r="AL215" s="21">
        <f>AL195-Baseline!AL195</f>
        <v>124.54021498132882</v>
      </c>
      <c r="AM215" s="21">
        <f>AM195-Baseline!AM195</f>
        <v>124.44644517420026</v>
      </c>
      <c r="AN215" s="21">
        <f>AN195-Baseline!AN195</f>
        <v>124.34977024984501</v>
      </c>
      <c r="AO215" s="21">
        <f>AO195-Baseline!AO195</f>
        <v>124.25067020095176</v>
      </c>
      <c r="AP215" s="21">
        <f>AP195-Baseline!AP195</f>
        <v>124.14996468702526</v>
      </c>
      <c r="AQ215" s="21">
        <f>AQ195-Baseline!AQ195</f>
        <v>124.04849748296336</v>
      </c>
      <c r="AR215" s="21">
        <f>AR195-Baseline!AR195</f>
        <v>123.94703579277265</v>
      </c>
      <c r="AS215" s="21">
        <f>AS195-Baseline!AS195</f>
        <v>123.84628885080642</v>
      </c>
      <c r="AT215" s="21">
        <f>AT195-Baseline!AT195</f>
        <v>123.74696457030792</v>
      </c>
      <c r="AU215" s="21">
        <f>AU195-Baseline!AU195</f>
        <v>123.64979084141281</v>
      </c>
      <c r="AV215" s="21">
        <f>AV195-Baseline!AV195</f>
        <v>123.55547164158008</v>
      </c>
      <c r="AW215" s="21">
        <f>AW195-Baseline!AW195</f>
        <v>123.46469011693925</v>
      </c>
      <c r="AX215" s="21">
        <f>AX195-Baseline!AX195</f>
        <v>123.37811929779333</v>
      </c>
      <c r="AY215" s="21">
        <f>AY195-Baseline!AY195</f>
        <v>123.29642566462405</v>
      </c>
      <c r="AZ215" s="21">
        <f>AZ195-Baseline!AZ195</f>
        <v>123.22026611708364</v>
      </c>
      <c r="BA215" s="21">
        <f>BA195-Baseline!BA195</f>
        <v>123.15028575969684</v>
      </c>
      <c r="BB215" s="21">
        <f>BB195-Baseline!BB195</f>
        <v>123.06639568688225</v>
      </c>
    </row>
    <row r="216" spans="1:54" outlineLevel="2">
      <c r="A216" s="464"/>
      <c r="B216" s="150" t="s">
        <v>287</v>
      </c>
      <c r="C216" s="19"/>
      <c r="D216" s="135" t="s">
        <v>387</v>
      </c>
      <c r="E216" s="21">
        <f>E196-Baseline!E196</f>
        <v>9.2260166219501087</v>
      </c>
      <c r="F216" s="21">
        <f>F196-Baseline!F196</f>
        <v>9.405547572181888</v>
      </c>
      <c r="G216" s="21">
        <f>G196-Baseline!G196</f>
        <v>9.590982848407112</v>
      </c>
      <c r="H216" s="21">
        <f>H196-Baseline!H196</f>
        <v>9.7826389856538913</v>
      </c>
      <c r="I216" s="21">
        <f>I196-Baseline!I196</f>
        <v>9.9808619180753038</v>
      </c>
      <c r="J216" s="21">
        <f>J196-Baseline!J196</f>
        <v>10.186030652949782</v>
      </c>
      <c r="K216" s="21">
        <f>K196-Baseline!K196</f>
        <v>10.398561448155483</v>
      </c>
      <c r="L216" s="21">
        <f>L196-Baseline!L196</f>
        <v>10.618912563666603</v>
      </c>
      <c r="M216" s="21">
        <f>M196-Baseline!M196</f>
        <v>10.847589667549256</v>
      </c>
      <c r="N216" s="21">
        <f>N196-Baseline!N196</f>
        <v>11.085151988261826</v>
      </c>
      <c r="O216" s="21">
        <f>O196-Baseline!O196</f>
        <v>11.332219317987366</v>
      </c>
      <c r="P216" s="21">
        <f>P196-Baseline!P196</f>
        <v>11.572832592522092</v>
      </c>
      <c r="Q216" s="21">
        <f>Q196-Baseline!Q196</f>
        <v>11.813660616785118</v>
      </c>
      <c r="R216" s="21">
        <f>R196-Baseline!R196</f>
        <v>12.061332637416143</v>
      </c>
      <c r="S216" s="21">
        <f>S196-Baseline!S196</f>
        <v>12.316062503705977</v>
      </c>
      <c r="T216" s="21">
        <f>T196-Baseline!T196</f>
        <v>12.578071088649457</v>
      </c>
      <c r="U216" s="21">
        <f>U196-Baseline!U196</f>
        <v>12.847586526463331</v>
      </c>
      <c r="V216" s="21">
        <f>V196-Baseline!V196</f>
        <v>13.124844458241673</v>
      </c>
      <c r="W216" s="21">
        <f>W196-Baseline!W196</f>
        <v>13.410088286030469</v>
      </c>
      <c r="X216" s="21">
        <f>X196-Baseline!X196</f>
        <v>13.703569435611954</v>
      </c>
      <c r="Y216" s="21">
        <f>Y196-Baseline!Y196</f>
        <v>14.005547628299871</v>
      </c>
      <c r="Z216" s="21">
        <f>Z196-Baseline!Z196</f>
        <v>14.316291162057313</v>
      </c>
      <c r="AA216" s="21">
        <f>AA196-Baseline!AA196</f>
        <v>14.636077202259203</v>
      </c>
      <c r="AB216" s="21">
        <f>AB196-Baseline!AB196</f>
        <v>14.965192082433175</v>
      </c>
      <c r="AC216" s="21">
        <f>AC196-Baseline!AC196</f>
        <v>17.349383340938164</v>
      </c>
      <c r="AD216" s="21">
        <f>AD196-Baseline!AD196</f>
        <v>17.768477864600658</v>
      </c>
      <c r="AE216" s="21">
        <f>AE196-Baseline!AE196</f>
        <v>18.200006273841389</v>
      </c>
      <c r="AF216" s="21">
        <f>AF196-Baseline!AF196</f>
        <v>18.644366025267594</v>
      </c>
      <c r="AG216" s="21">
        <f>AG196-Baseline!AG196</f>
        <v>19.101967678860049</v>
      </c>
      <c r="AH216" s="21">
        <f>AH196-Baseline!AH196</f>
        <v>19.573235339288267</v>
      </c>
      <c r="AI216" s="21">
        <f>AI196-Baseline!AI196</f>
        <v>20.058607112225459</v>
      </c>
      <c r="AJ216" s="21">
        <f>AJ196-Baseline!AJ196</f>
        <v>20.601972246726476</v>
      </c>
      <c r="AK216" s="21">
        <f>AK196-Baseline!AK196</f>
        <v>21.162631698473305</v>
      </c>
      <c r="AL216" s="21">
        <f>AL196-Baseline!AL196</f>
        <v>21.741174072009162</v>
      </c>
      <c r="AM216" s="21">
        <f>AM196-Baseline!AM196</f>
        <v>22.338208625581753</v>
      </c>
      <c r="AN216" s="21">
        <f>AN196-Baseline!AN196</f>
        <v>22.954366009734034</v>
      </c>
      <c r="AO216" s="21">
        <f>AO196-Baseline!AO196</f>
        <v>23.590299032572837</v>
      </c>
      <c r="AP216" s="21">
        <f>AP196-Baseline!AP196</f>
        <v>24.246683452684717</v>
      </c>
      <c r="AQ216" s="21">
        <f>AQ196-Baseline!AQ196</f>
        <v>24.924218800704768</v>
      </c>
      <c r="AR216" s="21">
        <f>AR196-Baseline!AR196</f>
        <v>25.623629230580356</v>
      </c>
      <c r="AS216" s="21">
        <f>AS196-Baseline!AS196</f>
        <v>26.345664401609682</v>
      </c>
      <c r="AT216" s="21">
        <f>AT196-Baseline!AT196</f>
        <v>27.091100392375331</v>
      </c>
      <c r="AU216" s="21">
        <f>AU196-Baseline!AU196</f>
        <v>27.860740647732541</v>
      </c>
      <c r="AV216" s="21">
        <f>AV196-Baseline!AV196</f>
        <v>28.65541696005565</v>
      </c>
      <c r="AW216" s="21">
        <f>AW196-Baseline!AW196</f>
        <v>29.475990485989264</v>
      </c>
      <c r="AX216" s="21">
        <f>AX196-Baseline!AX196</f>
        <v>30.323352799996808</v>
      </c>
      <c r="AY216" s="21">
        <f>AY196-Baseline!AY196</f>
        <v>31.198426986045519</v>
      </c>
      <c r="AZ216" s="21">
        <f>AZ196-Baseline!AZ196</f>
        <v>32.1021687688174</v>
      </c>
      <c r="BA216" s="21">
        <f>BA196-Baseline!BA196</f>
        <v>33.035567685884786</v>
      </c>
      <c r="BB216" s="21">
        <f>BB196-Baseline!BB196</f>
        <v>33.996106001061271</v>
      </c>
    </row>
    <row r="217" spans="1:54" outlineLevel="2">
      <c r="A217" s="464"/>
      <c r="B217" s="150" t="s">
        <v>290</v>
      </c>
      <c r="C217" s="19"/>
      <c r="D217" s="135"/>
      <c r="E217" s="21">
        <f>E197-Baseline!E197</f>
        <v>90.62013415657826</v>
      </c>
      <c r="F217" s="21">
        <f>F197-Baseline!F197</f>
        <v>90.272578591830282</v>
      </c>
      <c r="G217" s="21">
        <f>G197-Baseline!G197</f>
        <v>89.935898223402106</v>
      </c>
      <c r="H217" s="21">
        <f>H197-Baseline!H197</f>
        <v>89.610080601278867</v>
      </c>
      <c r="I217" s="21">
        <f>I197-Baseline!I197</f>
        <v>89.295125036618202</v>
      </c>
      <c r="J217" s="21">
        <f>J197-Baseline!J197</f>
        <v>88.991043529163122</v>
      </c>
      <c r="K217" s="21">
        <f>K197-Baseline!K197</f>
        <v>88.697861760071746</v>
      </c>
      <c r="L217" s="21">
        <f>L197-Baseline!L197</f>
        <v>88.415620199671537</v>
      </c>
      <c r="M217" s="21">
        <f>M197-Baseline!M197</f>
        <v>88.144375343051593</v>
      </c>
      <c r="N217" s="21">
        <f>N197-Baseline!N197</f>
        <v>87.884201087901246</v>
      </c>
      <c r="O217" s="21">
        <f>O197-Baseline!O197</f>
        <v>87.635190270668602</v>
      </c>
      <c r="P217" s="21">
        <f>P197-Baseline!P197</f>
        <v>87.390675216370227</v>
      </c>
      <c r="Q217" s="21">
        <f>Q197-Baseline!Q197</f>
        <v>87.153543094524395</v>
      </c>
      <c r="R217" s="21">
        <f>R197-Baseline!R197</f>
        <v>86.926458351655342</v>
      </c>
      <c r="S217" s="21">
        <f>S197-Baseline!S197</f>
        <v>86.709425205259691</v>
      </c>
      <c r="T217" s="21">
        <f>T197-Baseline!T197</f>
        <v>86.502455504523041</v>
      </c>
      <c r="U217" s="21">
        <f>U197-Baseline!U197</f>
        <v>86.305569046213748</v>
      </c>
      <c r="V217" s="21">
        <f>V197-Baseline!V197</f>
        <v>86.118793914959852</v>
      </c>
      <c r="W217" s="21">
        <f>W197-Baseline!W197</f>
        <v>85.942166849500396</v>
      </c>
      <c r="X217" s="21">
        <f>X197-Baseline!X197</f>
        <v>85.775733636600989</v>
      </c>
      <c r="Y217" s="21">
        <f>Y197-Baseline!Y197</f>
        <v>85.619549534446577</v>
      </c>
      <c r="Z217" s="21">
        <f>Z197-Baseline!Z197</f>
        <v>85.473679727445926</v>
      </c>
      <c r="AA217" s="21">
        <f>AA197-Baseline!AA197</f>
        <v>85.338199814512109</v>
      </c>
      <c r="AB217" s="21">
        <f>AB197-Baseline!AB197</f>
        <v>85.213196333027469</v>
      </c>
      <c r="AC217" s="21">
        <f>AC197-Baseline!AC197</f>
        <v>102.02059867231735</v>
      </c>
      <c r="AD217" s="21">
        <f>AD197-Baseline!AD197</f>
        <v>102.03693021054571</v>
      </c>
      <c r="AE217" s="21">
        <f>AE197-Baseline!AE197</f>
        <v>102.06439116481569</v>
      </c>
      <c r="AF217" s="21">
        <f>AF197-Baseline!AF197</f>
        <v>102.10313685175744</v>
      </c>
      <c r="AG217" s="21">
        <f>AG197-Baseline!AG197</f>
        <v>102.1533363551694</v>
      </c>
      <c r="AH217" s="21">
        <f>AH197-Baseline!AH197</f>
        <v>102.21517333560675</v>
      </c>
      <c r="AI217" s="21">
        <f>AI197-Baseline!AI197</f>
        <v>102.28884689541067</v>
      </c>
      <c r="AJ217" s="21">
        <f>AJ197-Baseline!AJ197</f>
        <v>102.87153644712632</v>
      </c>
      <c r="AK217" s="21">
        <f>AK197-Baseline!AK197</f>
        <v>103.46987718233819</v>
      </c>
      <c r="AL217" s="21">
        <f>AL197-Baseline!AL197</f>
        <v>104.08432244560284</v>
      </c>
      <c r="AM217" s="21">
        <f>AM197-Baseline!AM197</f>
        <v>104.71535229864168</v>
      </c>
      <c r="AN217" s="21">
        <f>AN197-Baseline!AN197</f>
        <v>105.36347531196488</v>
      </c>
      <c r="AO217" s="21">
        <f>AO197-Baseline!AO197</f>
        <v>106.02923048471149</v>
      </c>
      <c r="AP217" s="21">
        <f>AP197-Baseline!AP197</f>
        <v>106.71318930202598</v>
      </c>
      <c r="AQ217" s="21">
        <f>AQ197-Baseline!AQ197</f>
        <v>107.41595793996956</v>
      </c>
      <c r="AR217" s="21">
        <f>AR197-Baseline!AR197</f>
        <v>108.13817962869663</v>
      </c>
      <c r="AS217" s="21">
        <f>AS197-Baseline!AS197</f>
        <v>108.88053718540128</v>
      </c>
      <c r="AT217" s="21">
        <f>AT197-Baseline!AT197</f>
        <v>109.64375572938475</v>
      </c>
      <c r="AU217" s="21">
        <f>AU197-Baseline!AU197</f>
        <v>110.42860559248969</v>
      </c>
      <c r="AV217" s="21">
        <f>AV197-Baseline!AV197</f>
        <v>111.23590543911271</v>
      </c>
      <c r="AW217" s="21">
        <f>AW197-Baseline!AW197</f>
        <v>112.06652561104632</v>
      </c>
      <c r="AX217" s="21">
        <f>AX197-Baseline!AX197</f>
        <v>112.92139171350676</v>
      </c>
      <c r="AY217" s="21">
        <f>AY197-Baseline!AY197</f>
        <v>113.80148845990404</v>
      </c>
      <c r="AZ217" s="21">
        <f>AZ197-Baseline!AZ197</f>
        <v>114.70786379417974</v>
      </c>
      <c r="BA217" s="21">
        <f>BA197-Baseline!BA197</f>
        <v>115.64163331092686</v>
      </c>
      <c r="BB217" s="21">
        <f>BB197-Baseline!BB197</f>
        <v>116.5831859798995</v>
      </c>
    </row>
    <row r="218" spans="1:54" outlineLevel="2">
      <c r="A218" s="465"/>
      <c r="B218" s="150" t="s">
        <v>474</v>
      </c>
      <c r="C218" s="19"/>
      <c r="D218" s="135" t="s">
        <v>387</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3" t="s">
        <v>494</v>
      </c>
      <c r="B220" s="150" t="s">
        <v>495</v>
      </c>
      <c r="C220" s="19"/>
      <c r="D220" s="135" t="s">
        <v>387</v>
      </c>
      <c r="E220" s="21">
        <f>E200-Baseline!E200</f>
        <v>213.85400682720751</v>
      </c>
      <c r="F220" s="21">
        <f>F200-Baseline!F200</f>
        <v>212.98427778906165</v>
      </c>
      <c r="G220" s="21">
        <f>G200-Baseline!G200</f>
        <v>211.78471061985192</v>
      </c>
      <c r="H220" s="21">
        <f>H200-Baseline!H200</f>
        <v>210.60375433763596</v>
      </c>
      <c r="I220" s="21">
        <f>I200-Baseline!I200</f>
        <v>209.76162247197732</v>
      </c>
      <c r="J220" s="21">
        <f>J200-Baseline!J200</f>
        <v>208.92685071503277</v>
      </c>
      <c r="K220" s="21">
        <f>K200-Baseline!K200</f>
        <v>207.79488115175974</v>
      </c>
      <c r="L220" s="21">
        <f>L200-Baseline!L200</f>
        <v>206.98574357394205</v>
      </c>
      <c r="M220" s="21">
        <f>M200-Baseline!M200</f>
        <v>206.18843767579031</v>
      </c>
      <c r="N220" s="21">
        <f>N200-Baseline!N200</f>
        <v>205.11699391853614</v>
      </c>
      <c r="O220" s="21">
        <f>O200-Baseline!O200</f>
        <v>204.35405215369803</v>
      </c>
      <c r="P220" s="21">
        <f>P200-Baseline!P200</f>
        <v>203.58428683821717</v>
      </c>
      <c r="Q220" s="21">
        <f>Q200-Baseline!Q200</f>
        <v>202.81810544025677</v>
      </c>
      <c r="R220" s="21">
        <f>R200-Baseline!R200</f>
        <v>202.33051302681451</v>
      </c>
      <c r="S220" s="21">
        <f>S200-Baseline!S200</f>
        <v>201.58739204251262</v>
      </c>
      <c r="T220" s="21">
        <f>T200-Baseline!T200</f>
        <v>200.86007755899857</v>
      </c>
      <c r="U220" s="21">
        <f>U200-Baseline!U200</f>
        <v>200.14953292509148</v>
      </c>
      <c r="V220" s="21">
        <f>V200-Baseline!V200</f>
        <v>199.70105342356408</v>
      </c>
      <c r="W220" s="21">
        <f>W200-Baseline!W200</f>
        <v>199.02205386414951</v>
      </c>
      <c r="X220" s="21">
        <f>X200-Baseline!X200</f>
        <v>198.59755888065462</v>
      </c>
      <c r="Y220" s="21">
        <f>Y200-Baseline!Y200</f>
        <v>197.9542723694575</v>
      </c>
      <c r="Z220" s="21">
        <f>Z200-Baseline!Z200</f>
        <v>197.55834195291317</v>
      </c>
      <c r="AA220" s="21">
        <f>AA200-Baseline!AA200</f>
        <v>197.17619016082793</v>
      </c>
      <c r="AB220" s="21">
        <f>AB200-Baseline!AB200</f>
        <v>196.80903212169096</v>
      </c>
      <c r="AC220" s="21">
        <f>AC200-Baseline!AC200</f>
        <v>215.37668595358511</v>
      </c>
      <c r="AD220" s="21">
        <f>AD200-Baseline!AD200</f>
        <v>215.19788624511642</v>
      </c>
      <c r="AE220" s="21">
        <f>AE200-Baseline!AE200</f>
        <v>215.06165941276134</v>
      </c>
      <c r="AF220" s="21">
        <f>AF200-Baseline!AF200</f>
        <v>214.94178856298896</v>
      </c>
      <c r="AG220" s="21">
        <f>AG200-Baseline!AG200</f>
        <v>214.84221837191996</v>
      </c>
      <c r="AH220" s="21">
        <f>AH200-Baseline!AH200</f>
        <v>214.7673437331419</v>
      </c>
      <c r="AI220" s="21">
        <f>AI200-Baseline!AI200</f>
        <v>214.72260046159059</v>
      </c>
      <c r="AJ220" s="21">
        <f>AJ200-Baseline!AJ200</f>
        <v>215.69238183382521</v>
      </c>
      <c r="AK220" s="21">
        <f>AK200-Baseline!AK200</f>
        <v>216.6923025548038</v>
      </c>
      <c r="AL220" s="21">
        <f>AL200-Baseline!AL200</f>
        <v>217.72514079121697</v>
      </c>
      <c r="AM220" s="21">
        <f>AM200-Baseline!AM200</f>
        <v>218.79294844738038</v>
      </c>
      <c r="AN220" s="21">
        <f>AN200-Baseline!AN200</f>
        <v>219.8972587056077</v>
      </c>
      <c r="AO220" s="21">
        <f>AO200-Baseline!AO200</f>
        <v>221.03941328703698</v>
      </c>
      <c r="AP220" s="21">
        <f>AP200-Baseline!AP200</f>
        <v>222.22121742764298</v>
      </c>
      <c r="AQ220" s="21">
        <f>AQ200-Baseline!AQ200</f>
        <v>223.44461638363813</v>
      </c>
      <c r="AR220" s="21">
        <f>AR200-Baseline!AR200</f>
        <v>224.71143347111501</v>
      </c>
      <c r="AS220" s="21">
        <f>AS200-Baseline!AS200</f>
        <v>226.02352205479565</v>
      </c>
      <c r="AT220" s="21">
        <f>AT200-Baseline!AT200</f>
        <v>227.38283523244445</v>
      </c>
      <c r="AU220" s="21">
        <f>AU200-Baseline!AU200</f>
        <v>228.79142307278897</v>
      </c>
      <c r="AV220" s="21">
        <f>AV200-Baseline!AV200</f>
        <v>230.25138595201634</v>
      </c>
      <c r="AW220" s="21">
        <f>AW200-Baseline!AW200</f>
        <v>231.76488329850105</v>
      </c>
      <c r="AX220" s="21">
        <f>AX200-Baseline!AX200</f>
        <v>233.33416017210521</v>
      </c>
      <c r="AY220" s="21">
        <f>AY200-Baseline!AY200</f>
        <v>234.96155114176347</v>
      </c>
      <c r="AZ220" s="21">
        <f>AZ200-Baseline!AZ200</f>
        <v>236.64947943598298</v>
      </c>
      <c r="BA220" s="21">
        <f>BA200-Baseline!BA200</f>
        <v>238.40046099601486</v>
      </c>
      <c r="BB220" s="21">
        <f>BB200-Baseline!BB200</f>
        <v>240.17768392300167</v>
      </c>
    </row>
    <row r="221" spans="1:54" outlineLevel="2">
      <c r="A221" s="464"/>
      <c r="B221" s="150" t="s">
        <v>496</v>
      </c>
      <c r="C221" s="19"/>
      <c r="D221" s="135" t="s">
        <v>387</v>
      </c>
      <c r="E221" s="21">
        <f>E201-Baseline!E201</f>
        <v>165.11450243915138</v>
      </c>
      <c r="F221" s="21">
        <f>F201-Baseline!F201</f>
        <v>164.3000466929366</v>
      </c>
      <c r="G221" s="21">
        <f>G201-Baseline!G201</f>
        <v>163.51571331218207</v>
      </c>
      <c r="H221" s="21">
        <f>H201-Baseline!H201</f>
        <v>162.76160992700972</v>
      </c>
      <c r="I221" s="21">
        <f>I201-Baseline!I201</f>
        <v>162.0378912385973</v>
      </c>
      <c r="J221" s="21">
        <f>J201-Baseline!J201</f>
        <v>161.34476359714768</v>
      </c>
      <c r="K221" s="21">
        <f>K201-Baseline!K201</f>
        <v>160.68248998234895</v>
      </c>
      <c r="L221" s="21">
        <f>L201-Baseline!L201</f>
        <v>160.05139589788325</v>
      </c>
      <c r="M221" s="21">
        <f>M201-Baseline!M201</f>
        <v>159.45187586046484</v>
      </c>
      <c r="N221" s="21">
        <f>N201-Baseline!N201</f>
        <v>158.88440084621342</v>
      </c>
      <c r="O221" s="21">
        <f>O201-Baseline!O201</f>
        <v>158.34952677810111</v>
      </c>
      <c r="P221" s="21">
        <f>P201-Baseline!P201</f>
        <v>157.82447560368618</v>
      </c>
      <c r="Q221" s="21">
        <f>Q201-Baseline!Q201</f>
        <v>157.31865727086193</v>
      </c>
      <c r="R221" s="21">
        <f>R201-Baseline!R201</f>
        <v>156.8412246608907</v>
      </c>
      <c r="S221" s="21">
        <f>S201-Baseline!S201</f>
        <v>156.38210503676819</v>
      </c>
      <c r="T221" s="21">
        <f>T201-Baseline!T201</f>
        <v>155.95166175122409</v>
      </c>
      <c r="U221" s="21">
        <f>U201-Baseline!U201</f>
        <v>155.55001375557956</v>
      </c>
      <c r="V221" s="21">
        <f>V201-Baseline!V201</f>
        <v>155.17730084264758</v>
      </c>
      <c r="W221" s="21">
        <f>W201-Baseline!W201</f>
        <v>154.83368405949039</v>
      </c>
      <c r="X221" s="21">
        <f>X201-Baseline!X201</f>
        <v>154.51934650612941</v>
      </c>
      <c r="Y221" s="21">
        <f>Y201-Baseline!Y201</f>
        <v>154.23449385420466</v>
      </c>
      <c r="Z221" s="21">
        <f>Z201-Baseline!Z201</f>
        <v>153.97935508197659</v>
      </c>
      <c r="AA221" s="21">
        <f>AA201-Baseline!AA201</f>
        <v>153.75418320618297</v>
      </c>
      <c r="AB221" s="21">
        <f>AB201-Baseline!AB201</f>
        <v>153.55925612823694</v>
      </c>
      <c r="AC221" s="21">
        <f>AC201-Baseline!AC201</f>
        <v>172.33453625123502</v>
      </c>
      <c r="AD221" s="21">
        <f>AD201-Baseline!AD201</f>
        <v>172.36068840376262</v>
      </c>
      <c r="AE221" s="21">
        <f>AE201-Baseline!AE201</f>
        <v>172.4146828190726</v>
      </c>
      <c r="AF221" s="21">
        <f>AF201-Baseline!AF201</f>
        <v>172.49525615644541</v>
      </c>
      <c r="AG221" s="21">
        <f>AG201-Baseline!AG201</f>
        <v>172.60213036535441</v>
      </c>
      <c r="AH221" s="21">
        <f>AH201-Baseline!AH201</f>
        <v>172.73625251093281</v>
      </c>
      <c r="AI221" s="21">
        <f>AI201-Baseline!AI201</f>
        <v>172.9002306944345</v>
      </c>
      <c r="AJ221" s="21">
        <f>AJ201-Baseline!AJ201</f>
        <v>173.87801503618689</v>
      </c>
      <c r="AK221" s="21">
        <f>AK201-Baseline!AK201</f>
        <v>174.88943661594797</v>
      </c>
      <c r="AL221" s="21">
        <f>AL201-Baseline!AL201</f>
        <v>175.93585273752592</v>
      </c>
      <c r="AM221" s="21">
        <f>AM201-Baseline!AM201</f>
        <v>177.01872367101583</v>
      </c>
      <c r="AN221" s="21">
        <f>AN201-Baseline!AN201</f>
        <v>178.13944732660133</v>
      </c>
      <c r="AO221" s="21">
        <f>AO201-Baseline!AO201</f>
        <v>179.29933326551389</v>
      </c>
      <c r="AP221" s="21">
        <f>AP201-Baseline!AP201</f>
        <v>180.49986068224365</v>
      </c>
      <c r="AQ221" s="21">
        <f>AQ201-Baseline!AQ201</f>
        <v>181.74257623145843</v>
      </c>
      <c r="AR221" s="21">
        <f>AR201-Baseline!AR201</f>
        <v>183.02906366496697</v>
      </c>
      <c r="AS221" s="21">
        <f>AS201-Baseline!AS201</f>
        <v>184.36095343209593</v>
      </c>
      <c r="AT221" s="21">
        <f>AT201-Baseline!AT201</f>
        <v>185.73994517686836</v>
      </c>
      <c r="AU221" s="21">
        <f>AU201-Baseline!AU201</f>
        <v>187.16781868047138</v>
      </c>
      <c r="AV221" s="21">
        <f>AV201-Baseline!AV201</f>
        <v>188.64642331870147</v>
      </c>
      <c r="AW221" s="21">
        <f>AW201-Baseline!AW201</f>
        <v>190.1776834370595</v>
      </c>
      <c r="AX221" s="21">
        <f>AX201-Baseline!AX201</f>
        <v>191.7636065488864</v>
      </c>
      <c r="AY221" s="21">
        <f>AY201-Baseline!AY201</f>
        <v>193.40628944754451</v>
      </c>
      <c r="AZ221" s="21">
        <f>AZ201-Baseline!AZ201</f>
        <v>195.1079224370169</v>
      </c>
      <c r="BA221" s="21">
        <f>BA201-Baseline!BA201</f>
        <v>196.87079417381034</v>
      </c>
      <c r="BB221" s="21">
        <f>BB201-Baseline!BB201</f>
        <v>198.66485937832752</v>
      </c>
    </row>
    <row r="222" spans="1:54" outlineLevel="2">
      <c r="A222" s="465"/>
      <c r="B222" s="150" t="s">
        <v>497</v>
      </c>
      <c r="C222" s="19"/>
      <c r="D222" s="135" t="s">
        <v>387</v>
      </c>
      <c r="E222" s="21">
        <f>E202-Baseline!E202</f>
        <v>262.90254776940782</v>
      </c>
      <c r="F222" s="21">
        <f>F202-Baseline!F202</f>
        <v>261.48530237682212</v>
      </c>
      <c r="G222" s="21">
        <f>G202-Baseline!G202</f>
        <v>260.10825691547745</v>
      </c>
      <c r="H222" s="21">
        <f>H202-Baseline!H202</f>
        <v>258.7715183359303</v>
      </c>
      <c r="I222" s="21">
        <f>I202-Baseline!I202</f>
        <v>257.47524306662513</v>
      </c>
      <c r="J222" s="21">
        <f>J202-Baseline!J202</f>
        <v>256.21964160243868</v>
      </c>
      <c r="K222" s="21">
        <f>K202-Baseline!K202</f>
        <v>255.00498351876058</v>
      </c>
      <c r="L222" s="21">
        <f>L202-Baseline!L202</f>
        <v>253.83160334155298</v>
      </c>
      <c r="M222" s="21">
        <f>M202-Baseline!M202</f>
        <v>252.69990722680754</v>
      </c>
      <c r="N222" s="21">
        <f>N202-Baseline!N202</f>
        <v>251.61038040830203</v>
      </c>
      <c r="O222" s="21">
        <f>O202-Baseline!O202</f>
        <v>250.5635956645375</v>
      </c>
      <c r="P222" s="21">
        <f>P202-Baseline!P202</f>
        <v>249.53679452337929</v>
      </c>
      <c r="Q222" s="21">
        <f>Q202-Baseline!Q202</f>
        <v>248.53940922163983</v>
      </c>
      <c r="R222" s="21">
        <f>R202-Baseline!R202</f>
        <v>247.58061784325719</v>
      </c>
      <c r="S222" s="21">
        <f>S202-Baseline!S202</f>
        <v>246.63006526463255</v>
      </c>
      <c r="T222" s="21">
        <f>T202-Baseline!T202</f>
        <v>245.71866813615446</v>
      </c>
      <c r="U222" s="21">
        <f>U202-Baseline!U202</f>
        <v>244.84657234129429</v>
      </c>
      <c r="V222" s="21">
        <f>V202-Baseline!V202</f>
        <v>244.01394757971451</v>
      </c>
      <c r="W222" s="21">
        <f>W202-Baseline!W202</f>
        <v>243.220988026962</v>
      </c>
      <c r="X222" s="21">
        <f>X202-Baseline!X202</f>
        <v>242.46791298431043</v>
      </c>
      <c r="Y222" s="21">
        <f>Y202-Baseline!Y202</f>
        <v>241.75496759683722</v>
      </c>
      <c r="Z222" s="21">
        <f>Z202-Baseline!Z202</f>
        <v>241.08242357110706</v>
      </c>
      <c r="AA222" s="21">
        <f>AA202-Baseline!AA202</f>
        <v>240.45058012253764</v>
      </c>
      <c r="AB222" s="21">
        <f>AB202-Baseline!AB202</f>
        <v>239.85976467496576</v>
      </c>
      <c r="AC222" s="21">
        <f>AC202-Baseline!AC202</f>
        <v>258.19474440287644</v>
      </c>
      <c r="AD222" s="21">
        <f>AD202-Baseline!AD202</f>
        <v>257.78504124374092</v>
      </c>
      <c r="AE222" s="21">
        <f>AE202-Baseline!AE202</f>
        <v>257.4023266381912</v>
      </c>
      <c r="AF222" s="21">
        <f>AF202-Baseline!AF202</f>
        <v>257.04192197735676</v>
      </c>
      <c r="AG222" s="21">
        <f>AG202-Baseline!AG202</f>
        <v>256.70204545152376</v>
      </c>
      <c r="AH222" s="21">
        <f>AH202-Baseline!AH202</f>
        <v>256.38452916551614</v>
      </c>
      <c r="AI222" s="21">
        <f>AI202-Baseline!AI202</f>
        <v>256.09612436147427</v>
      </c>
      <c r="AJ222" s="21">
        <f>AJ202-Baseline!AJ202</f>
        <v>257.02139927865665</v>
      </c>
      <c r="AK222" s="21">
        <f>AK202-Baseline!AK202</f>
        <v>257.97621921930113</v>
      </c>
      <c r="AL222" s="21">
        <f>AL202-Baseline!AL202</f>
        <v>258.96266272746914</v>
      </c>
      <c r="AM222" s="21">
        <f>AM202-Baseline!AM202</f>
        <v>259.98302045637934</v>
      </c>
      <c r="AN222" s="21">
        <f>AN202-Baseline!AN202</f>
        <v>261.03929416253413</v>
      </c>
      <c r="AO222" s="21">
        <f>AO202-Baseline!AO202</f>
        <v>262.1331134023107</v>
      </c>
      <c r="AP222" s="21">
        <f>AP202-Baseline!AP202</f>
        <v>263.26650380988042</v>
      </c>
      <c r="AQ222" s="21">
        <f>AQ202-Baseline!AQ202</f>
        <v>264.44157455651361</v>
      </c>
      <c r="AR222" s="21">
        <f>AR202-Baseline!AR202</f>
        <v>265.66042086335335</v>
      </c>
      <c r="AS222" s="21">
        <f>AS202-Baseline!AS202</f>
        <v>266.92514600262257</v>
      </c>
      <c r="AT222" s="21">
        <f>AT202-Baseline!AT202</f>
        <v>268.23792156051104</v>
      </c>
      <c r="AU222" s="21">
        <f>AU202-Baseline!AU202</f>
        <v>269.60101257829717</v>
      </c>
      <c r="AV222" s="21">
        <f>AV202-Baseline!AV202</f>
        <v>271.01673775008283</v>
      </c>
      <c r="AW222" s="21">
        <f>AW202-Baseline!AW202</f>
        <v>272.48747685212146</v>
      </c>
      <c r="AX222" s="21">
        <f>AX202-Baseline!AX202</f>
        <v>274.01568608462287</v>
      </c>
      <c r="AY222" s="21">
        <f>AY202-Baseline!AY202</f>
        <v>275.60390656127112</v>
      </c>
      <c r="AZ222" s="21">
        <f>AZ202-Baseline!AZ202</f>
        <v>277.25476651915068</v>
      </c>
      <c r="BA222" s="21">
        <f>BA202-Baseline!BA202</f>
        <v>278.97098468445165</v>
      </c>
      <c r="BB222" s="21">
        <f>BB202-Baseline!BB202</f>
        <v>280.70912317385501</v>
      </c>
    </row>
    <row r="223" spans="1:54" outlineLevel="2">
      <c r="B223" s="19"/>
      <c r="C223" s="19"/>
      <c r="D223" s="19"/>
      <c r="E223" s="15"/>
    </row>
    <row r="224" spans="1:54" outlineLevel="2">
      <c r="A224" s="463" t="s">
        <v>498</v>
      </c>
      <c r="B224" s="150" t="s">
        <v>495</v>
      </c>
      <c r="C224" s="19"/>
      <c r="D224" s="135" t="s">
        <v>387</v>
      </c>
      <c r="E224" s="21">
        <f>E204-Baseline!E204</f>
        <v>213.85400682720751</v>
      </c>
      <c r="F224" s="21">
        <f>F204-Baseline!F204</f>
        <v>426.83828461626916</v>
      </c>
      <c r="G224" s="21">
        <f>G204-Baseline!G204</f>
        <v>638.62299523612114</v>
      </c>
      <c r="H224" s="21">
        <f>H204-Baseline!H204</f>
        <v>849.22674957375716</v>
      </c>
      <c r="I224" s="21">
        <f>I204-Baseline!I204</f>
        <v>1058.9883720457344</v>
      </c>
      <c r="J224" s="21">
        <f>J204-Baseline!J204</f>
        <v>1267.9152227607672</v>
      </c>
      <c r="K224" s="21">
        <f>K204-Baseline!K204</f>
        <v>1475.7101039125268</v>
      </c>
      <c r="L224" s="21">
        <f>L204-Baseline!L204</f>
        <v>1682.6958474864689</v>
      </c>
      <c r="M224" s="21">
        <f>M204-Baseline!M204</f>
        <v>1888.8842851622592</v>
      </c>
      <c r="N224" s="21">
        <f>N204-Baseline!N204</f>
        <v>2094.0012790807955</v>
      </c>
      <c r="O224" s="21">
        <f>O204-Baseline!O204</f>
        <v>2298.3553312344934</v>
      </c>
      <c r="P224" s="21">
        <f>P204-Baseline!P204</f>
        <v>2501.9396180727108</v>
      </c>
      <c r="Q224" s="21">
        <f>Q204-Baseline!Q204</f>
        <v>2704.7577235129675</v>
      </c>
      <c r="R224" s="21">
        <f>R204-Baseline!R204</f>
        <v>2907.088236539782</v>
      </c>
      <c r="S224" s="21">
        <f>S204-Baseline!S204</f>
        <v>3108.6756285822944</v>
      </c>
      <c r="T224" s="21">
        <f>T204-Baseline!T204</f>
        <v>3309.5357061412928</v>
      </c>
      <c r="U224" s="21">
        <f>U204-Baseline!U204</f>
        <v>3509.6852390663844</v>
      </c>
      <c r="V224" s="21">
        <f>V204-Baseline!V204</f>
        <v>3709.3862924899486</v>
      </c>
      <c r="W224" s="21">
        <f>W204-Baseline!W204</f>
        <v>3908.4083463540983</v>
      </c>
      <c r="X224" s="21">
        <f>X204-Baseline!X204</f>
        <v>4107.0059052347533</v>
      </c>
      <c r="Y224" s="21">
        <f>Y204-Baseline!Y204</f>
        <v>4304.9601776042109</v>
      </c>
      <c r="Z224" s="21">
        <f>Z204-Baseline!Z204</f>
        <v>4502.5185195571239</v>
      </c>
      <c r="AA224" s="21">
        <f>AA204-Baseline!AA204</f>
        <v>4699.6947097179518</v>
      </c>
      <c r="AB224" s="21">
        <f>AB204-Baseline!AB204</f>
        <v>4896.5037418396423</v>
      </c>
      <c r="AC224" s="21">
        <f>AC204-Baseline!AC204</f>
        <v>5111.8804277932277</v>
      </c>
      <c r="AD224" s="21">
        <f>AD204-Baseline!AD204</f>
        <v>5327.0783140383437</v>
      </c>
      <c r="AE224" s="21">
        <f>AE204-Baseline!AE204</f>
        <v>5542.1399734511051</v>
      </c>
      <c r="AF224" s="21">
        <f>AF204-Baseline!AF204</f>
        <v>5757.0817620140942</v>
      </c>
      <c r="AG224" s="21">
        <f>AG204-Baseline!AG204</f>
        <v>5971.9239803860146</v>
      </c>
      <c r="AH224" s="21">
        <f>AH204-Baseline!AH204</f>
        <v>6186.6913241191569</v>
      </c>
      <c r="AI224" s="21">
        <f>AI204-Baseline!AI204</f>
        <v>6401.4139245807473</v>
      </c>
      <c r="AJ224" s="21">
        <f>AJ204-Baseline!AJ204</f>
        <v>6617.1063064145728</v>
      </c>
      <c r="AK224" s="21">
        <f>AK204-Baseline!AK204</f>
        <v>6833.7986089693768</v>
      </c>
      <c r="AL224" s="21">
        <f>AL204-Baseline!AL204</f>
        <v>7051.523749760594</v>
      </c>
      <c r="AM224" s="21">
        <f>AM204-Baseline!AM204</f>
        <v>7270.3166982079747</v>
      </c>
      <c r="AN224" s="21">
        <f>AN204-Baseline!AN204</f>
        <v>7490.2139569135825</v>
      </c>
      <c r="AO224" s="21">
        <f>AO204-Baseline!AO204</f>
        <v>7711.2533702006194</v>
      </c>
      <c r="AP224" s="21">
        <f>AP204-Baseline!AP204</f>
        <v>7933.4745876282623</v>
      </c>
      <c r="AQ224" s="21">
        <f>AQ204-Baseline!AQ204</f>
        <v>8156.9192040119005</v>
      </c>
      <c r="AR224" s="21">
        <f>AR204-Baseline!AR204</f>
        <v>8381.6306374830165</v>
      </c>
      <c r="AS224" s="21">
        <f>AS204-Baseline!AS204</f>
        <v>8607.6541595378112</v>
      </c>
      <c r="AT224" s="21">
        <f>AT204-Baseline!AT204</f>
        <v>8835.0369947702566</v>
      </c>
      <c r="AU224" s="21">
        <f>AU204-Baseline!AU204</f>
        <v>9063.8284178430458</v>
      </c>
      <c r="AV224" s="21">
        <f>AV204-Baseline!AV204</f>
        <v>9294.0798037950626</v>
      </c>
      <c r="AW224" s="21">
        <f>AW204-Baseline!AW204</f>
        <v>9525.8446870935641</v>
      </c>
      <c r="AX224" s="21">
        <f>AX204-Baseline!AX204</f>
        <v>9759.1788472656699</v>
      </c>
      <c r="AY224" s="21">
        <f>AY204-Baseline!AY204</f>
        <v>9994.1403984074332</v>
      </c>
      <c r="AZ224" s="21">
        <f>AZ204-Baseline!AZ204</f>
        <v>10230.789877843416</v>
      </c>
      <c r="BA224" s="21">
        <f>BA204-Baseline!BA204</f>
        <v>10469.190338839431</v>
      </c>
      <c r="BB224" s="21">
        <f>BB204-Baseline!BB204</f>
        <v>10709.368022762434</v>
      </c>
    </row>
    <row r="225" spans="1:54" outlineLevel="2">
      <c r="A225" s="464"/>
      <c r="B225" s="150" t="s">
        <v>496</v>
      </c>
      <c r="C225" s="19"/>
      <c r="D225" s="135" t="s">
        <v>387</v>
      </c>
      <c r="E225" s="21">
        <f>E205-Baseline!E205</f>
        <v>165.11450243915138</v>
      </c>
      <c r="F225" s="21">
        <f>F205-Baseline!F205</f>
        <v>329.41454913208798</v>
      </c>
      <c r="G225" s="21">
        <f>G205-Baseline!G205</f>
        <v>492.93026244427006</v>
      </c>
      <c r="H225" s="21">
        <f>H205-Baseline!H205</f>
        <v>655.69187237127971</v>
      </c>
      <c r="I225" s="21">
        <f>I205-Baseline!I205</f>
        <v>817.72976360987695</v>
      </c>
      <c r="J225" s="21">
        <f>J205-Baseline!J205</f>
        <v>979.07452720702463</v>
      </c>
      <c r="K225" s="21">
        <f>K205-Baseline!K205</f>
        <v>1139.7570171893735</v>
      </c>
      <c r="L225" s="21">
        <f>L205-Baseline!L205</f>
        <v>1299.8084130872567</v>
      </c>
      <c r="M225" s="21">
        <f>M205-Baseline!M205</f>
        <v>1459.2602889477216</v>
      </c>
      <c r="N225" s="21">
        <f>N205-Baseline!N205</f>
        <v>1618.144689793935</v>
      </c>
      <c r="O225" s="21">
        <f>O205-Baseline!O205</f>
        <v>1776.4942165720361</v>
      </c>
      <c r="P225" s="21">
        <f>P205-Baseline!P205</f>
        <v>1934.3186921757222</v>
      </c>
      <c r="Q225" s="21">
        <f>Q205-Baseline!Q205</f>
        <v>2091.6373494465843</v>
      </c>
      <c r="R225" s="21">
        <f>R205-Baseline!R205</f>
        <v>2248.4785741074747</v>
      </c>
      <c r="S225" s="21">
        <f>S205-Baseline!S205</f>
        <v>2404.860679144243</v>
      </c>
      <c r="T225" s="21">
        <f>T205-Baseline!T205</f>
        <v>2560.8123408954671</v>
      </c>
      <c r="U225" s="21">
        <f>U205-Baseline!U205</f>
        <v>2716.3623546510466</v>
      </c>
      <c r="V225" s="21">
        <f>V205-Baseline!V205</f>
        <v>2871.5396554936942</v>
      </c>
      <c r="W225" s="21">
        <f>W205-Baseline!W205</f>
        <v>3026.3733395531845</v>
      </c>
      <c r="X225" s="21">
        <f>X205-Baseline!X205</f>
        <v>3180.8926860593137</v>
      </c>
      <c r="Y225" s="21">
        <f>Y205-Baseline!Y205</f>
        <v>3335.1271799135184</v>
      </c>
      <c r="Z225" s="21">
        <f>Z205-Baseline!Z205</f>
        <v>3489.1065349954952</v>
      </c>
      <c r="AA225" s="21">
        <f>AA205-Baseline!AA205</f>
        <v>3642.8607182016781</v>
      </c>
      <c r="AB225" s="21">
        <f>AB205-Baseline!AB205</f>
        <v>3796.419974329915</v>
      </c>
      <c r="AC225" s="21">
        <f>AC205-Baseline!AC205</f>
        <v>3968.75451058115</v>
      </c>
      <c r="AD225" s="21">
        <f>AD205-Baseline!AD205</f>
        <v>4141.1151989849122</v>
      </c>
      <c r="AE225" s="21">
        <f>AE205-Baseline!AE205</f>
        <v>4313.5298818039846</v>
      </c>
      <c r="AF225" s="21">
        <f>AF205-Baseline!AF205</f>
        <v>4486.0251379604297</v>
      </c>
      <c r="AG225" s="21">
        <f>AG205-Baseline!AG205</f>
        <v>4658.6272683257839</v>
      </c>
      <c r="AH225" s="21">
        <f>AH205-Baseline!AH205</f>
        <v>4831.3635208367168</v>
      </c>
      <c r="AI225" s="21">
        <f>AI205-Baseline!AI205</f>
        <v>5004.2637515311517</v>
      </c>
      <c r="AJ225" s="21">
        <f>AJ205-Baseline!AJ205</f>
        <v>5178.1417665673389</v>
      </c>
      <c r="AK225" s="21">
        <f>AK205-Baseline!AK205</f>
        <v>5353.0312031832873</v>
      </c>
      <c r="AL225" s="21">
        <f>AL205-Baseline!AL205</f>
        <v>5528.9670559208134</v>
      </c>
      <c r="AM225" s="21">
        <f>AM205-Baseline!AM205</f>
        <v>5705.9857795918297</v>
      </c>
      <c r="AN225" s="21">
        <f>AN205-Baseline!AN205</f>
        <v>5884.1252269184306</v>
      </c>
      <c r="AO225" s="21">
        <f>AO205-Baseline!AO205</f>
        <v>6063.4245601839448</v>
      </c>
      <c r="AP225" s="21">
        <f>AP205-Baseline!AP205</f>
        <v>6243.9244208661885</v>
      </c>
      <c r="AQ225" s="21">
        <f>AQ205-Baseline!AQ205</f>
        <v>6425.6669970976473</v>
      </c>
      <c r="AR225" s="21">
        <f>AR205-Baseline!AR205</f>
        <v>6608.6960607626143</v>
      </c>
      <c r="AS225" s="21">
        <f>AS205-Baseline!AS205</f>
        <v>6793.0570141947101</v>
      </c>
      <c r="AT225" s="21">
        <f>AT205-Baseline!AT205</f>
        <v>6978.7969593715789</v>
      </c>
      <c r="AU225" s="21">
        <f>AU205-Baseline!AU205</f>
        <v>7165.96477805205</v>
      </c>
      <c r="AV225" s="21">
        <f>AV205-Baseline!AV205</f>
        <v>7354.6112013707516</v>
      </c>
      <c r="AW225" s="21">
        <f>AW205-Baseline!AW205</f>
        <v>7544.788884807811</v>
      </c>
      <c r="AX225" s="21">
        <f>AX205-Baseline!AX205</f>
        <v>7736.5524913566969</v>
      </c>
      <c r="AY225" s="21">
        <f>AY205-Baseline!AY205</f>
        <v>7929.9587808042415</v>
      </c>
      <c r="AZ225" s="21">
        <f>AZ205-Baseline!AZ205</f>
        <v>8125.0667032412584</v>
      </c>
      <c r="BA225" s="21">
        <f>BA205-Baseline!BA205</f>
        <v>8321.9374974150687</v>
      </c>
      <c r="BB225" s="21">
        <f>BB205-Baseline!BB205</f>
        <v>8520.6023567933971</v>
      </c>
    </row>
    <row r="226" spans="1:54" outlineLevel="2">
      <c r="A226" s="465"/>
      <c r="B226" s="150" t="s">
        <v>497</v>
      </c>
      <c r="C226" s="19"/>
      <c r="D226" s="135" t="s">
        <v>387</v>
      </c>
      <c r="E226" s="21">
        <f>E206-Baseline!E206</f>
        <v>262.90254776940782</v>
      </c>
      <c r="F226" s="21">
        <f>F206-Baseline!F206</f>
        <v>524.38785014622999</v>
      </c>
      <c r="G226" s="21">
        <f>G206-Baseline!G206</f>
        <v>784.49610706170745</v>
      </c>
      <c r="H226" s="21">
        <f>H206-Baseline!H206</f>
        <v>1043.2676253976379</v>
      </c>
      <c r="I226" s="21">
        <f>I206-Baseline!I206</f>
        <v>1300.742868464263</v>
      </c>
      <c r="J226" s="21">
        <f>J206-Baseline!J206</f>
        <v>1556.9625100667017</v>
      </c>
      <c r="K226" s="21">
        <f>K206-Baseline!K206</f>
        <v>1811.9674935854623</v>
      </c>
      <c r="L226" s="21">
        <f>L206-Baseline!L206</f>
        <v>2065.7990969270154</v>
      </c>
      <c r="M226" s="21">
        <f>M206-Baseline!M206</f>
        <v>2318.4990041538231</v>
      </c>
      <c r="N226" s="21">
        <f>N206-Baseline!N206</f>
        <v>2570.1093845621253</v>
      </c>
      <c r="O226" s="21">
        <f>O206-Baseline!O206</f>
        <v>2820.6729802266627</v>
      </c>
      <c r="P226" s="21">
        <f>P206-Baseline!P206</f>
        <v>3070.209774750042</v>
      </c>
      <c r="Q226" s="21">
        <f>Q206-Baseline!Q206</f>
        <v>3318.7491839716818</v>
      </c>
      <c r="R226" s="21">
        <f>R206-Baseline!R206</f>
        <v>3566.3298018149389</v>
      </c>
      <c r="S226" s="21">
        <f>S206-Baseline!S206</f>
        <v>3812.9598670795713</v>
      </c>
      <c r="T226" s="21">
        <f>T206-Baseline!T206</f>
        <v>4058.6785352157258</v>
      </c>
      <c r="U226" s="21">
        <f>U206-Baseline!U206</f>
        <v>4303.5251075570204</v>
      </c>
      <c r="V226" s="21">
        <f>V206-Baseline!V206</f>
        <v>4547.5390551367345</v>
      </c>
      <c r="W226" s="21">
        <f>W206-Baseline!W206</f>
        <v>4790.7600431636965</v>
      </c>
      <c r="X226" s="21">
        <f>X206-Baseline!X206</f>
        <v>5033.2279561480073</v>
      </c>
      <c r="Y226" s="21">
        <f>Y206-Baseline!Y206</f>
        <v>5274.9829237448448</v>
      </c>
      <c r="Z226" s="21">
        <f>Z206-Baseline!Z206</f>
        <v>5516.0653473159518</v>
      </c>
      <c r="AA226" s="21">
        <f>AA206-Baseline!AA206</f>
        <v>5756.5159274384896</v>
      </c>
      <c r="AB226" s="21">
        <f>AB206-Baseline!AB206</f>
        <v>5996.3756921134554</v>
      </c>
      <c r="AC226" s="21">
        <f>AC206-Baseline!AC206</f>
        <v>6254.5704365163319</v>
      </c>
      <c r="AD226" s="21">
        <f>AD206-Baseline!AD206</f>
        <v>6512.355477760073</v>
      </c>
      <c r="AE226" s="21">
        <f>AE206-Baseline!AE206</f>
        <v>6769.7578043982639</v>
      </c>
      <c r="AF226" s="21">
        <f>AF206-Baseline!AF206</f>
        <v>7026.7997263756206</v>
      </c>
      <c r="AG226" s="21">
        <f>AG206-Baseline!AG206</f>
        <v>7283.5017718271447</v>
      </c>
      <c r="AH226" s="21">
        <f>AH206-Baseline!AH206</f>
        <v>7539.8863009926608</v>
      </c>
      <c r="AI226" s="21">
        <f>AI206-Baseline!AI206</f>
        <v>7795.9824253541356</v>
      </c>
      <c r="AJ226" s="21">
        <f>AJ206-Baseline!AJ206</f>
        <v>8053.0038246327922</v>
      </c>
      <c r="AK226" s="21">
        <f>AK206-Baseline!AK206</f>
        <v>8310.9800438520942</v>
      </c>
      <c r="AL226" s="21">
        <f>AL206-Baseline!AL206</f>
        <v>8569.9427065795626</v>
      </c>
      <c r="AM226" s="21">
        <f>AM206-Baseline!AM206</f>
        <v>8829.9257270359412</v>
      </c>
      <c r="AN226" s="21">
        <f>AN206-Baseline!AN206</f>
        <v>9090.9650211984754</v>
      </c>
      <c r="AO226" s="21">
        <f>AO206-Baseline!AO206</f>
        <v>9353.0981346007866</v>
      </c>
      <c r="AP226" s="21">
        <f>AP206-Baseline!AP206</f>
        <v>9616.3646384106669</v>
      </c>
      <c r="AQ226" s="21">
        <f>AQ206-Baseline!AQ206</f>
        <v>9880.8062129671798</v>
      </c>
      <c r="AR226" s="21">
        <f>AR206-Baseline!AR206</f>
        <v>10146.466633830532</v>
      </c>
      <c r="AS226" s="21">
        <f>AS206-Baseline!AS206</f>
        <v>10413.391779833155</v>
      </c>
      <c r="AT226" s="21">
        <f>AT206-Baseline!AT206</f>
        <v>10681.629701393666</v>
      </c>
      <c r="AU226" s="21">
        <f>AU206-Baseline!AU206</f>
        <v>10951.230713971963</v>
      </c>
      <c r="AV226" s="21">
        <f>AV206-Baseline!AV206</f>
        <v>11222.247451722045</v>
      </c>
      <c r="AW226" s="21">
        <f>AW206-Baseline!AW206</f>
        <v>11494.734928574167</v>
      </c>
      <c r="AX226" s="21">
        <f>AX206-Baseline!AX206</f>
        <v>11768.750614658791</v>
      </c>
      <c r="AY226" s="21">
        <f>AY206-Baseline!AY206</f>
        <v>12044.354521220062</v>
      </c>
      <c r="AZ226" s="21">
        <f>AZ206-Baseline!AZ206</f>
        <v>12321.609287739213</v>
      </c>
      <c r="BA226" s="21">
        <f>BA206-Baseline!BA206</f>
        <v>12600.580272423664</v>
      </c>
      <c r="BB226" s="21">
        <f>BB206-Baseline!BB206</f>
        <v>12881.28939559752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502</v>
      </c>
      <c r="C229" s="57"/>
      <c r="D229" s="56" t="s">
        <v>387</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7E842A8D-1873-4982-8C14-B7BBF23DB91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B158:B169 B143:B154</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13"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503</v>
      </c>
    </row>
    <row r="2" spans="1:19">
      <c r="A2" s="461" t="s">
        <v>504</v>
      </c>
      <c r="B2" s="461"/>
      <c r="C2" s="461"/>
      <c r="D2" s="461"/>
      <c r="E2" s="461"/>
      <c r="F2" s="461"/>
      <c r="G2" s="461"/>
      <c r="H2" s="461"/>
      <c r="I2" s="461"/>
      <c r="J2" s="461"/>
      <c r="K2" s="461"/>
      <c r="L2" s="461"/>
      <c r="M2" s="461"/>
      <c r="N2" s="461"/>
      <c r="O2" s="461"/>
      <c r="P2" s="461"/>
      <c r="Q2" s="461"/>
      <c r="R2" s="461"/>
      <c r="S2" s="461"/>
    </row>
    <row r="3" spans="1:19">
      <c r="A3" s="461"/>
      <c r="B3" s="461"/>
      <c r="C3" s="461"/>
      <c r="D3" s="461"/>
      <c r="E3" s="461"/>
      <c r="F3" s="461"/>
      <c r="G3" s="461"/>
      <c r="H3" s="461"/>
      <c r="I3" s="461"/>
      <c r="J3" s="461"/>
      <c r="K3" s="461"/>
      <c r="L3" s="461"/>
      <c r="M3" s="461"/>
      <c r="N3" s="461"/>
      <c r="O3" s="461"/>
      <c r="P3" s="461"/>
      <c r="Q3" s="461"/>
      <c r="R3" s="461"/>
      <c r="S3" s="461"/>
    </row>
    <row r="4" spans="1:19">
      <c r="A4" s="461"/>
      <c r="B4" s="461"/>
      <c r="C4" s="461"/>
      <c r="D4" s="461"/>
      <c r="E4" s="461"/>
      <c r="F4" s="461"/>
      <c r="G4" s="461"/>
      <c r="H4" s="461"/>
      <c r="I4" s="461"/>
      <c r="J4" s="461"/>
      <c r="K4" s="461"/>
      <c r="L4" s="461"/>
      <c r="M4" s="461"/>
      <c r="N4" s="461"/>
      <c r="O4" s="461"/>
      <c r="P4" s="461"/>
      <c r="Q4" s="461"/>
      <c r="R4" s="461"/>
      <c r="S4" s="461"/>
    </row>
    <row r="19" spans="1:19">
      <c r="A19" s="4" t="s">
        <v>506</v>
      </c>
    </row>
    <row r="20" spans="1:19">
      <c r="A20" s="461" t="s">
        <v>507</v>
      </c>
      <c r="B20" s="461"/>
      <c r="C20" s="461"/>
      <c r="D20" s="461"/>
      <c r="E20" s="461"/>
      <c r="F20" s="461"/>
      <c r="G20" s="461"/>
      <c r="H20" s="461"/>
      <c r="I20" s="461"/>
      <c r="J20" s="461"/>
      <c r="K20" s="461"/>
      <c r="L20" s="461"/>
      <c r="M20" s="461"/>
      <c r="N20" s="461"/>
      <c r="O20" s="461"/>
      <c r="P20" s="461"/>
      <c r="Q20" s="461"/>
      <c r="R20" s="461"/>
      <c r="S20" s="461"/>
    </row>
    <row r="21" spans="1:19" ht="25.5" customHeight="1">
      <c r="A21" s="461"/>
      <c r="B21" s="461"/>
      <c r="C21" s="461"/>
      <c r="D21" s="461"/>
      <c r="E21" s="461"/>
      <c r="F21" s="461"/>
      <c r="G21" s="461"/>
      <c r="H21" s="461"/>
      <c r="I21" s="461"/>
      <c r="J21" s="461"/>
      <c r="K21" s="461"/>
      <c r="L21" s="461"/>
      <c r="M21" s="461"/>
      <c r="N21" s="461"/>
      <c r="O21" s="461"/>
      <c r="P21" s="461"/>
      <c r="Q21" s="461"/>
      <c r="R21" s="461"/>
      <c r="S21" s="461"/>
    </row>
    <row r="23" spans="1:19">
      <c r="A23" s="158" t="s">
        <v>350</v>
      </c>
      <c r="B23" s="395"/>
      <c r="C23" s="395"/>
      <c r="D23" s="395"/>
      <c r="E23" s="395"/>
      <c r="F23" s="395"/>
      <c r="G23" s="395"/>
      <c r="H23" s="395"/>
      <c r="I23" s="395"/>
      <c r="J23" s="395"/>
      <c r="K23" s="395"/>
      <c r="L23" s="395"/>
      <c r="M23" s="395"/>
      <c r="N23" s="395"/>
      <c r="O23" s="395"/>
      <c r="P23" s="395"/>
      <c r="Q23" s="395"/>
      <c r="R23" s="395"/>
      <c r="S23" s="395"/>
    </row>
    <row r="24" spans="1:19">
      <c r="A24" s="158" t="s">
        <v>490</v>
      </c>
      <c r="B24" s="395"/>
      <c r="C24" s="395"/>
      <c r="D24" s="395"/>
      <c r="E24" s="395"/>
      <c r="F24" s="395"/>
      <c r="G24" s="395"/>
      <c r="H24" s="395"/>
      <c r="I24" s="395"/>
      <c r="J24" s="395"/>
      <c r="K24" s="395"/>
      <c r="L24" s="395"/>
      <c r="M24" s="395"/>
      <c r="N24" s="395"/>
      <c r="O24" s="395"/>
      <c r="P24" s="395"/>
      <c r="Q24" s="395"/>
      <c r="R24" s="395"/>
      <c r="S24" s="395"/>
    </row>
    <row r="25" spans="1:19">
      <c r="A25" s="159" t="s">
        <v>393</v>
      </c>
      <c r="B25" s="395"/>
      <c r="C25" s="395"/>
      <c r="D25" s="395"/>
      <c r="E25" s="395"/>
      <c r="F25" s="395"/>
      <c r="G25" s="395"/>
      <c r="H25" s="395"/>
      <c r="I25" s="395"/>
      <c r="J25" s="395"/>
      <c r="K25" s="395"/>
      <c r="L25" s="395"/>
      <c r="M25" s="395"/>
      <c r="N25" s="395"/>
      <c r="O25" s="395"/>
      <c r="P25" s="395"/>
      <c r="Q25" s="395"/>
      <c r="R25" s="395"/>
      <c r="S25" s="395"/>
    </row>
    <row r="26" spans="1:19">
      <c r="A26" s="159" t="s">
        <v>469</v>
      </c>
      <c r="B26" s="395"/>
      <c r="C26" s="395"/>
      <c r="D26" s="395"/>
      <c r="E26" s="395"/>
      <c r="F26" s="395"/>
      <c r="G26" s="395"/>
      <c r="H26" s="395"/>
      <c r="I26" s="395"/>
      <c r="J26" s="395"/>
      <c r="K26" s="395"/>
      <c r="L26" s="395"/>
      <c r="M26" s="395"/>
      <c r="N26" s="395"/>
      <c r="O26" s="395"/>
      <c r="P26" s="395"/>
      <c r="Q26" s="395"/>
      <c r="R26" s="395"/>
      <c r="S26" s="395"/>
    </row>
    <row r="27" spans="1:19">
      <c r="A27" s="159" t="s">
        <v>470</v>
      </c>
      <c r="B27" s="395"/>
      <c r="C27" s="395"/>
      <c r="D27" s="395"/>
      <c r="E27" s="395"/>
      <c r="F27" s="395"/>
      <c r="G27" s="395"/>
      <c r="H27" s="395"/>
      <c r="I27" s="395"/>
      <c r="J27" s="395"/>
      <c r="K27" s="395"/>
      <c r="L27" s="395"/>
      <c r="M27" s="395"/>
      <c r="N27" s="395"/>
      <c r="O27" s="395"/>
      <c r="P27" s="395"/>
      <c r="Q27" s="395"/>
      <c r="R27" s="395"/>
      <c r="S27" s="395"/>
    </row>
    <row r="31" spans="1:19">
      <c r="A31" s="4" t="s">
        <v>511</v>
      </c>
    </row>
    <row r="32" spans="1:19">
      <c r="A32" t="s">
        <v>512</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01" t="s">
        <v>342</v>
      </c>
      <c r="J2" s="402"/>
      <c r="K2" s="402"/>
      <c r="L2" s="402"/>
      <c r="M2" s="402"/>
      <c r="N2" s="402"/>
      <c r="O2" s="402"/>
      <c r="P2" s="402"/>
      <c r="Q2" s="402"/>
      <c r="R2" s="402"/>
      <c r="S2" s="402"/>
      <c r="T2" s="402"/>
      <c r="U2" s="403"/>
    </row>
    <row r="3" spans="1:21" ht="13.5" customHeight="1" outlineLevel="1" thickBot="1">
      <c r="A3" s="3"/>
      <c r="B3" s="7"/>
      <c r="F3" s="24"/>
      <c r="G3" s="10"/>
      <c r="I3" s="404" t="s">
        <v>343</v>
      </c>
      <c r="J3" s="405"/>
      <c r="K3" s="405"/>
      <c r="L3" s="405"/>
      <c r="M3" s="405"/>
      <c r="N3" s="406"/>
      <c r="O3" s="1"/>
      <c r="P3" s="410" t="s">
        <v>344</v>
      </c>
      <c r="Q3" s="411"/>
      <c r="R3" s="411"/>
      <c r="S3" s="411"/>
      <c r="T3" s="411"/>
      <c r="U3" s="412"/>
    </row>
    <row r="4" spans="1:21" ht="56.25" customHeight="1" outlineLevel="1">
      <c r="A4" s="31" t="s">
        <v>157</v>
      </c>
      <c r="B4" s="86"/>
      <c r="E4" s="53" t="s">
        <v>345</v>
      </c>
      <c r="F4" s="91"/>
      <c r="G4" s="28"/>
      <c r="H4" s="10"/>
      <c r="I4" s="407"/>
      <c r="J4" s="408"/>
      <c r="K4" s="408"/>
      <c r="L4" s="408"/>
      <c r="M4" s="408"/>
      <c r="N4" s="409"/>
      <c r="P4" s="413"/>
      <c r="Q4" s="414"/>
      <c r="R4" s="414"/>
      <c r="S4" s="414"/>
      <c r="T4" s="414"/>
      <c r="U4" s="415"/>
    </row>
    <row r="5" spans="1:21" outlineLevel="1">
      <c r="A5" s="13" t="s">
        <v>346</v>
      </c>
      <c r="B5" s="88"/>
      <c r="E5" s="14"/>
      <c r="H5" s="10"/>
      <c r="I5" s="468"/>
      <c r="J5" s="428"/>
      <c r="K5" s="428"/>
      <c r="L5" s="428"/>
      <c r="M5" s="428"/>
      <c r="N5" s="429"/>
      <c r="P5" s="468"/>
      <c r="Q5" s="428"/>
      <c r="R5" s="428"/>
      <c r="S5" s="428"/>
      <c r="T5" s="428"/>
      <c r="U5" s="429"/>
    </row>
    <row r="6" spans="1:21" outlineLevel="1">
      <c r="A6" s="13" t="s">
        <v>349</v>
      </c>
      <c r="B6" s="88"/>
      <c r="E6" s="53" t="s">
        <v>351</v>
      </c>
      <c r="F6" s="90"/>
      <c r="H6" s="10"/>
      <c r="I6" s="430"/>
      <c r="J6" s="431"/>
      <c r="K6" s="431"/>
      <c r="L6" s="431"/>
      <c r="M6" s="431"/>
      <c r="N6" s="432"/>
      <c r="P6" s="430"/>
      <c r="Q6" s="431"/>
      <c r="R6" s="431"/>
      <c r="S6" s="431"/>
      <c r="T6" s="431"/>
      <c r="U6" s="432"/>
    </row>
    <row r="7" spans="1:21" outlineLevel="1">
      <c r="A7" s="13" t="s">
        <v>353</v>
      </c>
      <c r="B7" s="88"/>
      <c r="E7" s="14"/>
      <c r="H7" s="10"/>
      <c r="I7" s="430"/>
      <c r="J7" s="431"/>
      <c r="K7" s="431"/>
      <c r="L7" s="431"/>
      <c r="M7" s="431"/>
      <c r="N7" s="432"/>
      <c r="P7" s="430"/>
      <c r="Q7" s="431"/>
      <c r="R7" s="431"/>
      <c r="S7" s="431"/>
      <c r="T7" s="431"/>
      <c r="U7" s="432"/>
    </row>
    <row r="8" spans="1:21" ht="41" outlineLevel="1" thickBot="1">
      <c r="A8" s="34" t="s">
        <v>354</v>
      </c>
      <c r="B8" s="89"/>
      <c r="E8" s="14"/>
      <c r="H8" s="10"/>
      <c r="I8" s="430"/>
      <c r="J8" s="431"/>
      <c r="K8" s="431"/>
      <c r="L8" s="431"/>
      <c r="M8" s="431"/>
      <c r="N8" s="432"/>
      <c r="P8" s="430"/>
      <c r="Q8" s="431"/>
      <c r="R8" s="431"/>
      <c r="S8" s="431"/>
      <c r="T8" s="431"/>
      <c r="U8" s="432"/>
    </row>
    <row r="9" spans="1:21" outlineLevel="1">
      <c r="E9" s="14"/>
      <c r="H9" s="10"/>
      <c r="I9" s="430"/>
      <c r="J9" s="431"/>
      <c r="K9" s="431"/>
      <c r="L9" s="431"/>
      <c r="M9" s="431"/>
      <c r="N9" s="432"/>
      <c r="P9" s="430"/>
      <c r="Q9" s="431"/>
      <c r="R9" s="431"/>
      <c r="S9" s="431"/>
      <c r="T9" s="431"/>
      <c r="U9" s="432"/>
    </row>
    <row r="10" spans="1:21" ht="14" outlineLevel="1" thickBot="1">
      <c r="A10" s="32" t="s">
        <v>356</v>
      </c>
      <c r="B10" s="35">
        <f>Baseline!B10</f>
        <v>2027</v>
      </c>
      <c r="E10" s="14"/>
      <c r="H10" s="10"/>
      <c r="I10" s="430"/>
      <c r="J10" s="431"/>
      <c r="K10" s="431"/>
      <c r="L10" s="431"/>
      <c r="M10" s="431"/>
      <c r="N10" s="432"/>
      <c r="P10" s="430"/>
      <c r="Q10" s="431"/>
      <c r="R10" s="431"/>
      <c r="S10" s="431"/>
      <c r="T10" s="431"/>
      <c r="U10" s="432"/>
    </row>
    <row r="11" spans="1:21" outlineLevel="1">
      <c r="A11" s="16"/>
      <c r="H11" s="10"/>
      <c r="I11" s="430"/>
      <c r="J11" s="431"/>
      <c r="K11" s="431"/>
      <c r="L11" s="431"/>
      <c r="M11" s="431"/>
      <c r="N11" s="432"/>
      <c r="P11" s="430"/>
      <c r="Q11" s="431"/>
      <c r="R11" s="431"/>
      <c r="S11" s="431"/>
      <c r="T11" s="431"/>
      <c r="U11" s="432"/>
    </row>
    <row r="12" spans="1:21" ht="40.5" outlineLevel="1">
      <c r="A12" s="26" t="s">
        <v>357</v>
      </c>
      <c r="B12" s="26" t="s">
        <v>358</v>
      </c>
      <c r="C12" s="26" t="s">
        <v>359</v>
      </c>
      <c r="D12" s="26" t="s">
        <v>360</v>
      </c>
      <c r="E12" s="26" t="s">
        <v>361</v>
      </c>
      <c r="F12" s="26" t="s">
        <v>362</v>
      </c>
      <c r="G12" s="26" t="s">
        <v>363</v>
      </c>
      <c r="I12" s="430"/>
      <c r="J12" s="431"/>
      <c r="K12" s="431"/>
      <c r="L12" s="431"/>
      <c r="M12" s="431"/>
      <c r="N12" s="432"/>
      <c r="P12" s="430"/>
      <c r="Q12" s="431"/>
      <c r="R12" s="431"/>
      <c r="S12" s="431"/>
      <c r="T12" s="431"/>
      <c r="U12" s="432"/>
    </row>
    <row r="13" spans="1:21" outlineLevel="1">
      <c r="A13" s="58">
        <v>2035</v>
      </c>
      <c r="B13" s="21">
        <f t="shared" ref="B13:B18" si="0">INDEX($E$204:$AW$204,1,MATCH($A13,$E$53:$BB$53,0))</f>
        <v>0</v>
      </c>
      <c r="C13" s="21">
        <f>B13-Baseline!B13</f>
        <v>1888.8842851622592</v>
      </c>
      <c r="D13" s="21">
        <f t="shared" ref="D13:D18" si="1">INDEX($E$205:$AW$205,1,MATCH($A13,$E$53:$BB$53,0))</f>
        <v>0</v>
      </c>
      <c r="E13" s="21">
        <f>D13-Baseline!D13</f>
        <v>1459.2602889477216</v>
      </c>
      <c r="F13" s="21">
        <f t="shared" ref="F13:F18" si="2">INDEX($E$206:$AW$206,1,MATCH($A13,$E$53:$BB$53,0))</f>
        <v>0</v>
      </c>
      <c r="G13" s="21">
        <f>F13-Baseline!F13</f>
        <v>2318.4990041538231</v>
      </c>
      <c r="I13" s="430"/>
      <c r="J13" s="431"/>
      <c r="K13" s="431"/>
      <c r="L13" s="431"/>
      <c r="M13" s="431"/>
      <c r="N13" s="432"/>
      <c r="P13" s="430"/>
      <c r="Q13" s="431"/>
      <c r="R13" s="431"/>
      <c r="S13" s="431"/>
      <c r="T13" s="431"/>
      <c r="U13" s="432"/>
    </row>
    <row r="14" spans="1:21" outlineLevel="1">
      <c r="A14" s="58">
        <v>2040</v>
      </c>
      <c r="B14" s="21">
        <f t="shared" si="0"/>
        <v>0</v>
      </c>
      <c r="C14" s="21">
        <f>B14-Baseline!B14</f>
        <v>2907.088236539782</v>
      </c>
      <c r="D14" s="21">
        <f t="shared" si="1"/>
        <v>0</v>
      </c>
      <c r="E14" s="21">
        <f>D14-Baseline!D14</f>
        <v>2248.4785741074747</v>
      </c>
      <c r="F14" s="21">
        <f t="shared" si="2"/>
        <v>0</v>
      </c>
      <c r="G14" s="21">
        <f>F14-Baseline!F14</f>
        <v>3566.3298018149389</v>
      </c>
      <c r="I14" s="430"/>
      <c r="J14" s="431"/>
      <c r="K14" s="431"/>
      <c r="L14" s="431"/>
      <c r="M14" s="431"/>
      <c r="N14" s="432"/>
      <c r="P14" s="430"/>
      <c r="Q14" s="431"/>
      <c r="R14" s="431"/>
      <c r="S14" s="431"/>
      <c r="T14" s="431"/>
      <c r="U14" s="432"/>
    </row>
    <row r="15" spans="1:21" outlineLevel="1">
      <c r="A15" s="58">
        <v>2045</v>
      </c>
      <c r="B15" s="21">
        <f t="shared" si="0"/>
        <v>0</v>
      </c>
      <c r="C15" s="21">
        <f>B15-Baseline!B15</f>
        <v>3908.4083463540983</v>
      </c>
      <c r="D15" s="21">
        <f t="shared" si="1"/>
        <v>0</v>
      </c>
      <c r="E15" s="21">
        <f>D15-Baseline!D15</f>
        <v>3026.3733395531845</v>
      </c>
      <c r="F15" s="21">
        <f t="shared" si="2"/>
        <v>0</v>
      </c>
      <c r="G15" s="21">
        <f>F15-Baseline!F15</f>
        <v>4790.7600431636965</v>
      </c>
      <c r="I15" s="430"/>
      <c r="J15" s="431"/>
      <c r="K15" s="431"/>
      <c r="L15" s="431"/>
      <c r="M15" s="431"/>
      <c r="N15" s="432"/>
      <c r="P15" s="430"/>
      <c r="Q15" s="431"/>
      <c r="R15" s="431"/>
      <c r="S15" s="431"/>
      <c r="T15" s="431"/>
      <c r="U15" s="432"/>
    </row>
    <row r="16" spans="1:21" outlineLevel="1">
      <c r="A16" s="58">
        <v>2050</v>
      </c>
      <c r="B16" s="21">
        <f t="shared" si="0"/>
        <v>0</v>
      </c>
      <c r="C16" s="21">
        <f>B16-Baseline!B16</f>
        <v>4896.5037418396423</v>
      </c>
      <c r="D16" s="21">
        <f t="shared" si="1"/>
        <v>0</v>
      </c>
      <c r="E16" s="21">
        <f>D16-Baseline!D16</f>
        <v>3796.419974329915</v>
      </c>
      <c r="F16" s="21">
        <f t="shared" si="2"/>
        <v>0</v>
      </c>
      <c r="G16" s="21">
        <f>F16-Baseline!F16</f>
        <v>5996.3756921134554</v>
      </c>
      <c r="I16" s="430"/>
      <c r="J16" s="431"/>
      <c r="K16" s="431"/>
      <c r="L16" s="431"/>
      <c r="M16" s="431"/>
      <c r="N16" s="432"/>
      <c r="P16" s="430"/>
      <c r="Q16" s="431"/>
      <c r="R16" s="431"/>
      <c r="S16" s="431"/>
      <c r="T16" s="431"/>
      <c r="U16" s="432"/>
    </row>
    <row r="17" spans="1:21" outlineLevel="1">
      <c r="A17" s="58">
        <v>2060</v>
      </c>
      <c r="B17" s="21">
        <f t="shared" si="0"/>
        <v>0</v>
      </c>
      <c r="C17" s="21">
        <f>B17-Baseline!B17</f>
        <v>7051.523749760594</v>
      </c>
      <c r="D17" s="21">
        <f t="shared" si="1"/>
        <v>0</v>
      </c>
      <c r="E17" s="21">
        <f>D17-Baseline!D17</f>
        <v>5528.9670559208134</v>
      </c>
      <c r="F17" s="21">
        <f t="shared" si="2"/>
        <v>0</v>
      </c>
      <c r="G17" s="21">
        <f>F17-Baseline!F17</f>
        <v>8569.9427065795626</v>
      </c>
      <c r="I17" s="430"/>
      <c r="J17" s="431"/>
      <c r="K17" s="431"/>
      <c r="L17" s="431"/>
      <c r="M17" s="431"/>
      <c r="N17" s="432"/>
      <c r="P17" s="430"/>
      <c r="Q17" s="431"/>
      <c r="R17" s="431"/>
      <c r="S17" s="431"/>
      <c r="T17" s="431"/>
      <c r="U17" s="432"/>
    </row>
    <row r="18" spans="1:21" outlineLevel="1">
      <c r="A18" s="58">
        <v>2070</v>
      </c>
      <c r="B18" s="21">
        <f t="shared" si="0"/>
        <v>0</v>
      </c>
      <c r="C18" s="21">
        <f>B18-Baseline!B18</f>
        <v>9294.0798037950626</v>
      </c>
      <c r="D18" s="21">
        <f t="shared" si="1"/>
        <v>0</v>
      </c>
      <c r="E18" s="21">
        <f>D18-Baseline!D18</f>
        <v>7354.6112013707516</v>
      </c>
      <c r="F18" s="21">
        <f t="shared" si="2"/>
        <v>0</v>
      </c>
      <c r="G18" s="21">
        <f>F18-Baseline!F18</f>
        <v>11222.247451722045</v>
      </c>
      <c r="I18" s="433"/>
      <c r="J18" s="434"/>
      <c r="K18" s="434"/>
      <c r="L18" s="434"/>
      <c r="M18" s="434"/>
      <c r="N18" s="435"/>
      <c r="P18" s="433"/>
      <c r="Q18" s="434"/>
      <c r="R18" s="434"/>
      <c r="S18" s="434"/>
      <c r="T18" s="434"/>
      <c r="U18" s="435"/>
    </row>
    <row r="19" spans="1:21" ht="14" outlineLevel="1" thickBot="1">
      <c r="A19" s="436"/>
      <c r="B19" s="436"/>
      <c r="I19" s="250"/>
      <c r="J19" s="251"/>
      <c r="K19" s="251"/>
      <c r="L19" s="251"/>
      <c r="M19" s="251"/>
      <c r="N19" s="251"/>
      <c r="P19" s="249"/>
      <c r="Q19" s="249"/>
      <c r="R19" s="249"/>
      <c r="S19" s="249"/>
      <c r="T19" s="249"/>
      <c r="U19" s="232"/>
    </row>
    <row r="20" spans="1:21" ht="26.25" customHeight="1" outlineLevel="1">
      <c r="A20" s="54" t="s">
        <v>364</v>
      </c>
      <c r="B20" s="55">
        <f>Baseline!B20</f>
        <v>0.33700000000000002</v>
      </c>
      <c r="E20" s="154"/>
      <c r="I20" s="425" t="s">
        <v>365</v>
      </c>
      <c r="J20" s="426"/>
      <c r="K20" s="426"/>
      <c r="L20" s="426"/>
      <c r="M20" s="426"/>
      <c r="N20" s="427"/>
      <c r="P20" s="425" t="s">
        <v>366</v>
      </c>
      <c r="Q20" s="426"/>
      <c r="R20" s="426"/>
      <c r="S20" s="426"/>
      <c r="T20" s="426"/>
      <c r="U20" s="427"/>
    </row>
    <row r="21" spans="1:21" ht="12.75" customHeight="1" outlineLevel="1">
      <c r="A21" s="154"/>
      <c r="B21" s="155"/>
      <c r="I21" s="468"/>
      <c r="J21" s="428"/>
      <c r="K21" s="428"/>
      <c r="L21" s="428"/>
      <c r="M21" s="428"/>
      <c r="N21" s="429"/>
      <c r="P21" s="468"/>
      <c r="Q21" s="428"/>
      <c r="R21" s="428"/>
      <c r="S21" s="428"/>
      <c r="T21" s="428"/>
      <c r="U21" s="429"/>
    </row>
    <row r="22" spans="1:21" ht="12.75" customHeight="1" outlineLevel="1">
      <c r="A22" s="154"/>
      <c r="B22" s="155"/>
      <c r="I22" s="430"/>
      <c r="J22" s="431"/>
      <c r="K22" s="431"/>
      <c r="L22" s="431"/>
      <c r="M22" s="431"/>
      <c r="N22" s="432"/>
      <c r="P22" s="430"/>
      <c r="Q22" s="431"/>
      <c r="R22" s="431"/>
      <c r="S22" s="431"/>
      <c r="T22" s="431"/>
      <c r="U22" s="432"/>
    </row>
    <row r="23" spans="1:21" outlineLevel="1">
      <c r="A23" s="154"/>
      <c r="B23" s="451" t="s">
        <v>368</v>
      </c>
      <c r="C23" s="452"/>
      <c r="D23" s="452"/>
      <c r="E23" s="452"/>
      <c r="F23" s="452"/>
      <c r="G23" s="453"/>
      <c r="I23" s="430"/>
      <c r="J23" s="431"/>
      <c r="K23" s="431"/>
      <c r="L23" s="431"/>
      <c r="M23" s="431"/>
      <c r="N23" s="432"/>
      <c r="P23" s="430"/>
      <c r="Q23" s="431"/>
      <c r="R23" s="431"/>
      <c r="S23" s="431"/>
      <c r="T23" s="431"/>
      <c r="U23" s="432"/>
    </row>
    <row r="24" spans="1:21" outlineLevel="1">
      <c r="B24" s="17">
        <v>2027</v>
      </c>
      <c r="C24" s="17">
        <v>2028</v>
      </c>
      <c r="D24" s="17">
        <v>2029</v>
      </c>
      <c r="E24" s="17">
        <v>2030</v>
      </c>
      <c r="F24" s="17">
        <v>2031</v>
      </c>
      <c r="G24" s="17" t="s">
        <v>369</v>
      </c>
      <c r="I24" s="430"/>
      <c r="J24" s="431"/>
      <c r="K24" s="431"/>
      <c r="L24" s="431"/>
      <c r="M24" s="431"/>
      <c r="N24" s="432"/>
      <c r="P24" s="430"/>
      <c r="Q24" s="431"/>
      <c r="R24" s="431"/>
      <c r="S24" s="431"/>
      <c r="T24" s="431"/>
      <c r="U24" s="432"/>
    </row>
    <row r="25" spans="1:21" ht="14" outlineLevel="1" thickBot="1">
      <c r="B25" s="30" t="s">
        <v>370</v>
      </c>
      <c r="C25" s="30" t="s">
        <v>370</v>
      </c>
      <c r="D25" s="30" t="s">
        <v>370</v>
      </c>
      <c r="E25" s="30" t="s">
        <v>370</v>
      </c>
      <c r="F25" s="30" t="s">
        <v>370</v>
      </c>
      <c r="G25" s="30" t="s">
        <v>370</v>
      </c>
      <c r="I25" s="430"/>
      <c r="J25" s="431"/>
      <c r="K25" s="431"/>
      <c r="L25" s="431"/>
      <c r="M25" s="431"/>
      <c r="N25" s="432"/>
      <c r="P25" s="430"/>
      <c r="Q25" s="431"/>
      <c r="R25" s="431"/>
      <c r="S25" s="431"/>
      <c r="T25" s="431"/>
      <c r="U25" s="432"/>
    </row>
    <row r="26" spans="1:21" outlineLevel="1">
      <c r="A26" s="54" t="s">
        <v>371</v>
      </c>
      <c r="B26" s="21">
        <f>E64</f>
        <v>0</v>
      </c>
      <c r="C26" s="21">
        <f>F64</f>
        <v>0</v>
      </c>
      <c r="D26" s="21">
        <f>G64</f>
        <v>0</v>
      </c>
      <c r="E26" s="21">
        <f>H64</f>
        <v>0</v>
      </c>
      <c r="F26" s="21">
        <f>I64</f>
        <v>0</v>
      </c>
      <c r="G26" s="21">
        <f>SUM(J64:BB64)</f>
        <v>0</v>
      </c>
      <c r="I26" s="430"/>
      <c r="J26" s="431"/>
      <c r="K26" s="431"/>
      <c r="L26" s="431"/>
      <c r="M26" s="431"/>
      <c r="N26" s="432"/>
      <c r="P26" s="430"/>
      <c r="Q26" s="431"/>
      <c r="R26" s="431"/>
      <c r="S26" s="431"/>
      <c r="T26" s="431"/>
      <c r="U26" s="432"/>
    </row>
    <row r="27" spans="1:21" outlineLevel="1">
      <c r="A27" s="54" t="s">
        <v>372</v>
      </c>
      <c r="B27" s="21">
        <f>E71+E77</f>
        <v>0</v>
      </c>
      <c r="C27" s="21">
        <f>F71+F77</f>
        <v>0</v>
      </c>
      <c r="D27" s="21">
        <f>G71+G77</f>
        <v>0</v>
      </c>
      <c r="E27" s="21">
        <f>H71+H77</f>
        <v>0</v>
      </c>
      <c r="F27" s="21">
        <f>I71+I77</f>
        <v>0</v>
      </c>
      <c r="G27" s="21">
        <f>SUM(J71:BB71)+SUM(J77:BB77)</f>
        <v>0</v>
      </c>
      <c r="I27" s="430"/>
      <c r="J27" s="431"/>
      <c r="K27" s="431"/>
      <c r="L27" s="431"/>
      <c r="M27" s="431"/>
      <c r="N27" s="432"/>
      <c r="P27" s="430"/>
      <c r="Q27" s="431"/>
      <c r="R27" s="431"/>
      <c r="S27" s="431"/>
      <c r="T27" s="431"/>
      <c r="U27" s="432"/>
    </row>
    <row r="28" spans="1:21" outlineLevel="1">
      <c r="A28" s="154"/>
      <c r="B28" s="248"/>
      <c r="C28" s="248"/>
      <c r="D28" s="248"/>
      <c r="E28" s="248"/>
      <c r="F28" s="248"/>
      <c r="G28" s="248"/>
      <c r="I28" s="430"/>
      <c r="J28" s="431"/>
      <c r="K28" s="431"/>
      <c r="L28" s="431"/>
      <c r="M28" s="431"/>
      <c r="N28" s="432"/>
      <c r="P28" s="430"/>
      <c r="Q28" s="431"/>
      <c r="R28" s="431"/>
      <c r="S28" s="431"/>
      <c r="T28" s="431"/>
      <c r="U28" s="432"/>
    </row>
    <row r="29" spans="1:21" ht="14" outlineLevel="1" thickBot="1">
      <c r="A29" s="154"/>
      <c r="B29" s="248"/>
      <c r="C29" s="248"/>
      <c r="D29" s="248"/>
      <c r="E29" s="248"/>
      <c r="F29" s="248"/>
      <c r="G29" s="248"/>
      <c r="I29" s="430"/>
      <c r="J29" s="431"/>
      <c r="K29" s="431"/>
      <c r="L29" s="431"/>
      <c r="M29" s="431"/>
      <c r="N29" s="432"/>
      <c r="P29" s="430"/>
      <c r="Q29" s="431"/>
      <c r="R29" s="431"/>
      <c r="S29" s="431"/>
      <c r="T29" s="431"/>
      <c r="U29" s="432"/>
    </row>
    <row r="30" spans="1:21" ht="14" outlineLevel="1" thickBot="1">
      <c r="A30" s="308"/>
      <c r="B30" s="309" t="s">
        <v>373</v>
      </c>
      <c r="C30" s="310" t="s">
        <v>374</v>
      </c>
      <c r="D30" s="455" t="s">
        <v>325</v>
      </c>
      <c r="E30" s="456"/>
      <c r="F30" s="456"/>
      <c r="G30" s="457"/>
      <c r="I30" s="430"/>
      <c r="J30" s="431"/>
      <c r="K30" s="431"/>
      <c r="L30" s="431"/>
      <c r="M30" s="431"/>
      <c r="N30" s="432"/>
      <c r="P30" s="430"/>
      <c r="Q30" s="431"/>
      <c r="R30" s="431"/>
      <c r="S30" s="431"/>
      <c r="T30" s="431"/>
      <c r="U30" s="432"/>
    </row>
    <row r="31" spans="1:21" outlineLevel="1">
      <c r="A31" s="448" t="s">
        <v>375</v>
      </c>
      <c r="B31" s="311"/>
      <c r="C31" s="307"/>
      <c r="D31" s="399"/>
      <c r="E31" s="399"/>
      <c r="F31" s="399"/>
      <c r="G31" s="400"/>
      <c r="I31" s="430"/>
      <c r="J31" s="431"/>
      <c r="K31" s="431"/>
      <c r="L31" s="431"/>
      <c r="M31" s="431"/>
      <c r="N31" s="432"/>
      <c r="P31" s="430"/>
      <c r="Q31" s="431"/>
      <c r="R31" s="431"/>
      <c r="S31" s="431"/>
      <c r="T31" s="431"/>
      <c r="U31" s="432"/>
    </row>
    <row r="32" spans="1:21" outlineLevel="1">
      <c r="A32" s="448"/>
      <c r="B32" s="312"/>
      <c r="C32" s="252"/>
      <c r="D32" s="397"/>
      <c r="E32" s="397"/>
      <c r="F32" s="397"/>
      <c r="G32" s="398"/>
      <c r="I32" s="430"/>
      <c r="J32" s="431"/>
      <c r="K32" s="431"/>
      <c r="L32" s="431"/>
      <c r="M32" s="431"/>
      <c r="N32" s="432"/>
      <c r="P32" s="430"/>
      <c r="Q32" s="431"/>
      <c r="R32" s="431"/>
      <c r="S32" s="431"/>
      <c r="T32" s="431"/>
      <c r="U32" s="432"/>
    </row>
    <row r="33" spans="1:21" outlineLevel="1">
      <c r="A33" s="448"/>
      <c r="B33" s="312"/>
      <c r="C33" s="252"/>
      <c r="D33" s="397"/>
      <c r="E33" s="397"/>
      <c r="F33" s="397"/>
      <c r="G33" s="398"/>
      <c r="I33" s="430"/>
      <c r="J33" s="431"/>
      <c r="K33" s="431"/>
      <c r="L33" s="431"/>
      <c r="M33" s="431"/>
      <c r="N33" s="432"/>
      <c r="P33" s="430"/>
      <c r="Q33" s="431"/>
      <c r="R33" s="431"/>
      <c r="S33" s="431"/>
      <c r="T33" s="431"/>
      <c r="U33" s="432"/>
    </row>
    <row r="34" spans="1:21" outlineLevel="1">
      <c r="A34" s="448"/>
      <c r="B34" s="312"/>
      <c r="C34" s="252"/>
      <c r="D34" s="397"/>
      <c r="E34" s="397"/>
      <c r="F34" s="397"/>
      <c r="G34" s="398"/>
      <c r="I34" s="430"/>
      <c r="J34" s="431"/>
      <c r="K34" s="431"/>
      <c r="L34" s="431"/>
      <c r="M34" s="431"/>
      <c r="N34" s="432"/>
      <c r="P34" s="430"/>
      <c r="Q34" s="431"/>
      <c r="R34" s="431"/>
      <c r="S34" s="431"/>
      <c r="T34" s="431"/>
      <c r="U34" s="432"/>
    </row>
    <row r="35" spans="1:21" outlineLevel="1">
      <c r="A35" s="448"/>
      <c r="B35" s="312"/>
      <c r="C35" s="252"/>
      <c r="D35" s="397"/>
      <c r="E35" s="397"/>
      <c r="F35" s="397"/>
      <c r="G35" s="398"/>
      <c r="I35" s="430"/>
      <c r="J35" s="431"/>
      <c r="K35" s="431"/>
      <c r="L35" s="431"/>
      <c r="M35" s="431"/>
      <c r="N35" s="432"/>
      <c r="P35" s="430"/>
      <c r="Q35" s="431"/>
      <c r="R35" s="431"/>
      <c r="S35" s="431"/>
      <c r="T35" s="431"/>
      <c r="U35" s="432"/>
    </row>
    <row r="36" spans="1:21" outlineLevel="1">
      <c r="A36" s="448"/>
      <c r="B36" s="312"/>
      <c r="C36" s="252"/>
      <c r="D36" s="397"/>
      <c r="E36" s="397"/>
      <c r="F36" s="397"/>
      <c r="G36" s="398"/>
      <c r="I36" s="430"/>
      <c r="J36" s="431"/>
      <c r="K36" s="431"/>
      <c r="L36" s="431"/>
      <c r="M36" s="431"/>
      <c r="N36" s="432"/>
      <c r="P36" s="430"/>
      <c r="Q36" s="431"/>
      <c r="R36" s="431"/>
      <c r="S36" s="431"/>
      <c r="T36" s="431"/>
      <c r="U36" s="432"/>
    </row>
    <row r="37" spans="1:21" outlineLevel="1">
      <c r="A37" s="448"/>
      <c r="B37" s="312"/>
      <c r="C37" s="252"/>
      <c r="D37" s="397"/>
      <c r="E37" s="397"/>
      <c r="F37" s="397"/>
      <c r="G37" s="398"/>
      <c r="I37" s="430"/>
      <c r="J37" s="431"/>
      <c r="K37" s="431"/>
      <c r="L37" s="431"/>
      <c r="M37" s="431"/>
      <c r="N37" s="432"/>
      <c r="P37" s="430"/>
      <c r="Q37" s="431"/>
      <c r="R37" s="431"/>
      <c r="S37" s="431"/>
      <c r="T37" s="431"/>
      <c r="U37" s="432"/>
    </row>
    <row r="38" spans="1:21" outlineLevel="1">
      <c r="A38" s="448"/>
      <c r="B38" s="312"/>
      <c r="C38" s="252"/>
      <c r="D38" s="397"/>
      <c r="E38" s="397"/>
      <c r="F38" s="397"/>
      <c r="G38" s="398"/>
      <c r="I38" s="430"/>
      <c r="J38" s="431"/>
      <c r="K38" s="431"/>
      <c r="L38" s="431"/>
      <c r="M38" s="431"/>
      <c r="N38" s="432"/>
      <c r="P38" s="430"/>
      <c r="Q38" s="431"/>
      <c r="R38" s="431"/>
      <c r="S38" s="431"/>
      <c r="T38" s="431"/>
      <c r="U38" s="432"/>
    </row>
    <row r="39" spans="1:21" outlineLevel="1">
      <c r="A39" s="448"/>
      <c r="B39" s="312"/>
      <c r="C39" s="252"/>
      <c r="D39" s="397"/>
      <c r="E39" s="397"/>
      <c r="F39" s="397"/>
      <c r="G39" s="398"/>
      <c r="I39" s="430"/>
      <c r="J39" s="431"/>
      <c r="K39" s="431"/>
      <c r="L39" s="431"/>
      <c r="M39" s="431"/>
      <c r="N39" s="432"/>
      <c r="P39" s="430"/>
      <c r="Q39" s="431"/>
      <c r="R39" s="431"/>
      <c r="S39" s="431"/>
      <c r="T39" s="431"/>
      <c r="U39" s="432"/>
    </row>
    <row r="40" spans="1:21" ht="14" outlineLevel="1" thickBot="1">
      <c r="A40" s="449"/>
      <c r="B40" s="313"/>
      <c r="C40" s="314"/>
      <c r="D40" s="458"/>
      <c r="E40" s="458"/>
      <c r="F40" s="458"/>
      <c r="G40" s="459"/>
      <c r="I40" s="430"/>
      <c r="J40" s="431"/>
      <c r="K40" s="431"/>
      <c r="L40" s="431"/>
      <c r="M40" s="431"/>
      <c r="N40" s="432"/>
      <c r="P40" s="430"/>
      <c r="Q40" s="431"/>
      <c r="R40" s="431"/>
      <c r="S40" s="431"/>
      <c r="T40" s="431"/>
      <c r="U40" s="432"/>
    </row>
    <row r="41" spans="1:21" outlineLevel="1">
      <c r="A41" s="154"/>
      <c r="B41" s="248"/>
      <c r="C41" s="248"/>
      <c r="D41" s="248"/>
      <c r="E41" s="248"/>
      <c r="F41" s="248"/>
      <c r="G41" s="248"/>
      <c r="I41" s="430"/>
      <c r="J41" s="431"/>
      <c r="K41" s="431"/>
      <c r="L41" s="431"/>
      <c r="M41" s="431"/>
      <c r="N41" s="432"/>
      <c r="P41" s="430"/>
      <c r="Q41" s="431"/>
      <c r="R41" s="431"/>
      <c r="S41" s="431"/>
      <c r="T41" s="431"/>
      <c r="U41" s="432"/>
    </row>
    <row r="42" spans="1:21" outlineLevel="1">
      <c r="A42" s="154"/>
      <c r="B42" s="248"/>
      <c r="C42" s="248"/>
      <c r="D42" s="248"/>
      <c r="E42" s="248"/>
      <c r="F42" s="248"/>
      <c r="G42" s="248"/>
      <c r="I42" s="430"/>
      <c r="J42" s="431"/>
      <c r="K42" s="431"/>
      <c r="L42" s="431"/>
      <c r="M42" s="431"/>
      <c r="N42" s="432"/>
      <c r="P42" s="430"/>
      <c r="Q42" s="431"/>
      <c r="R42" s="431"/>
      <c r="S42" s="431"/>
      <c r="T42" s="431"/>
      <c r="U42" s="432"/>
    </row>
    <row r="43" spans="1:21" outlineLevel="1">
      <c r="A43" s="154"/>
      <c r="B43" s="248"/>
      <c r="C43" s="248"/>
      <c r="D43" s="248"/>
      <c r="E43" s="248"/>
      <c r="F43" s="248"/>
      <c r="G43" s="248"/>
      <c r="I43" s="430"/>
      <c r="J43" s="431"/>
      <c r="K43" s="431"/>
      <c r="L43" s="431"/>
      <c r="M43" s="431"/>
      <c r="N43" s="432"/>
      <c r="P43" s="430"/>
      <c r="Q43" s="431"/>
      <c r="R43" s="431"/>
      <c r="S43" s="431"/>
      <c r="T43" s="431"/>
      <c r="U43" s="432"/>
    </row>
    <row r="44" spans="1:21" outlineLevel="1">
      <c r="A44" s="154"/>
      <c r="B44" s="248"/>
      <c r="C44" s="248"/>
      <c r="D44" s="248"/>
      <c r="E44" s="248"/>
      <c r="F44" s="248"/>
      <c r="G44" s="248"/>
      <c r="I44" s="430"/>
      <c r="J44" s="431"/>
      <c r="K44" s="431"/>
      <c r="L44" s="431"/>
      <c r="M44" s="431"/>
      <c r="N44" s="432"/>
      <c r="P44" s="430"/>
      <c r="Q44" s="431"/>
      <c r="R44" s="431"/>
      <c r="S44" s="431"/>
      <c r="T44" s="431"/>
      <c r="U44" s="432"/>
    </row>
    <row r="45" spans="1:21" outlineLevel="1">
      <c r="A45" s="154"/>
      <c r="B45" s="248"/>
      <c r="C45" s="248"/>
      <c r="D45" s="248"/>
      <c r="E45" s="248"/>
      <c r="F45" s="248"/>
      <c r="G45" s="248"/>
      <c r="I45" s="433"/>
      <c r="J45" s="434"/>
      <c r="K45" s="434"/>
      <c r="L45" s="434"/>
      <c r="M45" s="434"/>
      <c r="N45" s="435"/>
      <c r="P45" s="433"/>
      <c r="Q45" s="434"/>
      <c r="R45" s="434"/>
      <c r="S45" s="434"/>
      <c r="T45" s="434"/>
      <c r="U45" s="435"/>
    </row>
    <row r="46" spans="1:21" outlineLevel="1">
      <c r="A46" s="154"/>
      <c r="B46" s="248"/>
      <c r="C46" s="248"/>
      <c r="D46" s="248"/>
      <c r="E46" s="248"/>
      <c r="F46" s="248"/>
      <c r="G46" s="248"/>
    </row>
    <row r="47" spans="1:21">
      <c r="A47" s="154"/>
      <c r="B47" s="155"/>
    </row>
    <row r="48" spans="1:21" ht="15">
      <c r="A48" s="12" t="s">
        <v>377</v>
      </c>
    </row>
    <row r="49" spans="1:54" ht="15" outlineLevel="1">
      <c r="A49" s="12"/>
    </row>
    <row r="50" spans="1:54" ht="14" outlineLevel="1" thickBot="1">
      <c r="A50" s="4" t="s">
        <v>378</v>
      </c>
    </row>
    <row r="51" spans="1:54" outlineLevel="2">
      <c r="B51" s="19"/>
      <c r="C51" s="19"/>
      <c r="D51" s="19"/>
      <c r="E51" s="460" t="s">
        <v>272</v>
      </c>
      <c r="F51" s="450"/>
      <c r="G51" s="450"/>
      <c r="H51" s="450"/>
      <c r="I51" s="450"/>
      <c r="J51" s="450" t="s">
        <v>273</v>
      </c>
      <c r="K51" s="450"/>
      <c r="L51" s="450"/>
      <c r="M51" s="450"/>
      <c r="N51" s="450"/>
      <c r="O51" s="450" t="s">
        <v>274</v>
      </c>
      <c r="P51" s="450"/>
      <c r="Q51" s="450"/>
      <c r="R51" s="450"/>
      <c r="S51" s="450"/>
      <c r="T51" s="450" t="s">
        <v>275</v>
      </c>
      <c r="U51" s="450"/>
      <c r="V51" s="450"/>
      <c r="W51" s="450"/>
      <c r="X51" s="450"/>
      <c r="Y51" s="450" t="s">
        <v>379</v>
      </c>
      <c r="Z51" s="450"/>
      <c r="AA51" s="450"/>
      <c r="AB51" s="450"/>
      <c r="AC51" s="450"/>
      <c r="AD51" s="450" t="s">
        <v>380</v>
      </c>
      <c r="AE51" s="450"/>
      <c r="AF51" s="450"/>
      <c r="AG51" s="450"/>
      <c r="AH51" s="450"/>
      <c r="AI51" s="450" t="s">
        <v>381</v>
      </c>
      <c r="AJ51" s="450"/>
      <c r="AK51" s="450"/>
      <c r="AL51" s="450"/>
      <c r="AM51" s="450"/>
      <c r="AN51" s="450" t="s">
        <v>382</v>
      </c>
      <c r="AO51" s="450"/>
      <c r="AP51" s="450"/>
      <c r="AQ51" s="450"/>
      <c r="AR51" s="450"/>
      <c r="AS51" s="450" t="s">
        <v>383</v>
      </c>
      <c r="AT51" s="450"/>
      <c r="AU51" s="450"/>
      <c r="AV51" s="450"/>
      <c r="AW51" s="450"/>
      <c r="AX51" s="450" t="s">
        <v>384</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373</v>
      </c>
      <c r="C53" s="19" t="s">
        <v>385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7" t="s">
        <v>386</v>
      </c>
      <c r="B54" s="127"/>
      <c r="C54" s="127"/>
      <c r="D54" s="124" t="s">
        <v>387</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8"/>
      <c r="B55" s="36"/>
      <c r="C55" s="121"/>
      <c r="D55" s="2" t="s">
        <v>387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8"/>
      <c r="B56" s="36"/>
      <c r="C56" s="121"/>
      <c r="D56" s="2" t="s">
        <v>387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8"/>
      <c r="B57" s="36"/>
      <c r="C57" s="121"/>
      <c r="D57" s="2" t="s">
        <v>387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8"/>
      <c r="B58" s="36"/>
      <c r="C58" s="121"/>
      <c r="D58" s="2" t="s">
        <v>387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8"/>
      <c r="B59" s="36"/>
      <c r="C59" s="121"/>
      <c r="D59" s="2" t="s">
        <v>387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8"/>
      <c r="B60" s="36"/>
      <c r="C60" s="121"/>
      <c r="D60" s="2" t="s">
        <v>387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8"/>
      <c r="B61" s="36"/>
      <c r="C61" s="121"/>
      <c r="D61" s="2" t="s">
        <v>387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8"/>
      <c r="B62" s="36"/>
      <c r="C62" s="121"/>
      <c r="D62" s="2" t="s">
        <v>387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8"/>
      <c r="B63" s="36"/>
      <c r="C63" s="121"/>
      <c r="D63" s="2" t="s">
        <v>387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9"/>
      <c r="B64" s="122" t="s">
        <v>388</v>
      </c>
      <c r="C64" s="296" t="s">
        <v>389</v>
      </c>
      <c r="D64" s="123" t="s">
        <v>387</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5" t="s">
        <v>390</v>
      </c>
      <c r="B66" s="266"/>
      <c r="C66" s="267"/>
      <c r="D66" s="268" t="s">
        <v>387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6"/>
      <c r="B67" s="252"/>
      <c r="C67" s="267"/>
      <c r="D67" s="269" t="s">
        <v>387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6"/>
      <c r="B68" s="252"/>
      <c r="C68" s="267"/>
      <c r="D68" s="269" t="s">
        <v>387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6"/>
      <c r="B69" s="252"/>
      <c r="C69" s="267"/>
      <c r="D69" s="269" t="s">
        <v>387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6"/>
      <c r="B70" s="252"/>
      <c r="C70" s="267"/>
      <c r="D70" s="269" t="s">
        <v>387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7"/>
      <c r="B71" s="122" t="s">
        <v>391</v>
      </c>
      <c r="C71" s="123"/>
      <c r="D71" s="270" t="s">
        <v>387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5" t="s">
        <v>392</v>
      </c>
      <c r="B75" s="127" t="s">
        <v>393</v>
      </c>
      <c r="C75" s="274"/>
      <c r="D75" s="124" t="s">
        <v>387</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46"/>
      <c r="B76" s="121"/>
      <c r="C76" s="272"/>
      <c r="D76" s="2" t="s">
        <v>387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7"/>
      <c r="B77" s="273" t="s">
        <v>394</v>
      </c>
      <c r="C77" s="271"/>
      <c r="D77" s="123" t="s">
        <v>387</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396</v>
      </c>
      <c r="C81" s="6" t="s">
        <v>397</v>
      </c>
      <c r="D81" t="s">
        <v>398</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399</v>
      </c>
      <c r="C82" t="s">
        <v>400</v>
      </c>
      <c r="D82" t="s">
        <v>387</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401</v>
      </c>
      <c r="C83" t="s">
        <v>402</v>
      </c>
      <c r="D83" t="s">
        <v>387</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403</v>
      </c>
      <c r="C84" t="s">
        <v>404</v>
      </c>
      <c r="D84" t="s">
        <v>387</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405</v>
      </c>
      <c r="C85" t="s">
        <v>406</v>
      </c>
      <c r="D85" t="s">
        <v>387</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407</v>
      </c>
      <c r="C86" t="s">
        <v>408</v>
      </c>
      <c r="D86" t="s">
        <v>387</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409</v>
      </c>
      <c r="C87" t="s">
        <v>410</v>
      </c>
      <c r="D87" t="s">
        <v>387</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411</v>
      </c>
      <c r="C88" t="s">
        <v>412</v>
      </c>
      <c r="D88" t="s">
        <v>387</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413</v>
      </c>
      <c r="C89" t="s">
        <v>414</v>
      </c>
      <c r="D89" t="s">
        <v>387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415</v>
      </c>
      <c r="C90" t="s">
        <v>416</v>
      </c>
      <c r="D90" t="s">
        <v>387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417</v>
      </c>
      <c r="C91" t="s">
        <v>418</v>
      </c>
      <c r="D91" t="s">
        <v>387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419</v>
      </c>
      <c r="C92" t="s">
        <v>420</v>
      </c>
      <c r="D92" t="s">
        <v>387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421</v>
      </c>
      <c r="C93" t="s">
        <v>422</v>
      </c>
      <c r="D93" t="s">
        <v>387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423</v>
      </c>
      <c r="C94" t="s">
        <v>424</v>
      </c>
      <c r="D94" t="s">
        <v>387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425</v>
      </c>
      <c r="C95" t="s">
        <v>426</v>
      </c>
      <c r="D95" t="s">
        <v>387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427</v>
      </c>
      <c r="C96" t="s">
        <v>428</v>
      </c>
      <c r="D96" t="s">
        <v>387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429</v>
      </c>
      <c r="C97" t="s">
        <v>430</v>
      </c>
      <c r="D97" t="s">
        <v>387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431</v>
      </c>
      <c r="C98" t="s">
        <v>432</v>
      </c>
      <c r="D98" t="s">
        <v>387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433</v>
      </c>
      <c r="C99" t="s">
        <v>434</v>
      </c>
      <c r="D99" t="s">
        <v>387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435</v>
      </c>
      <c r="C100" t="s">
        <v>436</v>
      </c>
      <c r="D100" t="s">
        <v>387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437</v>
      </c>
      <c r="C101" t="s">
        <v>438</v>
      </c>
      <c r="D101" t="s">
        <v>387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439</v>
      </c>
      <c r="C102" t="s">
        <v>440</v>
      </c>
      <c r="D102" t="s">
        <v>387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441</v>
      </c>
      <c r="C103" t="s">
        <v>442</v>
      </c>
      <c r="D103" t="s">
        <v>387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443</v>
      </c>
      <c r="C104" t="s">
        <v>444</v>
      </c>
      <c r="D104" t="s">
        <v>387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445</v>
      </c>
      <c r="C105" t="s">
        <v>446</v>
      </c>
      <c r="D105" t="s">
        <v>387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447</v>
      </c>
      <c r="C106" t="s">
        <v>448</v>
      </c>
      <c r="D106" t="s">
        <v>387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449</v>
      </c>
      <c r="C107" t="s">
        <v>450</v>
      </c>
      <c r="D107" t="s">
        <v>387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387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387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387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387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387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387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387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387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387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387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387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387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387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387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387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387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387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387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387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387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451</v>
      </c>
      <c r="C128" t="s">
        <v>452</v>
      </c>
      <c r="D128" t="s">
        <v>387</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453</v>
      </c>
      <c r="C129" t="s">
        <v>454</v>
      </c>
      <c r="D129" t="s">
        <v>387</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455</v>
      </c>
      <c r="C130" t="s">
        <v>456</v>
      </c>
      <c r="D130" t="s">
        <v>387</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457</v>
      </c>
      <c r="C131" t="s">
        <v>458</v>
      </c>
      <c r="D131" t="s">
        <v>387</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459</v>
      </c>
      <c r="C132" t="s">
        <v>460</v>
      </c>
      <c r="D132" t="s">
        <v>387</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461</v>
      </c>
      <c r="C133" s="7" t="s">
        <v>462</v>
      </c>
      <c r="D133" s="7" t="s">
        <v>387</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463</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464</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0" t="s">
        <v>468</v>
      </c>
      <c r="B143" s="135" t="s">
        <v>284</v>
      </c>
      <c r="C143" s="135" t="s">
        <v>393</v>
      </c>
      <c r="D143" s="135" t="s">
        <v>387</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41"/>
      <c r="B144" s="135" t="s">
        <v>284</v>
      </c>
      <c r="C144" s="135"/>
      <c r="D144" s="135" t="s">
        <v>387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1"/>
      <c r="B145" s="135" t="s">
        <v>284</v>
      </c>
      <c r="C145" s="135"/>
      <c r="D145" s="135" t="s">
        <v>387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1"/>
      <c r="B146" s="135" t="s">
        <v>287</v>
      </c>
      <c r="C146" s="135" t="s">
        <v>469</v>
      </c>
      <c r="D146" s="135" t="s">
        <v>387</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41"/>
      <c r="B147" s="135" t="s">
        <v>287</v>
      </c>
      <c r="C147" s="135" t="s">
        <v>470</v>
      </c>
      <c r="D147" s="135" t="s">
        <v>387</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41"/>
      <c r="B148" s="135" t="s">
        <v>287</v>
      </c>
      <c r="C148" s="135"/>
      <c r="D148" s="135" t="s">
        <v>387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1"/>
      <c r="B149" s="135" t="s">
        <v>287</v>
      </c>
      <c r="C149" s="135"/>
      <c r="D149" s="135" t="s">
        <v>387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1"/>
      <c r="B150" s="135" t="s">
        <v>290</v>
      </c>
      <c r="C150" s="315" t="s">
        <v>471</v>
      </c>
      <c r="D150" s="135" t="s">
        <v>387</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41"/>
      <c r="B151" s="135" t="s">
        <v>290</v>
      </c>
      <c r="C151" s="315" t="s">
        <v>472</v>
      </c>
      <c r="D151" s="135" t="s">
        <v>387</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41"/>
      <c r="B152" s="135" t="s">
        <v>290</v>
      </c>
      <c r="C152" s="315" t="s">
        <v>473</v>
      </c>
      <c r="D152" s="135" t="s">
        <v>387</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41"/>
      <c r="B153" s="135" t="s">
        <v>474</v>
      </c>
      <c r="C153" s="135"/>
      <c r="D153" s="135" t="s">
        <v>387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2"/>
      <c r="B154" s="135" t="s">
        <v>474</v>
      </c>
      <c r="C154" s="135"/>
      <c r="D154" s="135" t="s">
        <v>387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0" t="s">
        <v>475</v>
      </c>
      <c r="B158" s="135" t="s">
        <v>284</v>
      </c>
      <c r="C158" s="315" t="s">
        <v>393</v>
      </c>
      <c r="D158" s="135" t="s">
        <v>476</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41"/>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1"/>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1"/>
      <c r="B161" s="135" t="s">
        <v>287</v>
      </c>
      <c r="C161" s="315" t="s">
        <v>469</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41"/>
      <c r="B162" s="135" t="s">
        <v>287</v>
      </c>
      <c r="C162" s="315" t="s">
        <v>470</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41"/>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1"/>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1"/>
      <c r="B165" s="135" t="s">
        <v>474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1"/>
      <c r="B166" s="135" t="s">
        <v>474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1"/>
      <c r="B167" s="135" t="s">
        <v>474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1"/>
      <c r="B168" s="135" t="s">
        <v>474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2"/>
      <c r="B169" s="135" t="s">
        <v>474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0" t="s">
        <v>480</v>
      </c>
      <c r="B172" s="135" t="s">
        <v>284</v>
      </c>
      <c r="C172" s="135" t="s">
        <v>393</v>
      </c>
      <c r="D172" s="135" t="s">
        <v>387</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41"/>
      <c r="B173" s="135" t="s">
        <v>284</v>
      </c>
      <c r="C173" s="135"/>
      <c r="D173" s="135" t="s">
        <v>387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2"/>
      <c r="B174" s="135" t="s">
        <v>284</v>
      </c>
      <c r="C174" s="135"/>
      <c r="D174" s="135" t="s">
        <v>387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0" t="s">
        <v>481</v>
      </c>
      <c r="B176" s="135" t="s">
        <v>284</v>
      </c>
      <c r="C176" s="135" t="s">
        <v>393</v>
      </c>
      <c r="D176" s="135" t="s">
        <v>387</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41"/>
      <c r="B177" s="135" t="s">
        <v>284</v>
      </c>
      <c r="C177" s="135"/>
      <c r="D177" s="135" t="s">
        <v>387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2"/>
      <c r="B178" s="135" t="s">
        <v>284</v>
      </c>
      <c r="C178" s="135"/>
      <c r="D178" s="135" t="s">
        <v>387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482</v>
      </c>
      <c r="B182" s="19"/>
      <c r="C182" s="19"/>
      <c r="D182" s="19"/>
      <c r="E182" s="15"/>
    </row>
    <row r="183" spans="1:54" ht="15" outlineLevel="1">
      <c r="A183" s="12"/>
      <c r="B183" s="19"/>
      <c r="C183" s="19"/>
      <c r="D183" s="19"/>
      <c r="E183" s="15"/>
    </row>
    <row r="184" spans="1:54" s="4" customFormat="1" outlineLevel="1">
      <c r="A184" s="4" t="s">
        <v>483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3" t="s">
        <v>484</v>
      </c>
      <c r="B186" s="150" t="s">
        <v>485</v>
      </c>
      <c r="C186" s="6" t="s">
        <v>486</v>
      </c>
      <c r="D186" s="10" t="s">
        <v>398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4"/>
      <c r="B187" s="150" t="s">
        <v>487</v>
      </c>
      <c r="C187" s="6" t="s">
        <v>488</v>
      </c>
      <c r="D187" s="10" t="s">
        <v>398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40" t="s">
        <v>489</v>
      </c>
      <c r="B190" s="150" t="s">
        <v>350</v>
      </c>
      <c r="C190" s="19"/>
      <c r="D190" s="135" t="s">
        <v>387</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41"/>
      <c r="B191" s="150" t="s">
        <v>490</v>
      </c>
      <c r="C191" s="19"/>
      <c r="D191" s="135" t="s">
        <v>387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1"/>
      <c r="B192" s="150" t="s">
        <v>565</v>
      </c>
      <c r="C192" s="19"/>
      <c r="D192" s="135" t="s">
        <v>387</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41"/>
      <c r="B193" s="150" t="s">
        <v>491</v>
      </c>
      <c r="C193" s="19"/>
      <c r="D193" s="135" t="s">
        <v>387</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41"/>
      <c r="B194" s="150" t="s">
        <v>492</v>
      </c>
      <c r="C194" s="19"/>
      <c r="D194" s="135" t="s">
        <v>387</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41"/>
      <c r="B195" s="150" t="s">
        <v>493</v>
      </c>
      <c r="C195" s="19"/>
      <c r="D195" s="135" t="s">
        <v>387</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41"/>
      <c r="B196" s="150" t="s">
        <v>287</v>
      </c>
      <c r="C196" s="19"/>
      <c r="D196" s="135" t="s">
        <v>387</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41"/>
      <c r="B197" s="150" t="s">
        <v>290</v>
      </c>
      <c r="C197" s="19"/>
      <c r="D197" s="135" t="s">
        <v>387</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2"/>
      <c r="B198" s="150" t="s">
        <v>474</v>
      </c>
      <c r="C198" s="19"/>
      <c r="D198" s="135" t="s">
        <v>387</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0" t="s">
        <v>494</v>
      </c>
      <c r="B200" s="150" t="s">
        <v>495</v>
      </c>
      <c r="C200" s="19"/>
      <c r="D200" s="135" t="s">
        <v>387</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41"/>
      <c r="B201" s="150" t="s">
        <v>496</v>
      </c>
      <c r="C201" s="19"/>
      <c r="D201" s="135" t="s">
        <v>387</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2"/>
      <c r="B202" s="150" t="s">
        <v>497</v>
      </c>
      <c r="C202" s="19"/>
      <c r="D202" s="135" t="s">
        <v>387</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0" t="s">
        <v>498</v>
      </c>
      <c r="B204" s="150" t="s">
        <v>499</v>
      </c>
      <c r="C204" s="19"/>
      <c r="D204" s="135" t="s">
        <v>387</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41"/>
      <c r="B205" s="150" t="s">
        <v>500</v>
      </c>
      <c r="C205" s="19"/>
      <c r="D205" s="135" t="s">
        <v>387</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2"/>
      <c r="B206" s="150" t="s">
        <v>501</v>
      </c>
      <c r="C206" s="19"/>
      <c r="D206" s="135" t="s">
        <v>387</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3" t="s">
        <v>489</v>
      </c>
      <c r="B210" s="150" t="s">
        <v>567</v>
      </c>
      <c r="C210" s="19"/>
      <c r="D210" s="135" t="s">
        <v>387</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4"/>
      <c r="B211" s="150" t="s">
        <v>490</v>
      </c>
      <c r="C211" s="19"/>
      <c r="D211" s="135" t="s">
        <v>387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4"/>
      <c r="B212" s="150" t="s">
        <v>565</v>
      </c>
      <c r="C212" s="19"/>
      <c r="D212" s="135" t="s">
        <v>387</v>
      </c>
      <c r="E212" s="21">
        <f>E192-Baseline!E192</f>
        <v>16.374328978122275</v>
      </c>
      <c r="F212" s="21">
        <f>F77*F186-Baseline!F77*Baseline!F186</f>
        <v>16.029292669975227</v>
      </c>
      <c r="G212" s="21">
        <f>G77*G186-Baseline!G77*Baseline!G186</f>
        <v>15.69256043872519</v>
      </c>
      <c r="H212" s="21">
        <f>H77*H186-Baseline!H77*Baseline!H186</f>
        <v>15.363936135616679</v>
      </c>
      <c r="I212" s="21">
        <f>I77*I186-Baseline!I77*Baseline!I186</f>
        <v>15.043228369889892</v>
      </c>
      <c r="J212" s="21">
        <f>J77*J186-Baseline!J77*Baseline!J186</f>
        <v>14.730250396761082</v>
      </c>
      <c r="K212" s="21">
        <f>K77*K186-Baseline!K77*Baseline!K186</f>
        <v>14.424820005915883</v>
      </c>
      <c r="L212" s="21">
        <f>L77*L186-Baseline!L77*Baseline!L186</f>
        <v>14.126759412710255</v>
      </c>
      <c r="M212" s="21">
        <f>M77*M186-Baseline!M77*Baseline!M186</f>
        <v>13.835895152013277</v>
      </c>
      <c r="N212" s="21">
        <f>N77*N186-Baseline!N77*Baseline!N186</f>
        <v>13.552057974627832</v>
      </c>
      <c r="O212" s="21">
        <f>O77*O186-Baseline!O77*Baseline!O186</f>
        <v>13.275082746226968</v>
      </c>
      <c r="P212" s="21">
        <f>P77*P186-Baseline!P77*Baseline!P186</f>
        <v>13.004808348744906</v>
      </c>
      <c r="Q212" s="21">
        <f>Q77*Q186-Baseline!Q77*Baseline!Q186</f>
        <v>12.741077584163468</v>
      </c>
      <c r="R212" s="21">
        <f>R77*R186-Baseline!R77*Baseline!R186</f>
        <v>12.483737080635972</v>
      </c>
      <c r="S212" s="21">
        <f>S77*S186-Baseline!S77*Baseline!S186</f>
        <v>12.232637200891995</v>
      </c>
      <c r="T212" s="21">
        <f>T77*T186-Baseline!T77*Baseline!T186</f>
        <v>11.987631952867988</v>
      </c>
      <c r="U212" s="21">
        <f>U77*U186-Baseline!U77*Baseline!U186</f>
        <v>11.748578902509884</v>
      </c>
      <c r="V212" s="21">
        <f>V77*V186-Baseline!V77*Baseline!V186</f>
        <v>11.515339088695253</v>
      </c>
      <c r="W212" s="21">
        <f>W77*W186-Baseline!W77*Baseline!W186</f>
        <v>11.287776940223729</v>
      </c>
      <c r="X212" s="21">
        <f>X77*X186-Baseline!X77*Baseline!X186</f>
        <v>11.065760194825934</v>
      </c>
      <c r="Y212" s="21">
        <f>Y77*Y186-Baseline!Y77*Baseline!Y186</f>
        <v>10.84915982014193</v>
      </c>
      <c r="Z212" s="21">
        <f>Z77*Z186-Baseline!Z77*Baseline!Z186</f>
        <v>10.637849936621794</v>
      </c>
      <c r="AA212" s="21">
        <f>AA77*AA186-Baseline!AA77*Baseline!AA186</f>
        <v>10.431707742301937</v>
      </c>
      <c r="AB212" s="21">
        <f>AB77*AB186-Baseline!AB77*Baseline!AB186</f>
        <v>10.230613439411878</v>
      </c>
      <c r="AC212" s="21">
        <f>AC77*AC186-Baseline!AC77*Baseline!AC186</f>
        <v>10.03445016276719</v>
      </c>
      <c r="AD212" s="21">
        <f>AD77*AD186-Baseline!AD77*Baseline!AD186</f>
        <v>9.8431039099058566</v>
      </c>
      <c r="AE212" s="21">
        <f>AE77*AE186-Baseline!AE77*Baseline!AE186</f>
        <v>9.6564634729255516</v>
      </c>
      <c r="AF212" s="21">
        <f>AF77*AF186-Baseline!AF77*Baseline!AF186</f>
        <v>9.4744203719813438</v>
      </c>
      <c r="AG212" s="21">
        <f>AG77*AG186-Baseline!AG77*Baseline!AG186</f>
        <v>9.29686879040338</v>
      </c>
      <c r="AH212" s="21">
        <f>AH77*AH186-Baseline!AH77*Baseline!AH186</f>
        <v>9.1237055113957748</v>
      </c>
      <c r="AI212" s="21">
        <f>AI77*AI186-Baseline!AI77*Baseline!AI186</f>
        <v>8.9548298562785948</v>
      </c>
      <c r="AJ212" s="21">
        <f>AJ77*AJ186-Baseline!AJ77*Baseline!AJ186</f>
        <v>8.8328142243532533</v>
      </c>
      <c r="AK212" s="21">
        <f>AK77*AK186-Baseline!AK77*Baseline!AK186</f>
        <v>8.7135364368885924</v>
      </c>
      <c r="AL212" s="21">
        <f>AL77*AL186-Baseline!AL77*Baseline!AL186</f>
        <v>8.5969512285283081</v>
      </c>
      <c r="AM212" s="21">
        <f>AM77*AM186-Baseline!AM77*Baseline!AM186</f>
        <v>8.4830143579556569</v>
      </c>
      <c r="AN212" s="21">
        <f>AN77*AN186-Baseline!AN77*Baseline!AN186</f>
        <v>8.3716825909902219</v>
      </c>
      <c r="AO212" s="21">
        <f>AO77*AO186-Baseline!AO77*Baseline!AO186</f>
        <v>8.262913684074606</v>
      </c>
      <c r="AP212" s="21">
        <f>AP77*AP186-Baseline!AP77*Baseline!AP186</f>
        <v>8.1566663681444727</v>
      </c>
      <c r="AQ212" s="21">
        <f>AQ77*AQ186-Baseline!AQ77*Baseline!AQ186</f>
        <v>8.0529003328758808</v>
      </c>
      <c r="AR212" s="21">
        <f>AR77*AR186-Baseline!AR77*Baseline!AR186</f>
        <v>7.951576211303677</v>
      </c>
      <c r="AS212" s="21">
        <f>AS77*AS186-Baseline!AS77*Baseline!AS186</f>
        <v>7.8526555648051657</v>
      </c>
      <c r="AT212" s="21">
        <f>AT77*AT186-Baseline!AT77*Baseline!AT186</f>
        <v>7.7561008684430233</v>
      </c>
      <c r="AU212" s="21">
        <f>AU77*AU186-Baseline!AU77*Baseline!AU186</f>
        <v>7.6618754966621099</v>
      </c>
      <c r="AV212" s="21">
        <f>AV77*AV186-Baseline!AV77*Baseline!AV186</f>
        <v>7.5699437093343729</v>
      </c>
      <c r="AW212" s="21">
        <f>AW77*AW186-Baseline!AW77*Baseline!AW186</f>
        <v>7.4802706381466351</v>
      </c>
      <c r="AX212" s="21">
        <f>AX77*AX186-Baseline!AX77*Baseline!AX186</f>
        <v>7.392822273325967</v>
      </c>
      <c r="AY212" s="21">
        <f>AY77*AY186-Baseline!AY77*Baseline!AY186</f>
        <v>7.3075654506975249</v>
      </c>
      <c r="AZ212" s="21">
        <f>AZ77*AZ186-Baseline!AZ77*Baseline!AZ186</f>
        <v>7.2244678390699137</v>
      </c>
      <c r="BA212" s="21">
        <f>BA77*BA186-Baseline!BA77*Baseline!BA186</f>
        <v>7.1434979279431436</v>
      </c>
      <c r="BB212" s="21">
        <f>BB77*BB186-Baseline!BB77*Baseline!BB186</f>
        <v>7.0634355060119649</v>
      </c>
    </row>
    <row r="213" spans="1:54" outlineLevel="2">
      <c r="A213" s="464"/>
      <c r="B213" s="150" t="s">
        <v>491</v>
      </c>
      <c r="C213" s="19"/>
      <c r="D213" s="135" t="s">
        <v>387</v>
      </c>
      <c r="E213" s="21">
        <f>E193-Baseline!E193</f>
        <v>97.633527070556866</v>
      </c>
      <c r="F213" s="21">
        <f>F193-Baseline!F193</f>
        <v>97.27685895507426</v>
      </c>
      <c r="G213" s="21">
        <f>G193-Baseline!G193</f>
        <v>96.565269109317498</v>
      </c>
      <c r="H213" s="21">
        <f>H193-Baseline!H193</f>
        <v>95.847098615086509</v>
      </c>
      <c r="I213" s="21">
        <f>I193-Baseline!I193</f>
        <v>95.442407147393922</v>
      </c>
      <c r="J213" s="21">
        <f>J193-Baseline!J193</f>
        <v>95.019526136158788</v>
      </c>
      <c r="K213" s="21">
        <f>K193-Baseline!K193</f>
        <v>94.273637937616627</v>
      </c>
      <c r="L213" s="21">
        <f>L193-Baseline!L193</f>
        <v>93.824451397893668</v>
      </c>
      <c r="M213" s="21">
        <f>M193-Baseline!M193</f>
        <v>93.360577513176182</v>
      </c>
      <c r="N213" s="21">
        <f>N193-Baseline!N193</f>
        <v>92.59558286774525</v>
      </c>
      <c r="O213" s="21">
        <f>O193-Baseline!O193</f>
        <v>92.111559818815081</v>
      </c>
      <c r="P213" s="21">
        <f>P193-Baseline!P193</f>
        <v>91.615970680579963</v>
      </c>
      <c r="Q213" s="21">
        <f>Q193-Baseline!Q193</f>
        <v>91.109824144783815</v>
      </c>
      <c r="R213" s="21">
        <f>R193-Baseline!R193</f>
        <v>90.858984957107054</v>
      </c>
      <c r="S213" s="21">
        <f>S193-Baseline!S193</f>
        <v>90.329267132654948</v>
      </c>
      <c r="T213" s="21">
        <f>T193-Baseline!T193</f>
        <v>89.791919012958104</v>
      </c>
      <c r="U213" s="21">
        <f>U193-Baseline!U193</f>
        <v>89.247798449904494</v>
      </c>
      <c r="V213" s="21">
        <f>V193-Baseline!V193</f>
        <v>88.942075961667285</v>
      </c>
      <c r="W213" s="21">
        <f>W193-Baseline!W193</f>
        <v>88.382021788394908</v>
      </c>
      <c r="X213" s="21">
        <f>X193-Baseline!X193</f>
        <v>88.052495613615747</v>
      </c>
      <c r="Y213" s="21">
        <f>Y193-Baseline!Y193</f>
        <v>87.480015386569107</v>
      </c>
      <c r="Z213" s="21">
        <f>Z193-Baseline!Z193</f>
        <v>87.130521126788139</v>
      </c>
      <c r="AA213" s="21">
        <f>AA193-Baseline!AA193</f>
        <v>86.77020540175468</v>
      </c>
      <c r="AB213" s="21">
        <f>AB193-Baseline!AB193</f>
        <v>86.400030266818447</v>
      </c>
      <c r="AC213" s="21">
        <f>AC193-Baseline!AC193</f>
        <v>85.972253777562415</v>
      </c>
      <c r="AD213" s="21">
        <f>AD193-Baseline!AD193</f>
        <v>85.549374260064184</v>
      </c>
      <c r="AE213" s="21">
        <f>AE193-Baseline!AE193</f>
        <v>85.140798501178708</v>
      </c>
      <c r="AF213" s="21">
        <f>AF193-Baseline!AF193</f>
        <v>84.719865313982609</v>
      </c>
      <c r="AG213" s="21">
        <f>AG193-Baseline!AG193</f>
        <v>84.290045547487125</v>
      </c>
      <c r="AH213" s="21">
        <f>AH193-Baseline!AH193</f>
        <v>83.85522954685112</v>
      </c>
      <c r="AI213" s="21">
        <f>AI193-Baseline!AI193</f>
        <v>83.420316597675864</v>
      </c>
      <c r="AJ213" s="21">
        <f>AJ193-Baseline!AJ193</f>
        <v>83.386058915619159</v>
      </c>
      <c r="AK213" s="21">
        <f>AK193-Baseline!AK193</f>
        <v>83.3462572371037</v>
      </c>
      <c r="AL213" s="21">
        <f>AL193-Baseline!AL193</f>
        <v>83.302693045076666</v>
      </c>
      <c r="AM213" s="21">
        <f>AM193-Baseline!AM193</f>
        <v>83.256373165201296</v>
      </c>
      <c r="AN213" s="21">
        <f>AN193-Baseline!AN193</f>
        <v>83.207734792918572</v>
      </c>
      <c r="AO213" s="21">
        <f>AO193-Baseline!AO193</f>
        <v>83.15697008567804</v>
      </c>
      <c r="AP213" s="21">
        <f>AP193-Baseline!AP193</f>
        <v>83.104678304787811</v>
      </c>
      <c r="AQ213" s="21">
        <f>AQ193-Baseline!AQ193</f>
        <v>83.051539310087932</v>
      </c>
      <c r="AR213" s="21">
        <f>AR193-Baseline!AR193</f>
        <v>82.998048400534344</v>
      </c>
      <c r="AS213" s="21">
        <f>AS193-Baseline!AS193</f>
        <v>82.944664902979511</v>
      </c>
      <c r="AT213" s="21">
        <f>AT193-Baseline!AT193</f>
        <v>82.891878242241347</v>
      </c>
      <c r="AU213" s="21">
        <f>AU193-Baseline!AU193</f>
        <v>82.840201335904638</v>
      </c>
      <c r="AV213" s="21">
        <f>AV193-Baseline!AV193</f>
        <v>82.790119843513608</v>
      </c>
      <c r="AW213" s="21">
        <f>AW193-Baseline!AW193</f>
        <v>82.742096563318839</v>
      </c>
      <c r="AX213" s="21">
        <f>AX193-Baseline!AX193</f>
        <v>82.696593385275676</v>
      </c>
      <c r="AY213" s="21">
        <f>AY193-Baseline!AY193</f>
        <v>82.654070245116387</v>
      </c>
      <c r="AZ213" s="21">
        <f>AZ193-Baseline!AZ193</f>
        <v>82.614979033915901</v>
      </c>
      <c r="BA213" s="21">
        <f>BA193-Baseline!BA193</f>
        <v>82.579762071260063</v>
      </c>
      <c r="BB213" s="21">
        <f>BB193-Baseline!BB193</f>
        <v>82.534956436028921</v>
      </c>
    </row>
    <row r="214" spans="1:54" outlineLevel="2">
      <c r="A214" s="464"/>
      <c r="B214" s="150" t="s">
        <v>492</v>
      </c>
      <c r="C214" s="19"/>
      <c r="D214" s="135" t="s">
        <v>387</v>
      </c>
      <c r="E214" s="21">
        <f>E194-Baseline!E194</f>
        <v>48.894022682500733</v>
      </c>
      <c r="F214" s="21">
        <f>F194-Baseline!F194</f>
        <v>48.592627858949207</v>
      </c>
      <c r="G214" s="21">
        <f>G194-Baseline!G194</f>
        <v>48.296271801647677</v>
      </c>
      <c r="H214" s="21">
        <f>H194-Baseline!H194</f>
        <v>48.004954204460283</v>
      </c>
      <c r="I214" s="21">
        <f>I194-Baseline!I194</f>
        <v>47.7186759140139</v>
      </c>
      <c r="J214" s="21">
        <f>J194-Baseline!J194</f>
        <v>47.437439018273707</v>
      </c>
      <c r="K214" s="21">
        <f>K194-Baseline!K194</f>
        <v>47.161246768205828</v>
      </c>
      <c r="L214" s="21">
        <f>L194-Baseline!L194</f>
        <v>46.890103721834855</v>
      </c>
      <c r="M214" s="21">
        <f>M194-Baseline!M194</f>
        <v>46.624015697850695</v>
      </c>
      <c r="N214" s="21">
        <f>N194-Baseline!N194</f>
        <v>46.362989795422514</v>
      </c>
      <c r="O214" s="21">
        <f>O194-Baseline!O194</f>
        <v>46.10703444321819</v>
      </c>
      <c r="P214" s="21">
        <f>P194-Baseline!P194</f>
        <v>45.856159446048963</v>
      </c>
      <c r="Q214" s="21">
        <f>Q194-Baseline!Q194</f>
        <v>45.610375975388948</v>
      </c>
      <c r="R214" s="21">
        <f>R194-Baseline!R194</f>
        <v>45.369696591183263</v>
      </c>
      <c r="S214" s="21">
        <f>S194-Baseline!S194</f>
        <v>45.123980126910531</v>
      </c>
      <c r="T214" s="21">
        <f>T194-Baseline!T194</f>
        <v>44.883503205183601</v>
      </c>
      <c r="U214" s="21">
        <f>U194-Baseline!U194</f>
        <v>44.6482792803926</v>
      </c>
      <c r="V214" s="21">
        <f>V194-Baseline!V194</f>
        <v>44.418323380750792</v>
      </c>
      <c r="W214" s="21">
        <f>W194-Baseline!W194</f>
        <v>44.193651983735819</v>
      </c>
      <c r="X214" s="21">
        <f>X194-Baseline!X194</f>
        <v>43.974283239090525</v>
      </c>
      <c r="Y214" s="21">
        <f>Y194-Baseline!Y194</f>
        <v>43.76023687131628</v>
      </c>
      <c r="Z214" s="21">
        <f>Z194-Baseline!Z194</f>
        <v>43.551534255851564</v>
      </c>
      <c r="AA214" s="21">
        <f>AA194-Baseline!AA194</f>
        <v>43.348198447109716</v>
      </c>
      <c r="AB214" s="21">
        <f>AB194-Baseline!AB194</f>
        <v>43.150254273364418</v>
      </c>
      <c r="AC214" s="21">
        <f>AC194-Baseline!AC194</f>
        <v>42.93010407521232</v>
      </c>
      <c r="AD214" s="21">
        <f>AD194-Baseline!AD194</f>
        <v>42.712176418710399</v>
      </c>
      <c r="AE214" s="21">
        <f>AE194-Baseline!AE194</f>
        <v>42.493821907489966</v>
      </c>
      <c r="AF214" s="21">
        <f>AF194-Baseline!AF194</f>
        <v>42.273332907439006</v>
      </c>
      <c r="AG214" s="21">
        <f>AG194-Baseline!AG194</f>
        <v>42.049957540921568</v>
      </c>
      <c r="AH214" s="21">
        <f>AH194-Baseline!AH194</f>
        <v>41.824138324642028</v>
      </c>
      <c r="AI214" s="21">
        <f>AI194-Baseline!AI194</f>
        <v>41.597946830519781</v>
      </c>
      <c r="AJ214" s="21">
        <f>AJ194-Baseline!AJ194</f>
        <v>41.571692117980852</v>
      </c>
      <c r="AK214" s="21">
        <f>AK194-Baseline!AK194</f>
        <v>41.543391298247883</v>
      </c>
      <c r="AL214" s="21">
        <f>AL194-Baseline!AL194</f>
        <v>41.51340499138562</v>
      </c>
      <c r="AM214" s="21">
        <f>AM194-Baseline!AM194</f>
        <v>41.482148388836748</v>
      </c>
      <c r="AN214" s="21">
        <f>AN194-Baseline!AN194</f>
        <v>41.449923413912188</v>
      </c>
      <c r="AO214" s="21">
        <f>AO194-Baseline!AO194</f>
        <v>41.416890064154977</v>
      </c>
      <c r="AP214" s="21">
        <f>AP194-Baseline!AP194</f>
        <v>41.383321559388499</v>
      </c>
      <c r="AQ214" s="21">
        <f>AQ194-Baseline!AQ194</f>
        <v>41.349499157908227</v>
      </c>
      <c r="AR214" s="21">
        <f>AR194-Baseline!AR194</f>
        <v>41.315678594386299</v>
      </c>
      <c r="AS214" s="21">
        <f>AS194-Baseline!AS194</f>
        <v>41.282096280279795</v>
      </c>
      <c r="AT214" s="21">
        <f>AT194-Baseline!AT194</f>
        <v>41.248988186665258</v>
      </c>
      <c r="AU214" s="21">
        <f>AU194-Baseline!AU194</f>
        <v>41.216596943587049</v>
      </c>
      <c r="AV214" s="21">
        <f>AV194-Baseline!AV194</f>
        <v>41.185157210198724</v>
      </c>
      <c r="AW214" s="21">
        <f>AW194-Baseline!AW194</f>
        <v>41.154896701877263</v>
      </c>
      <c r="AX214" s="21">
        <f>AX194-Baseline!AX194</f>
        <v>41.126039762056841</v>
      </c>
      <c r="AY214" s="21">
        <f>AY194-Baseline!AY194</f>
        <v>41.098808550897438</v>
      </c>
      <c r="AZ214" s="21">
        <f>AZ194-Baseline!AZ194</f>
        <v>41.073422034949822</v>
      </c>
      <c r="BA214" s="21">
        <f>BA194-Baseline!BA194</f>
        <v>41.050095249055552</v>
      </c>
      <c r="BB214" s="21">
        <f>BB194-Baseline!BB194</f>
        <v>41.022131891354796</v>
      </c>
    </row>
    <row r="215" spans="1:54" outlineLevel="2">
      <c r="A215" s="464"/>
      <c r="B215" s="150" t="s">
        <v>493</v>
      </c>
      <c r="C215" s="19"/>
      <c r="D215" s="135" t="s">
        <v>387</v>
      </c>
      <c r="E215" s="21">
        <f>E195-Baseline!E195</f>
        <v>146.68206801275718</v>
      </c>
      <c r="F215" s="21">
        <f>F195-Baseline!F195</f>
        <v>145.7778835428347</v>
      </c>
      <c r="G215" s="21">
        <f>G195-Baseline!G195</f>
        <v>144.88881540494305</v>
      </c>
      <c r="H215" s="21">
        <f>H195-Baseline!H195</f>
        <v>144.01486261338084</v>
      </c>
      <c r="I215" s="21">
        <f>I195-Baseline!I195</f>
        <v>143.15602774204169</v>
      </c>
      <c r="J215" s="21">
        <f>J195-Baseline!J195</f>
        <v>142.3123170235647</v>
      </c>
      <c r="K215" s="21">
        <f>K195-Baseline!K195</f>
        <v>141.4837403046175</v>
      </c>
      <c r="L215" s="21">
        <f>L195-Baseline!L195</f>
        <v>140.67031116550459</v>
      </c>
      <c r="M215" s="21">
        <f>M195-Baseline!M195</f>
        <v>139.87204706419342</v>
      </c>
      <c r="N215" s="21">
        <f>N195-Baseline!N195</f>
        <v>139.08896935751113</v>
      </c>
      <c r="O215" s="21">
        <f>O195-Baseline!O195</f>
        <v>138.32110332965459</v>
      </c>
      <c r="P215" s="21">
        <f>P195-Baseline!P195</f>
        <v>137.56847836574204</v>
      </c>
      <c r="Q215" s="21">
        <f>Q195-Baseline!Q195</f>
        <v>136.83112792616686</v>
      </c>
      <c r="R215" s="21">
        <f>R195-Baseline!R195</f>
        <v>136.10908977354975</v>
      </c>
      <c r="S215" s="21">
        <f>S195-Baseline!S195</f>
        <v>135.37194035477489</v>
      </c>
      <c r="T215" s="21">
        <f>T195-Baseline!T195</f>
        <v>134.65050959011398</v>
      </c>
      <c r="U215" s="21">
        <f>U195-Baseline!U195</f>
        <v>133.94483786610735</v>
      </c>
      <c r="V215" s="21">
        <f>V195-Baseline!V195</f>
        <v>133.25497011781775</v>
      </c>
      <c r="W215" s="21">
        <f>W195-Baseline!W195</f>
        <v>132.58095595120744</v>
      </c>
      <c r="X215" s="21">
        <f>X195-Baseline!X195</f>
        <v>131.92284971727156</v>
      </c>
      <c r="Y215" s="21">
        <f>Y195-Baseline!Y195</f>
        <v>131.28071061394886</v>
      </c>
      <c r="Z215" s="21">
        <f>Z195-Baseline!Z195</f>
        <v>130.65460274498201</v>
      </c>
      <c r="AA215" s="21">
        <f>AA195-Baseline!AA195</f>
        <v>130.0445953634644</v>
      </c>
      <c r="AB215" s="21">
        <f>AB195-Baseline!AB195</f>
        <v>129.45076282009325</v>
      </c>
      <c r="AC215" s="21">
        <f>AC195-Baseline!AC195</f>
        <v>128.7903122268537</v>
      </c>
      <c r="AD215" s="21">
        <f>AD195-Baseline!AD195</f>
        <v>128.13652925868868</v>
      </c>
      <c r="AE215" s="21">
        <f>AE195-Baseline!AE195</f>
        <v>127.48146572660856</v>
      </c>
      <c r="AF215" s="21">
        <f>AF195-Baseline!AF195</f>
        <v>126.81999872835036</v>
      </c>
      <c r="AG215" s="21">
        <f>AG195-Baseline!AG195</f>
        <v>126.14987262709093</v>
      </c>
      <c r="AH215" s="21">
        <f>AH195-Baseline!AH195</f>
        <v>125.47241497922539</v>
      </c>
      <c r="AI215" s="21">
        <f>AI195-Baseline!AI195</f>
        <v>124.79384049755949</v>
      </c>
      <c r="AJ215" s="21">
        <f>AJ195-Baseline!AJ195</f>
        <v>124.71507636045057</v>
      </c>
      <c r="AK215" s="21">
        <f>AK195-Baseline!AK195</f>
        <v>124.630173901601</v>
      </c>
      <c r="AL215" s="21">
        <f>AL195-Baseline!AL195</f>
        <v>124.54021498132882</v>
      </c>
      <c r="AM215" s="21">
        <f>AM195-Baseline!AM195</f>
        <v>124.44644517420026</v>
      </c>
      <c r="AN215" s="21">
        <f>AN195-Baseline!AN195</f>
        <v>124.34977024984501</v>
      </c>
      <c r="AO215" s="21">
        <f>AO195-Baseline!AO195</f>
        <v>124.25067020095176</v>
      </c>
      <c r="AP215" s="21">
        <f>AP195-Baseline!AP195</f>
        <v>124.14996468702526</v>
      </c>
      <c r="AQ215" s="21">
        <f>AQ195-Baseline!AQ195</f>
        <v>124.04849748296336</v>
      </c>
      <c r="AR215" s="21">
        <f>AR195-Baseline!AR195</f>
        <v>123.94703579277265</v>
      </c>
      <c r="AS215" s="21">
        <f>AS195-Baseline!AS195</f>
        <v>123.84628885080642</v>
      </c>
      <c r="AT215" s="21">
        <f>AT195-Baseline!AT195</f>
        <v>123.74696457030792</v>
      </c>
      <c r="AU215" s="21">
        <f>AU195-Baseline!AU195</f>
        <v>123.64979084141281</v>
      </c>
      <c r="AV215" s="21">
        <f>AV195-Baseline!AV195</f>
        <v>123.55547164158008</v>
      </c>
      <c r="AW215" s="21">
        <f>AW195-Baseline!AW195</f>
        <v>123.46469011693925</v>
      </c>
      <c r="AX215" s="21">
        <f>AX195-Baseline!AX195</f>
        <v>123.37811929779333</v>
      </c>
      <c r="AY215" s="21">
        <f>AY195-Baseline!AY195</f>
        <v>123.29642566462405</v>
      </c>
      <c r="AZ215" s="21">
        <f>AZ195-Baseline!AZ195</f>
        <v>123.22026611708364</v>
      </c>
      <c r="BA215" s="21">
        <f>BA195-Baseline!BA195</f>
        <v>123.15028575969684</v>
      </c>
      <c r="BB215" s="21">
        <f>BB195-Baseline!BB195</f>
        <v>123.06639568688225</v>
      </c>
    </row>
    <row r="216" spans="1:54" outlineLevel="2">
      <c r="A216" s="464"/>
      <c r="B216" s="150" t="s">
        <v>287</v>
      </c>
      <c r="C216" s="19"/>
      <c r="D216" s="135" t="s">
        <v>387</v>
      </c>
      <c r="E216" s="21">
        <f>E196-Baseline!E196</f>
        <v>9.2260166219501087</v>
      </c>
      <c r="F216" s="21">
        <f>F196-Baseline!F196</f>
        <v>9.405547572181888</v>
      </c>
      <c r="G216" s="21">
        <f>G196-Baseline!G196</f>
        <v>9.590982848407112</v>
      </c>
      <c r="H216" s="21">
        <f>H196-Baseline!H196</f>
        <v>9.7826389856538913</v>
      </c>
      <c r="I216" s="21">
        <f>I196-Baseline!I196</f>
        <v>9.9808619180753038</v>
      </c>
      <c r="J216" s="21">
        <f>J196-Baseline!J196</f>
        <v>10.186030652949782</v>
      </c>
      <c r="K216" s="21">
        <f>K196-Baseline!K196</f>
        <v>10.398561448155483</v>
      </c>
      <c r="L216" s="21">
        <f>L196-Baseline!L196</f>
        <v>10.618912563666603</v>
      </c>
      <c r="M216" s="21">
        <f>M196-Baseline!M196</f>
        <v>10.847589667549256</v>
      </c>
      <c r="N216" s="21">
        <f>N196-Baseline!N196</f>
        <v>11.085151988261826</v>
      </c>
      <c r="O216" s="21">
        <f>O196-Baseline!O196</f>
        <v>11.332219317987366</v>
      </c>
      <c r="P216" s="21">
        <f>P196-Baseline!P196</f>
        <v>11.572832592522092</v>
      </c>
      <c r="Q216" s="21">
        <f>Q196-Baseline!Q196</f>
        <v>11.813660616785118</v>
      </c>
      <c r="R216" s="21">
        <f>R196-Baseline!R196</f>
        <v>12.061332637416143</v>
      </c>
      <c r="S216" s="21">
        <f>S196-Baseline!S196</f>
        <v>12.316062503705977</v>
      </c>
      <c r="T216" s="21">
        <f>T196-Baseline!T196</f>
        <v>12.578071088649457</v>
      </c>
      <c r="U216" s="21">
        <f>U196-Baseline!U196</f>
        <v>12.847586526463331</v>
      </c>
      <c r="V216" s="21">
        <f>V196-Baseline!V196</f>
        <v>13.124844458241673</v>
      </c>
      <c r="W216" s="21">
        <f>W196-Baseline!W196</f>
        <v>13.410088286030469</v>
      </c>
      <c r="X216" s="21">
        <f>X196-Baseline!X196</f>
        <v>13.703569435611954</v>
      </c>
      <c r="Y216" s="21">
        <f>Y196-Baseline!Y196</f>
        <v>14.005547628299871</v>
      </c>
      <c r="Z216" s="21">
        <f>Z196-Baseline!Z196</f>
        <v>14.316291162057313</v>
      </c>
      <c r="AA216" s="21">
        <f>AA196-Baseline!AA196</f>
        <v>14.636077202259203</v>
      </c>
      <c r="AB216" s="21">
        <f>AB196-Baseline!AB196</f>
        <v>14.965192082433175</v>
      </c>
      <c r="AC216" s="21">
        <f>AC196-Baseline!AC196</f>
        <v>17.349383340938164</v>
      </c>
      <c r="AD216" s="21">
        <f>AD196-Baseline!AD196</f>
        <v>17.768477864600658</v>
      </c>
      <c r="AE216" s="21">
        <f>AE196-Baseline!AE196</f>
        <v>18.200006273841389</v>
      </c>
      <c r="AF216" s="21">
        <f>AF196-Baseline!AF196</f>
        <v>18.644366025267594</v>
      </c>
      <c r="AG216" s="21">
        <f>AG196-Baseline!AG196</f>
        <v>19.101967678860049</v>
      </c>
      <c r="AH216" s="21">
        <f>AH196-Baseline!AH196</f>
        <v>19.573235339288267</v>
      </c>
      <c r="AI216" s="21">
        <f>AI196-Baseline!AI196</f>
        <v>20.058607112225459</v>
      </c>
      <c r="AJ216" s="21">
        <f>AJ196-Baseline!AJ196</f>
        <v>20.601972246726476</v>
      </c>
      <c r="AK216" s="21">
        <f>AK196-Baseline!AK196</f>
        <v>21.162631698473305</v>
      </c>
      <c r="AL216" s="21">
        <f>AL196-Baseline!AL196</f>
        <v>21.741174072009162</v>
      </c>
      <c r="AM216" s="21">
        <f>AM196-Baseline!AM196</f>
        <v>22.338208625581753</v>
      </c>
      <c r="AN216" s="21">
        <f>AN196-Baseline!AN196</f>
        <v>22.954366009734034</v>
      </c>
      <c r="AO216" s="21">
        <f>AO196-Baseline!AO196</f>
        <v>23.590299032572837</v>
      </c>
      <c r="AP216" s="21">
        <f>AP196-Baseline!AP196</f>
        <v>24.246683452684717</v>
      </c>
      <c r="AQ216" s="21">
        <f>AQ196-Baseline!AQ196</f>
        <v>24.924218800704768</v>
      </c>
      <c r="AR216" s="21">
        <f>AR196-Baseline!AR196</f>
        <v>25.623629230580356</v>
      </c>
      <c r="AS216" s="21">
        <f>AS196-Baseline!AS196</f>
        <v>26.345664401609682</v>
      </c>
      <c r="AT216" s="21">
        <f>AT196-Baseline!AT196</f>
        <v>27.091100392375331</v>
      </c>
      <c r="AU216" s="21">
        <f>AU196-Baseline!AU196</f>
        <v>27.860740647732541</v>
      </c>
      <c r="AV216" s="21">
        <f>AV196-Baseline!AV196</f>
        <v>28.65541696005565</v>
      </c>
      <c r="AW216" s="21">
        <f>AW196-Baseline!AW196</f>
        <v>29.475990485989264</v>
      </c>
      <c r="AX216" s="21">
        <f>AX196-Baseline!AX196</f>
        <v>30.323352799996808</v>
      </c>
      <c r="AY216" s="21">
        <f>AY196-Baseline!AY196</f>
        <v>31.198426986045519</v>
      </c>
      <c r="AZ216" s="21">
        <f>AZ196-Baseline!AZ196</f>
        <v>32.1021687688174</v>
      </c>
      <c r="BA216" s="21">
        <f>BA196-Baseline!BA196</f>
        <v>33.035567685884786</v>
      </c>
      <c r="BB216" s="21">
        <f>BB196-Baseline!BB196</f>
        <v>33.996106001061271</v>
      </c>
    </row>
    <row r="217" spans="1:54" outlineLevel="2">
      <c r="A217" s="464"/>
      <c r="B217" s="150" t="s">
        <v>290</v>
      </c>
      <c r="C217" s="19"/>
      <c r="D217" s="135"/>
      <c r="E217" s="21">
        <f>E197-Baseline!E197</f>
        <v>90.62013415657826</v>
      </c>
      <c r="F217" s="21">
        <f>F197-Baseline!F197</f>
        <v>90.272578591830282</v>
      </c>
      <c r="G217" s="21">
        <f>G197-Baseline!G197</f>
        <v>89.935898223402106</v>
      </c>
      <c r="H217" s="21">
        <f>H197-Baseline!H197</f>
        <v>89.610080601278867</v>
      </c>
      <c r="I217" s="21">
        <f>I197-Baseline!I197</f>
        <v>89.295125036618202</v>
      </c>
      <c r="J217" s="21">
        <f>J197-Baseline!J197</f>
        <v>88.991043529163122</v>
      </c>
      <c r="K217" s="21">
        <f>K197-Baseline!K197</f>
        <v>88.697861760071746</v>
      </c>
      <c r="L217" s="21">
        <f>L197-Baseline!L197</f>
        <v>88.415620199671537</v>
      </c>
      <c r="M217" s="21">
        <f>M197-Baseline!M197</f>
        <v>88.144375343051593</v>
      </c>
      <c r="N217" s="21">
        <f>N197-Baseline!N197</f>
        <v>87.884201087901246</v>
      </c>
      <c r="O217" s="21">
        <f>O197-Baseline!O197</f>
        <v>87.635190270668602</v>
      </c>
      <c r="P217" s="21">
        <f>P197-Baseline!P197</f>
        <v>87.390675216370227</v>
      </c>
      <c r="Q217" s="21">
        <f>Q197-Baseline!Q197</f>
        <v>87.153543094524395</v>
      </c>
      <c r="R217" s="21">
        <f>R197-Baseline!R197</f>
        <v>86.926458351655342</v>
      </c>
      <c r="S217" s="21">
        <f>S197-Baseline!S197</f>
        <v>86.709425205259691</v>
      </c>
      <c r="T217" s="21">
        <f>T197-Baseline!T197</f>
        <v>86.502455504523041</v>
      </c>
      <c r="U217" s="21">
        <f>U197-Baseline!U197</f>
        <v>86.305569046213748</v>
      </c>
      <c r="V217" s="21">
        <f>V197-Baseline!V197</f>
        <v>86.118793914959852</v>
      </c>
      <c r="W217" s="21">
        <f>W197-Baseline!W197</f>
        <v>85.942166849500396</v>
      </c>
      <c r="X217" s="21">
        <f>X197-Baseline!X197</f>
        <v>85.775733636600989</v>
      </c>
      <c r="Y217" s="21">
        <f>Y197-Baseline!Y197</f>
        <v>85.619549534446577</v>
      </c>
      <c r="Z217" s="21">
        <f>Z197-Baseline!Z197</f>
        <v>85.473679727445926</v>
      </c>
      <c r="AA217" s="21">
        <f>AA197-Baseline!AA197</f>
        <v>85.338199814512109</v>
      </c>
      <c r="AB217" s="21">
        <f>AB197-Baseline!AB197</f>
        <v>85.213196333027469</v>
      </c>
      <c r="AC217" s="21">
        <f>AC197-Baseline!AC197</f>
        <v>102.02059867231735</v>
      </c>
      <c r="AD217" s="21">
        <f>AD197-Baseline!AD197</f>
        <v>102.03693021054571</v>
      </c>
      <c r="AE217" s="21">
        <f>AE197-Baseline!AE197</f>
        <v>102.06439116481569</v>
      </c>
      <c r="AF217" s="21">
        <f>AF197-Baseline!AF197</f>
        <v>102.10313685175744</v>
      </c>
      <c r="AG217" s="21">
        <f>AG197-Baseline!AG197</f>
        <v>102.1533363551694</v>
      </c>
      <c r="AH217" s="21">
        <f>AH197-Baseline!AH197</f>
        <v>102.21517333560675</v>
      </c>
      <c r="AI217" s="21">
        <f>AI197-Baseline!AI197</f>
        <v>102.28884689541067</v>
      </c>
      <c r="AJ217" s="21">
        <f>AJ197-Baseline!AJ197</f>
        <v>102.87153644712632</v>
      </c>
      <c r="AK217" s="21">
        <f>AK197-Baseline!AK197</f>
        <v>103.46987718233819</v>
      </c>
      <c r="AL217" s="21">
        <f>AL197-Baseline!AL197</f>
        <v>104.08432244560284</v>
      </c>
      <c r="AM217" s="21">
        <f>AM197-Baseline!AM197</f>
        <v>104.71535229864168</v>
      </c>
      <c r="AN217" s="21">
        <f>AN197-Baseline!AN197</f>
        <v>105.36347531196488</v>
      </c>
      <c r="AO217" s="21">
        <f>AO197-Baseline!AO197</f>
        <v>106.02923048471149</v>
      </c>
      <c r="AP217" s="21">
        <f>AP197-Baseline!AP197</f>
        <v>106.71318930202598</v>
      </c>
      <c r="AQ217" s="21">
        <f>AQ197-Baseline!AQ197</f>
        <v>107.41595793996956</v>
      </c>
      <c r="AR217" s="21">
        <f>AR197-Baseline!AR197</f>
        <v>108.13817962869663</v>
      </c>
      <c r="AS217" s="21">
        <f>AS197-Baseline!AS197</f>
        <v>108.88053718540128</v>
      </c>
      <c r="AT217" s="21">
        <f>AT197-Baseline!AT197</f>
        <v>109.64375572938475</v>
      </c>
      <c r="AU217" s="21">
        <f>AU197-Baseline!AU197</f>
        <v>110.42860559248969</v>
      </c>
      <c r="AV217" s="21">
        <f>AV197-Baseline!AV197</f>
        <v>111.23590543911271</v>
      </c>
      <c r="AW217" s="21">
        <f>AW197-Baseline!AW197</f>
        <v>112.06652561104632</v>
      </c>
      <c r="AX217" s="21">
        <f>AX197-Baseline!AX197</f>
        <v>112.92139171350676</v>
      </c>
      <c r="AY217" s="21">
        <f>AY197-Baseline!AY197</f>
        <v>113.80148845990404</v>
      </c>
      <c r="AZ217" s="21">
        <f>AZ197-Baseline!AZ197</f>
        <v>114.70786379417974</v>
      </c>
      <c r="BA217" s="21">
        <f>BA197-Baseline!BA197</f>
        <v>115.64163331092686</v>
      </c>
      <c r="BB217" s="21">
        <f>BB197-Baseline!BB197</f>
        <v>116.5831859798995</v>
      </c>
    </row>
    <row r="218" spans="1:54" outlineLevel="2">
      <c r="A218" s="465"/>
      <c r="B218" s="150" t="s">
        <v>474</v>
      </c>
      <c r="C218" s="19"/>
      <c r="D218" s="135" t="s">
        <v>387</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3" t="s">
        <v>494</v>
      </c>
      <c r="B220" s="150" t="s">
        <v>495</v>
      </c>
      <c r="C220" s="19"/>
      <c r="D220" s="135" t="s">
        <v>387</v>
      </c>
      <c r="E220" s="21">
        <f>E200-Baseline!E200</f>
        <v>213.85400682720751</v>
      </c>
      <c r="F220" s="21">
        <f>F200-Baseline!F200</f>
        <v>212.98427778906165</v>
      </c>
      <c r="G220" s="21">
        <f>G200-Baseline!G200</f>
        <v>211.78471061985192</v>
      </c>
      <c r="H220" s="21">
        <f>H200-Baseline!H200</f>
        <v>210.60375433763596</v>
      </c>
      <c r="I220" s="21">
        <f>I200-Baseline!I200</f>
        <v>209.76162247197732</v>
      </c>
      <c r="J220" s="21">
        <f>J200-Baseline!J200</f>
        <v>208.92685071503277</v>
      </c>
      <c r="K220" s="21">
        <f>K200-Baseline!K200</f>
        <v>207.79488115175974</v>
      </c>
      <c r="L220" s="21">
        <f>L200-Baseline!L200</f>
        <v>206.98574357394205</v>
      </c>
      <c r="M220" s="21">
        <f>M200-Baseline!M200</f>
        <v>206.18843767579031</v>
      </c>
      <c r="N220" s="21">
        <f>N200-Baseline!N200</f>
        <v>205.11699391853614</v>
      </c>
      <c r="O220" s="21">
        <f>O200-Baseline!O200</f>
        <v>204.35405215369803</v>
      </c>
      <c r="P220" s="21">
        <f>P200-Baseline!P200</f>
        <v>203.58428683821717</v>
      </c>
      <c r="Q220" s="21">
        <f>Q200-Baseline!Q200</f>
        <v>202.81810544025677</v>
      </c>
      <c r="R220" s="21">
        <f>R200-Baseline!R200</f>
        <v>202.33051302681451</v>
      </c>
      <c r="S220" s="21">
        <f>S200-Baseline!S200</f>
        <v>201.58739204251262</v>
      </c>
      <c r="T220" s="21">
        <f>T200-Baseline!T200</f>
        <v>200.86007755899857</v>
      </c>
      <c r="U220" s="21">
        <f>U200-Baseline!U200</f>
        <v>200.14953292509148</v>
      </c>
      <c r="V220" s="21">
        <f>V200-Baseline!V200</f>
        <v>199.70105342356408</v>
      </c>
      <c r="W220" s="21">
        <f>W200-Baseline!W200</f>
        <v>199.02205386414951</v>
      </c>
      <c r="X220" s="21">
        <f>X200-Baseline!X200</f>
        <v>198.59755888065462</v>
      </c>
      <c r="Y220" s="21">
        <f>Y200-Baseline!Y200</f>
        <v>197.9542723694575</v>
      </c>
      <c r="Z220" s="21">
        <f>Z200-Baseline!Z200</f>
        <v>197.55834195291317</v>
      </c>
      <c r="AA220" s="21">
        <f>AA200-Baseline!AA200</f>
        <v>197.17619016082793</v>
      </c>
      <c r="AB220" s="21">
        <f>AB200-Baseline!AB200</f>
        <v>196.80903212169096</v>
      </c>
      <c r="AC220" s="21">
        <f>AC200-Baseline!AC200</f>
        <v>215.37668595358511</v>
      </c>
      <c r="AD220" s="21">
        <f>AD200-Baseline!AD200</f>
        <v>215.19788624511642</v>
      </c>
      <c r="AE220" s="21">
        <f>AE200-Baseline!AE200</f>
        <v>215.06165941276134</v>
      </c>
      <c r="AF220" s="21">
        <f>AF200-Baseline!AF200</f>
        <v>214.94178856298896</v>
      </c>
      <c r="AG220" s="21">
        <f>AG200-Baseline!AG200</f>
        <v>214.84221837191996</v>
      </c>
      <c r="AH220" s="21">
        <f>AH200-Baseline!AH200</f>
        <v>214.7673437331419</v>
      </c>
      <c r="AI220" s="21">
        <f>AI200-Baseline!AI200</f>
        <v>214.72260046159059</v>
      </c>
      <c r="AJ220" s="21">
        <f>AJ200-Baseline!AJ200</f>
        <v>215.69238183382521</v>
      </c>
      <c r="AK220" s="21">
        <f>AK200-Baseline!AK200</f>
        <v>216.6923025548038</v>
      </c>
      <c r="AL220" s="21">
        <f>AL200-Baseline!AL200</f>
        <v>217.72514079121697</v>
      </c>
      <c r="AM220" s="21">
        <f>AM200-Baseline!AM200</f>
        <v>218.79294844738038</v>
      </c>
      <c r="AN220" s="21">
        <f>AN200-Baseline!AN200</f>
        <v>219.8972587056077</v>
      </c>
      <c r="AO220" s="21">
        <f>AO200-Baseline!AO200</f>
        <v>221.03941328703698</v>
      </c>
      <c r="AP220" s="21">
        <f>AP200-Baseline!AP200</f>
        <v>222.22121742764298</v>
      </c>
      <c r="AQ220" s="21">
        <f>AQ200-Baseline!AQ200</f>
        <v>223.44461638363813</v>
      </c>
      <c r="AR220" s="21">
        <f>AR200-Baseline!AR200</f>
        <v>224.71143347111501</v>
      </c>
      <c r="AS220" s="21">
        <f>AS200-Baseline!AS200</f>
        <v>226.02352205479565</v>
      </c>
      <c r="AT220" s="21">
        <f>AT200-Baseline!AT200</f>
        <v>227.38283523244445</v>
      </c>
      <c r="AU220" s="21">
        <f>AU200-Baseline!AU200</f>
        <v>228.79142307278897</v>
      </c>
      <c r="AV220" s="21">
        <f>AV200-Baseline!AV200</f>
        <v>230.25138595201634</v>
      </c>
      <c r="AW220" s="21">
        <f>AW200-Baseline!AW200</f>
        <v>231.76488329850105</v>
      </c>
      <c r="AX220" s="21">
        <f>AX200-Baseline!AX200</f>
        <v>233.33416017210521</v>
      </c>
      <c r="AY220" s="21">
        <f>AY200-Baseline!AY200</f>
        <v>234.96155114176347</v>
      </c>
      <c r="AZ220" s="21">
        <f>AZ200-Baseline!AZ200</f>
        <v>236.64947943598298</v>
      </c>
      <c r="BA220" s="21">
        <f>BA200-Baseline!BA200</f>
        <v>238.40046099601486</v>
      </c>
      <c r="BB220" s="21">
        <f>BB200-Baseline!BB200</f>
        <v>240.17768392300167</v>
      </c>
    </row>
    <row r="221" spans="1:54" outlineLevel="2">
      <c r="A221" s="464"/>
      <c r="B221" s="150" t="s">
        <v>496</v>
      </c>
      <c r="C221" s="19"/>
      <c r="D221" s="135" t="s">
        <v>387</v>
      </c>
      <c r="E221" s="21">
        <f>E201-Baseline!E201</f>
        <v>165.11450243915138</v>
      </c>
      <c r="F221" s="21">
        <f>F201-Baseline!F201</f>
        <v>164.3000466929366</v>
      </c>
      <c r="G221" s="21">
        <f>G201-Baseline!G201</f>
        <v>163.51571331218207</v>
      </c>
      <c r="H221" s="21">
        <f>H201-Baseline!H201</f>
        <v>162.76160992700972</v>
      </c>
      <c r="I221" s="21">
        <f>I201-Baseline!I201</f>
        <v>162.0378912385973</v>
      </c>
      <c r="J221" s="21">
        <f>J201-Baseline!J201</f>
        <v>161.34476359714768</v>
      </c>
      <c r="K221" s="21">
        <f>K201-Baseline!K201</f>
        <v>160.68248998234895</v>
      </c>
      <c r="L221" s="21">
        <f>L201-Baseline!L201</f>
        <v>160.05139589788325</v>
      </c>
      <c r="M221" s="21">
        <f>M201-Baseline!M201</f>
        <v>159.45187586046484</v>
      </c>
      <c r="N221" s="21">
        <f>N201-Baseline!N201</f>
        <v>158.88440084621342</v>
      </c>
      <c r="O221" s="21">
        <f>O201-Baseline!O201</f>
        <v>158.34952677810111</v>
      </c>
      <c r="P221" s="21">
        <f>P201-Baseline!P201</f>
        <v>157.82447560368618</v>
      </c>
      <c r="Q221" s="21">
        <f>Q201-Baseline!Q201</f>
        <v>157.31865727086193</v>
      </c>
      <c r="R221" s="21">
        <f>R201-Baseline!R201</f>
        <v>156.8412246608907</v>
      </c>
      <c r="S221" s="21">
        <f>S201-Baseline!S201</f>
        <v>156.38210503676819</v>
      </c>
      <c r="T221" s="21">
        <f>T201-Baseline!T201</f>
        <v>155.95166175122409</v>
      </c>
      <c r="U221" s="21">
        <f>U201-Baseline!U201</f>
        <v>155.55001375557956</v>
      </c>
      <c r="V221" s="21">
        <f>V201-Baseline!V201</f>
        <v>155.17730084264758</v>
      </c>
      <c r="W221" s="21">
        <f>W201-Baseline!W201</f>
        <v>154.83368405949039</v>
      </c>
      <c r="X221" s="21">
        <f>X201-Baseline!X201</f>
        <v>154.51934650612941</v>
      </c>
      <c r="Y221" s="21">
        <f>Y201-Baseline!Y201</f>
        <v>154.23449385420466</v>
      </c>
      <c r="Z221" s="21">
        <f>Z201-Baseline!Z201</f>
        <v>153.97935508197659</v>
      </c>
      <c r="AA221" s="21">
        <f>AA201-Baseline!AA201</f>
        <v>153.75418320618297</v>
      </c>
      <c r="AB221" s="21">
        <f>AB201-Baseline!AB201</f>
        <v>153.55925612823694</v>
      </c>
      <c r="AC221" s="21">
        <f>AC201-Baseline!AC201</f>
        <v>172.33453625123502</v>
      </c>
      <c r="AD221" s="21">
        <f>AD201-Baseline!AD201</f>
        <v>172.36068840376262</v>
      </c>
      <c r="AE221" s="21">
        <f>AE201-Baseline!AE201</f>
        <v>172.4146828190726</v>
      </c>
      <c r="AF221" s="21">
        <f>AF201-Baseline!AF201</f>
        <v>172.49525615644541</v>
      </c>
      <c r="AG221" s="21">
        <f>AG201-Baseline!AG201</f>
        <v>172.60213036535441</v>
      </c>
      <c r="AH221" s="21">
        <f>AH201-Baseline!AH201</f>
        <v>172.73625251093281</v>
      </c>
      <c r="AI221" s="21">
        <f>AI201-Baseline!AI201</f>
        <v>172.9002306944345</v>
      </c>
      <c r="AJ221" s="21">
        <f>AJ201-Baseline!AJ201</f>
        <v>173.87801503618689</v>
      </c>
      <c r="AK221" s="21">
        <f>AK201-Baseline!AK201</f>
        <v>174.88943661594797</v>
      </c>
      <c r="AL221" s="21">
        <f>AL201-Baseline!AL201</f>
        <v>175.93585273752592</v>
      </c>
      <c r="AM221" s="21">
        <f>AM201-Baseline!AM201</f>
        <v>177.01872367101583</v>
      </c>
      <c r="AN221" s="21">
        <f>AN201-Baseline!AN201</f>
        <v>178.13944732660133</v>
      </c>
      <c r="AO221" s="21">
        <f>AO201-Baseline!AO201</f>
        <v>179.29933326551389</v>
      </c>
      <c r="AP221" s="21">
        <f>AP201-Baseline!AP201</f>
        <v>180.49986068224365</v>
      </c>
      <c r="AQ221" s="21">
        <f>AQ201-Baseline!AQ201</f>
        <v>181.74257623145843</v>
      </c>
      <c r="AR221" s="21">
        <f>AR201-Baseline!AR201</f>
        <v>183.02906366496697</v>
      </c>
      <c r="AS221" s="21">
        <f>AS201-Baseline!AS201</f>
        <v>184.36095343209593</v>
      </c>
      <c r="AT221" s="21">
        <f>AT201-Baseline!AT201</f>
        <v>185.73994517686836</v>
      </c>
      <c r="AU221" s="21">
        <f>AU201-Baseline!AU201</f>
        <v>187.16781868047138</v>
      </c>
      <c r="AV221" s="21">
        <f>AV201-Baseline!AV201</f>
        <v>188.64642331870147</v>
      </c>
      <c r="AW221" s="21">
        <f>AW201-Baseline!AW201</f>
        <v>190.1776834370595</v>
      </c>
      <c r="AX221" s="21">
        <f>AX201-Baseline!AX201</f>
        <v>191.7636065488864</v>
      </c>
      <c r="AY221" s="21">
        <f>AY201-Baseline!AY201</f>
        <v>193.40628944754451</v>
      </c>
      <c r="AZ221" s="21">
        <f>AZ201-Baseline!AZ201</f>
        <v>195.1079224370169</v>
      </c>
      <c r="BA221" s="21">
        <f>BA201-Baseline!BA201</f>
        <v>196.87079417381034</v>
      </c>
      <c r="BB221" s="21">
        <f>BB201-Baseline!BB201</f>
        <v>198.66485937832752</v>
      </c>
    </row>
    <row r="222" spans="1:54" outlineLevel="2">
      <c r="A222" s="465"/>
      <c r="B222" s="150" t="s">
        <v>497</v>
      </c>
      <c r="C222" s="19"/>
      <c r="D222" s="135" t="s">
        <v>387</v>
      </c>
      <c r="E222" s="21">
        <f>E202-Baseline!E202</f>
        <v>262.90254776940782</v>
      </c>
      <c r="F222" s="21">
        <f>F202-Baseline!F202</f>
        <v>261.48530237682212</v>
      </c>
      <c r="G222" s="21">
        <f>G202-Baseline!G202</f>
        <v>260.10825691547745</v>
      </c>
      <c r="H222" s="21">
        <f>H202-Baseline!H202</f>
        <v>258.7715183359303</v>
      </c>
      <c r="I222" s="21">
        <f>I202-Baseline!I202</f>
        <v>257.47524306662513</v>
      </c>
      <c r="J222" s="21">
        <f>J202-Baseline!J202</f>
        <v>256.21964160243868</v>
      </c>
      <c r="K222" s="21">
        <f>K202-Baseline!K202</f>
        <v>255.00498351876058</v>
      </c>
      <c r="L222" s="21">
        <f>L202-Baseline!L202</f>
        <v>253.83160334155298</v>
      </c>
      <c r="M222" s="21">
        <f>M202-Baseline!M202</f>
        <v>252.69990722680754</v>
      </c>
      <c r="N222" s="21">
        <f>N202-Baseline!N202</f>
        <v>251.61038040830203</v>
      </c>
      <c r="O222" s="21">
        <f>O202-Baseline!O202</f>
        <v>250.5635956645375</v>
      </c>
      <c r="P222" s="21">
        <f>P202-Baseline!P202</f>
        <v>249.53679452337929</v>
      </c>
      <c r="Q222" s="21">
        <f>Q202-Baseline!Q202</f>
        <v>248.53940922163983</v>
      </c>
      <c r="R222" s="21">
        <f>R202-Baseline!R202</f>
        <v>247.58061784325719</v>
      </c>
      <c r="S222" s="21">
        <f>S202-Baseline!S202</f>
        <v>246.63006526463255</v>
      </c>
      <c r="T222" s="21">
        <f>T202-Baseline!T202</f>
        <v>245.71866813615446</v>
      </c>
      <c r="U222" s="21">
        <f>U202-Baseline!U202</f>
        <v>244.84657234129429</v>
      </c>
      <c r="V222" s="21">
        <f>V202-Baseline!V202</f>
        <v>244.01394757971451</v>
      </c>
      <c r="W222" s="21">
        <f>W202-Baseline!W202</f>
        <v>243.220988026962</v>
      </c>
      <c r="X222" s="21">
        <f>X202-Baseline!X202</f>
        <v>242.46791298431043</v>
      </c>
      <c r="Y222" s="21">
        <f>Y202-Baseline!Y202</f>
        <v>241.75496759683722</v>
      </c>
      <c r="Z222" s="21">
        <f>Z202-Baseline!Z202</f>
        <v>241.08242357110706</v>
      </c>
      <c r="AA222" s="21">
        <f>AA202-Baseline!AA202</f>
        <v>240.45058012253764</v>
      </c>
      <c r="AB222" s="21">
        <f>AB202-Baseline!AB202</f>
        <v>239.85976467496576</v>
      </c>
      <c r="AC222" s="21">
        <f>AC202-Baseline!AC202</f>
        <v>258.19474440287644</v>
      </c>
      <c r="AD222" s="21">
        <f>AD202-Baseline!AD202</f>
        <v>257.78504124374092</v>
      </c>
      <c r="AE222" s="21">
        <f>AE202-Baseline!AE202</f>
        <v>257.4023266381912</v>
      </c>
      <c r="AF222" s="21">
        <f>AF202-Baseline!AF202</f>
        <v>257.04192197735676</v>
      </c>
      <c r="AG222" s="21">
        <f>AG202-Baseline!AG202</f>
        <v>256.70204545152376</v>
      </c>
      <c r="AH222" s="21">
        <f>AH202-Baseline!AH202</f>
        <v>256.38452916551614</v>
      </c>
      <c r="AI222" s="21">
        <f>AI202-Baseline!AI202</f>
        <v>256.09612436147427</v>
      </c>
      <c r="AJ222" s="21">
        <f>AJ202-Baseline!AJ202</f>
        <v>257.02139927865665</v>
      </c>
      <c r="AK222" s="21">
        <f>AK202-Baseline!AK202</f>
        <v>257.97621921930113</v>
      </c>
      <c r="AL222" s="21">
        <f>AL202-Baseline!AL202</f>
        <v>258.96266272746914</v>
      </c>
      <c r="AM222" s="21">
        <f>AM202-Baseline!AM202</f>
        <v>259.98302045637934</v>
      </c>
      <c r="AN222" s="21">
        <f>AN202-Baseline!AN202</f>
        <v>261.03929416253413</v>
      </c>
      <c r="AO222" s="21">
        <f>AO202-Baseline!AO202</f>
        <v>262.1331134023107</v>
      </c>
      <c r="AP222" s="21">
        <f>AP202-Baseline!AP202</f>
        <v>263.26650380988042</v>
      </c>
      <c r="AQ222" s="21">
        <f>AQ202-Baseline!AQ202</f>
        <v>264.44157455651361</v>
      </c>
      <c r="AR222" s="21">
        <f>AR202-Baseline!AR202</f>
        <v>265.66042086335335</v>
      </c>
      <c r="AS222" s="21">
        <f>AS202-Baseline!AS202</f>
        <v>266.92514600262257</v>
      </c>
      <c r="AT222" s="21">
        <f>AT202-Baseline!AT202</f>
        <v>268.23792156051104</v>
      </c>
      <c r="AU222" s="21">
        <f>AU202-Baseline!AU202</f>
        <v>269.60101257829717</v>
      </c>
      <c r="AV222" s="21">
        <f>AV202-Baseline!AV202</f>
        <v>271.01673775008283</v>
      </c>
      <c r="AW222" s="21">
        <f>AW202-Baseline!AW202</f>
        <v>272.48747685212146</v>
      </c>
      <c r="AX222" s="21">
        <f>AX202-Baseline!AX202</f>
        <v>274.01568608462287</v>
      </c>
      <c r="AY222" s="21">
        <f>AY202-Baseline!AY202</f>
        <v>275.60390656127112</v>
      </c>
      <c r="AZ222" s="21">
        <f>AZ202-Baseline!AZ202</f>
        <v>277.25476651915068</v>
      </c>
      <c r="BA222" s="21">
        <f>BA202-Baseline!BA202</f>
        <v>278.97098468445165</v>
      </c>
      <c r="BB222" s="21">
        <f>BB202-Baseline!BB202</f>
        <v>280.70912317385501</v>
      </c>
    </row>
    <row r="223" spans="1:54" outlineLevel="2">
      <c r="B223" s="19"/>
      <c r="C223" s="19"/>
      <c r="D223" s="19"/>
      <c r="E223" s="15"/>
    </row>
    <row r="224" spans="1:54" outlineLevel="2">
      <c r="A224" s="463" t="s">
        <v>498</v>
      </c>
      <c r="B224" s="150" t="s">
        <v>495</v>
      </c>
      <c r="C224" s="19"/>
      <c r="D224" s="135" t="s">
        <v>387</v>
      </c>
      <c r="E224" s="21">
        <f>E204-Baseline!E204</f>
        <v>213.85400682720751</v>
      </c>
      <c r="F224" s="21">
        <f>F204-Baseline!F204</f>
        <v>426.83828461626916</v>
      </c>
      <c r="G224" s="21">
        <f>G204-Baseline!G204</f>
        <v>638.62299523612114</v>
      </c>
      <c r="H224" s="21">
        <f>H204-Baseline!H204</f>
        <v>849.22674957375716</v>
      </c>
      <c r="I224" s="21">
        <f>I204-Baseline!I204</f>
        <v>1058.9883720457344</v>
      </c>
      <c r="J224" s="21">
        <f>J204-Baseline!J204</f>
        <v>1267.9152227607672</v>
      </c>
      <c r="K224" s="21">
        <f>K204-Baseline!K204</f>
        <v>1475.7101039125268</v>
      </c>
      <c r="L224" s="21">
        <f>L204-Baseline!L204</f>
        <v>1682.6958474864689</v>
      </c>
      <c r="M224" s="21">
        <f>M204-Baseline!M204</f>
        <v>1888.8842851622592</v>
      </c>
      <c r="N224" s="21">
        <f>N204-Baseline!N204</f>
        <v>2094.0012790807955</v>
      </c>
      <c r="O224" s="21">
        <f>O204-Baseline!O204</f>
        <v>2298.3553312344934</v>
      </c>
      <c r="P224" s="21">
        <f>P204-Baseline!P204</f>
        <v>2501.9396180727108</v>
      </c>
      <c r="Q224" s="21">
        <f>Q204-Baseline!Q204</f>
        <v>2704.7577235129675</v>
      </c>
      <c r="R224" s="21">
        <f>R204-Baseline!R204</f>
        <v>2907.088236539782</v>
      </c>
      <c r="S224" s="21">
        <f>S204-Baseline!S204</f>
        <v>3108.6756285822944</v>
      </c>
      <c r="T224" s="21">
        <f>T204-Baseline!T204</f>
        <v>3309.5357061412928</v>
      </c>
      <c r="U224" s="21">
        <f>U204-Baseline!U204</f>
        <v>3509.6852390663844</v>
      </c>
      <c r="V224" s="21">
        <f>V204-Baseline!V204</f>
        <v>3709.3862924899486</v>
      </c>
      <c r="W224" s="21">
        <f>W204-Baseline!W204</f>
        <v>3908.4083463540983</v>
      </c>
      <c r="X224" s="21">
        <f>X204-Baseline!X204</f>
        <v>4107.0059052347533</v>
      </c>
      <c r="Y224" s="21">
        <f>Y204-Baseline!Y204</f>
        <v>4304.9601776042109</v>
      </c>
      <c r="Z224" s="21">
        <f>Z204-Baseline!Z204</f>
        <v>4502.5185195571239</v>
      </c>
      <c r="AA224" s="21">
        <f>AA204-Baseline!AA204</f>
        <v>4699.6947097179518</v>
      </c>
      <c r="AB224" s="21">
        <f>AB204-Baseline!AB204</f>
        <v>4896.5037418396423</v>
      </c>
      <c r="AC224" s="21">
        <f>AC204-Baseline!AC204</f>
        <v>5111.8804277932277</v>
      </c>
      <c r="AD224" s="21">
        <f>AD204-Baseline!AD204</f>
        <v>5327.0783140383437</v>
      </c>
      <c r="AE224" s="21">
        <f>AE204-Baseline!AE204</f>
        <v>5542.1399734511051</v>
      </c>
      <c r="AF224" s="21">
        <f>AF204-Baseline!AF204</f>
        <v>5757.0817620140942</v>
      </c>
      <c r="AG224" s="21">
        <f>AG204-Baseline!AG204</f>
        <v>5971.9239803860146</v>
      </c>
      <c r="AH224" s="21">
        <f>AH204-Baseline!AH204</f>
        <v>6186.6913241191569</v>
      </c>
      <c r="AI224" s="21">
        <f>AI204-Baseline!AI204</f>
        <v>6401.4139245807473</v>
      </c>
      <c r="AJ224" s="21">
        <f>AJ204-Baseline!AJ204</f>
        <v>6617.1063064145728</v>
      </c>
      <c r="AK224" s="21">
        <f>AK204-Baseline!AK204</f>
        <v>6833.7986089693768</v>
      </c>
      <c r="AL224" s="21">
        <f>AL204-Baseline!AL204</f>
        <v>7051.523749760594</v>
      </c>
      <c r="AM224" s="21">
        <f>AM204-Baseline!AM204</f>
        <v>7270.3166982079747</v>
      </c>
      <c r="AN224" s="21">
        <f>AN204-Baseline!AN204</f>
        <v>7490.2139569135825</v>
      </c>
      <c r="AO224" s="21">
        <f>AO204-Baseline!AO204</f>
        <v>7711.2533702006194</v>
      </c>
      <c r="AP224" s="21">
        <f>AP204-Baseline!AP204</f>
        <v>7933.4745876282623</v>
      </c>
      <c r="AQ224" s="21">
        <f>AQ204-Baseline!AQ204</f>
        <v>8156.9192040119005</v>
      </c>
      <c r="AR224" s="21">
        <f>AR204-Baseline!AR204</f>
        <v>8381.6306374830165</v>
      </c>
      <c r="AS224" s="21">
        <f>AS204-Baseline!AS204</f>
        <v>8607.6541595378112</v>
      </c>
      <c r="AT224" s="21">
        <f>AT204-Baseline!AT204</f>
        <v>8835.0369947702566</v>
      </c>
      <c r="AU224" s="21">
        <f>AU204-Baseline!AU204</f>
        <v>9063.8284178430458</v>
      </c>
      <c r="AV224" s="21">
        <f>AV204-Baseline!AV204</f>
        <v>9294.0798037950626</v>
      </c>
      <c r="AW224" s="21">
        <f>AW204-Baseline!AW204</f>
        <v>9525.8446870935641</v>
      </c>
      <c r="AX224" s="21">
        <f>AX204-Baseline!AX204</f>
        <v>9759.1788472656699</v>
      </c>
      <c r="AY224" s="21">
        <f>AY204-Baseline!AY204</f>
        <v>9994.1403984074332</v>
      </c>
      <c r="AZ224" s="21">
        <f>AZ204-Baseline!AZ204</f>
        <v>10230.789877843416</v>
      </c>
      <c r="BA224" s="21">
        <f>BA204-Baseline!BA204</f>
        <v>10469.190338839431</v>
      </c>
      <c r="BB224" s="21">
        <f>BB204-Baseline!BB204</f>
        <v>10709.368022762434</v>
      </c>
    </row>
    <row r="225" spans="1:54" outlineLevel="2">
      <c r="A225" s="464"/>
      <c r="B225" s="150" t="s">
        <v>496</v>
      </c>
      <c r="C225" s="19"/>
      <c r="D225" s="135" t="s">
        <v>387</v>
      </c>
      <c r="E225" s="21">
        <f>E205-Baseline!E205</f>
        <v>165.11450243915138</v>
      </c>
      <c r="F225" s="21">
        <f>F205-Baseline!F205</f>
        <v>329.41454913208798</v>
      </c>
      <c r="G225" s="21">
        <f>G205-Baseline!G205</f>
        <v>492.93026244427006</v>
      </c>
      <c r="H225" s="21">
        <f>H205-Baseline!H205</f>
        <v>655.69187237127971</v>
      </c>
      <c r="I225" s="21">
        <f>I205-Baseline!I205</f>
        <v>817.72976360987695</v>
      </c>
      <c r="J225" s="21">
        <f>J205-Baseline!J205</f>
        <v>979.07452720702463</v>
      </c>
      <c r="K225" s="21">
        <f>K205-Baseline!K205</f>
        <v>1139.7570171893735</v>
      </c>
      <c r="L225" s="21">
        <f>L205-Baseline!L205</f>
        <v>1299.8084130872567</v>
      </c>
      <c r="M225" s="21">
        <f>M205-Baseline!M205</f>
        <v>1459.2602889477216</v>
      </c>
      <c r="N225" s="21">
        <f>N205-Baseline!N205</f>
        <v>1618.144689793935</v>
      </c>
      <c r="O225" s="21">
        <f>O205-Baseline!O205</f>
        <v>1776.4942165720361</v>
      </c>
      <c r="P225" s="21">
        <f>P205-Baseline!P205</f>
        <v>1934.3186921757222</v>
      </c>
      <c r="Q225" s="21">
        <f>Q205-Baseline!Q205</f>
        <v>2091.6373494465843</v>
      </c>
      <c r="R225" s="21">
        <f>R205-Baseline!R205</f>
        <v>2248.4785741074747</v>
      </c>
      <c r="S225" s="21">
        <f>S205-Baseline!S205</f>
        <v>2404.860679144243</v>
      </c>
      <c r="T225" s="21">
        <f>T205-Baseline!T205</f>
        <v>2560.8123408954671</v>
      </c>
      <c r="U225" s="21">
        <f>U205-Baseline!U205</f>
        <v>2716.3623546510466</v>
      </c>
      <c r="V225" s="21">
        <f>V205-Baseline!V205</f>
        <v>2871.5396554936942</v>
      </c>
      <c r="W225" s="21">
        <f>W205-Baseline!W205</f>
        <v>3026.3733395531845</v>
      </c>
      <c r="X225" s="21">
        <f>X205-Baseline!X205</f>
        <v>3180.8926860593137</v>
      </c>
      <c r="Y225" s="21">
        <f>Y205-Baseline!Y205</f>
        <v>3335.1271799135184</v>
      </c>
      <c r="Z225" s="21">
        <f>Z205-Baseline!Z205</f>
        <v>3489.1065349954952</v>
      </c>
      <c r="AA225" s="21">
        <f>AA205-Baseline!AA205</f>
        <v>3642.8607182016781</v>
      </c>
      <c r="AB225" s="21">
        <f>AB205-Baseline!AB205</f>
        <v>3796.419974329915</v>
      </c>
      <c r="AC225" s="21">
        <f>AC205-Baseline!AC205</f>
        <v>3968.75451058115</v>
      </c>
      <c r="AD225" s="21">
        <f>AD205-Baseline!AD205</f>
        <v>4141.1151989849122</v>
      </c>
      <c r="AE225" s="21">
        <f>AE205-Baseline!AE205</f>
        <v>4313.5298818039846</v>
      </c>
      <c r="AF225" s="21">
        <f>AF205-Baseline!AF205</f>
        <v>4486.0251379604297</v>
      </c>
      <c r="AG225" s="21">
        <f>AG205-Baseline!AG205</f>
        <v>4658.6272683257839</v>
      </c>
      <c r="AH225" s="21">
        <f>AH205-Baseline!AH205</f>
        <v>4831.3635208367168</v>
      </c>
      <c r="AI225" s="21">
        <f>AI205-Baseline!AI205</f>
        <v>5004.2637515311517</v>
      </c>
      <c r="AJ225" s="21">
        <f>AJ205-Baseline!AJ205</f>
        <v>5178.1417665673389</v>
      </c>
      <c r="AK225" s="21">
        <f>AK205-Baseline!AK205</f>
        <v>5353.0312031832873</v>
      </c>
      <c r="AL225" s="21">
        <f>AL205-Baseline!AL205</f>
        <v>5528.9670559208134</v>
      </c>
      <c r="AM225" s="21">
        <f>AM205-Baseline!AM205</f>
        <v>5705.9857795918297</v>
      </c>
      <c r="AN225" s="21">
        <f>AN205-Baseline!AN205</f>
        <v>5884.1252269184306</v>
      </c>
      <c r="AO225" s="21">
        <f>AO205-Baseline!AO205</f>
        <v>6063.4245601839448</v>
      </c>
      <c r="AP225" s="21">
        <f>AP205-Baseline!AP205</f>
        <v>6243.9244208661885</v>
      </c>
      <c r="AQ225" s="21">
        <f>AQ205-Baseline!AQ205</f>
        <v>6425.6669970976473</v>
      </c>
      <c r="AR225" s="21">
        <f>AR205-Baseline!AR205</f>
        <v>6608.6960607626143</v>
      </c>
      <c r="AS225" s="21">
        <f>AS205-Baseline!AS205</f>
        <v>6793.0570141947101</v>
      </c>
      <c r="AT225" s="21">
        <f>AT205-Baseline!AT205</f>
        <v>6978.7969593715789</v>
      </c>
      <c r="AU225" s="21">
        <f>AU205-Baseline!AU205</f>
        <v>7165.96477805205</v>
      </c>
      <c r="AV225" s="21">
        <f>AV205-Baseline!AV205</f>
        <v>7354.6112013707516</v>
      </c>
      <c r="AW225" s="21">
        <f>AW205-Baseline!AW205</f>
        <v>7544.788884807811</v>
      </c>
      <c r="AX225" s="21">
        <f>AX205-Baseline!AX205</f>
        <v>7736.5524913566969</v>
      </c>
      <c r="AY225" s="21">
        <f>AY205-Baseline!AY205</f>
        <v>7929.9587808042415</v>
      </c>
      <c r="AZ225" s="21">
        <f>AZ205-Baseline!AZ205</f>
        <v>8125.0667032412584</v>
      </c>
      <c r="BA225" s="21">
        <f>BA205-Baseline!BA205</f>
        <v>8321.9374974150687</v>
      </c>
      <c r="BB225" s="21">
        <f>BB205-Baseline!BB205</f>
        <v>8520.6023567933971</v>
      </c>
    </row>
    <row r="226" spans="1:54" outlineLevel="2">
      <c r="A226" s="465"/>
      <c r="B226" s="150" t="s">
        <v>497</v>
      </c>
      <c r="C226" s="19"/>
      <c r="D226" s="135" t="s">
        <v>387</v>
      </c>
      <c r="E226" s="21">
        <f>E206-Baseline!E206</f>
        <v>262.90254776940782</v>
      </c>
      <c r="F226" s="21">
        <f>F206-Baseline!F206</f>
        <v>524.38785014622999</v>
      </c>
      <c r="G226" s="21">
        <f>G206-Baseline!G206</f>
        <v>784.49610706170745</v>
      </c>
      <c r="H226" s="21">
        <f>H206-Baseline!H206</f>
        <v>1043.2676253976379</v>
      </c>
      <c r="I226" s="21">
        <f>I206-Baseline!I206</f>
        <v>1300.742868464263</v>
      </c>
      <c r="J226" s="21">
        <f>J206-Baseline!J206</f>
        <v>1556.9625100667017</v>
      </c>
      <c r="K226" s="21">
        <f>K206-Baseline!K206</f>
        <v>1811.9674935854623</v>
      </c>
      <c r="L226" s="21">
        <f>L206-Baseline!L206</f>
        <v>2065.7990969270154</v>
      </c>
      <c r="M226" s="21">
        <f>M206-Baseline!M206</f>
        <v>2318.4990041538231</v>
      </c>
      <c r="N226" s="21">
        <f>N206-Baseline!N206</f>
        <v>2570.1093845621253</v>
      </c>
      <c r="O226" s="21">
        <f>O206-Baseline!O206</f>
        <v>2820.6729802266627</v>
      </c>
      <c r="P226" s="21">
        <f>P206-Baseline!P206</f>
        <v>3070.209774750042</v>
      </c>
      <c r="Q226" s="21">
        <f>Q206-Baseline!Q206</f>
        <v>3318.7491839716818</v>
      </c>
      <c r="R226" s="21">
        <f>R206-Baseline!R206</f>
        <v>3566.3298018149389</v>
      </c>
      <c r="S226" s="21">
        <f>S206-Baseline!S206</f>
        <v>3812.9598670795713</v>
      </c>
      <c r="T226" s="21">
        <f>T206-Baseline!T206</f>
        <v>4058.6785352157258</v>
      </c>
      <c r="U226" s="21">
        <f>U206-Baseline!U206</f>
        <v>4303.5251075570204</v>
      </c>
      <c r="V226" s="21">
        <f>V206-Baseline!V206</f>
        <v>4547.5390551367345</v>
      </c>
      <c r="W226" s="21">
        <f>W206-Baseline!W206</f>
        <v>4790.7600431636965</v>
      </c>
      <c r="X226" s="21">
        <f>X206-Baseline!X206</f>
        <v>5033.2279561480073</v>
      </c>
      <c r="Y226" s="21">
        <f>Y206-Baseline!Y206</f>
        <v>5274.9829237448448</v>
      </c>
      <c r="Z226" s="21">
        <f>Z206-Baseline!Z206</f>
        <v>5516.0653473159518</v>
      </c>
      <c r="AA226" s="21">
        <f>AA206-Baseline!AA206</f>
        <v>5756.5159274384896</v>
      </c>
      <c r="AB226" s="21">
        <f>AB206-Baseline!AB206</f>
        <v>5996.3756921134554</v>
      </c>
      <c r="AC226" s="21">
        <f>AC206-Baseline!AC206</f>
        <v>6254.5704365163319</v>
      </c>
      <c r="AD226" s="21">
        <f>AD206-Baseline!AD206</f>
        <v>6512.355477760073</v>
      </c>
      <c r="AE226" s="21">
        <f>AE206-Baseline!AE206</f>
        <v>6769.7578043982639</v>
      </c>
      <c r="AF226" s="21">
        <f>AF206-Baseline!AF206</f>
        <v>7026.7997263756206</v>
      </c>
      <c r="AG226" s="21">
        <f>AG206-Baseline!AG206</f>
        <v>7283.5017718271447</v>
      </c>
      <c r="AH226" s="21">
        <f>AH206-Baseline!AH206</f>
        <v>7539.8863009926608</v>
      </c>
      <c r="AI226" s="21">
        <f>AI206-Baseline!AI206</f>
        <v>7795.9824253541356</v>
      </c>
      <c r="AJ226" s="21">
        <f>AJ206-Baseline!AJ206</f>
        <v>8053.0038246327922</v>
      </c>
      <c r="AK226" s="21">
        <f>AK206-Baseline!AK206</f>
        <v>8310.9800438520942</v>
      </c>
      <c r="AL226" s="21">
        <f>AL206-Baseline!AL206</f>
        <v>8569.9427065795626</v>
      </c>
      <c r="AM226" s="21">
        <f>AM206-Baseline!AM206</f>
        <v>8829.9257270359412</v>
      </c>
      <c r="AN226" s="21">
        <f>AN206-Baseline!AN206</f>
        <v>9090.9650211984754</v>
      </c>
      <c r="AO226" s="21">
        <f>AO206-Baseline!AO206</f>
        <v>9353.0981346007866</v>
      </c>
      <c r="AP226" s="21">
        <f>AP206-Baseline!AP206</f>
        <v>9616.3646384106669</v>
      </c>
      <c r="AQ226" s="21">
        <f>AQ206-Baseline!AQ206</f>
        <v>9880.8062129671798</v>
      </c>
      <c r="AR226" s="21">
        <f>AR206-Baseline!AR206</f>
        <v>10146.466633830532</v>
      </c>
      <c r="AS226" s="21">
        <f>AS206-Baseline!AS206</f>
        <v>10413.391779833155</v>
      </c>
      <c r="AT226" s="21">
        <f>AT206-Baseline!AT206</f>
        <v>10681.629701393666</v>
      </c>
      <c r="AU226" s="21">
        <f>AU206-Baseline!AU206</f>
        <v>10951.230713971963</v>
      </c>
      <c r="AV226" s="21">
        <f>AV206-Baseline!AV206</f>
        <v>11222.247451722045</v>
      </c>
      <c r="AW226" s="21">
        <f>AW206-Baseline!AW206</f>
        <v>11494.734928574167</v>
      </c>
      <c r="AX226" s="21">
        <f>AX206-Baseline!AX206</f>
        <v>11768.750614658791</v>
      </c>
      <c r="AY226" s="21">
        <f>AY206-Baseline!AY206</f>
        <v>12044.354521220062</v>
      </c>
      <c r="AZ226" s="21">
        <f>AZ206-Baseline!AZ206</f>
        <v>12321.609287739213</v>
      </c>
      <c r="BA226" s="21">
        <f>BA206-Baseline!BA206</f>
        <v>12600.580272423664</v>
      </c>
      <c r="BB226" s="21">
        <f>BB206-Baseline!BB206</f>
        <v>12881.28939559752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502</v>
      </c>
      <c r="C229" s="57"/>
      <c r="D229" s="56" t="s">
        <v>387</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503</v>
      </c>
    </row>
    <row r="2" spans="1:19">
      <c r="A2" s="461" t="s">
        <v>504</v>
      </c>
      <c r="B2" s="461"/>
      <c r="C2" s="461"/>
      <c r="D2" s="461"/>
      <c r="E2" s="461"/>
      <c r="F2" s="461"/>
      <c r="G2" s="461"/>
      <c r="H2" s="461"/>
      <c r="I2" s="461"/>
      <c r="J2" s="461"/>
      <c r="K2" s="461"/>
      <c r="L2" s="461"/>
      <c r="M2" s="461"/>
      <c r="N2" s="461"/>
      <c r="O2" s="461"/>
      <c r="P2" s="461"/>
      <c r="Q2" s="461"/>
      <c r="R2" s="461"/>
      <c r="S2" s="461"/>
    </row>
    <row r="3" spans="1:19">
      <c r="A3" s="461"/>
      <c r="B3" s="461"/>
      <c r="C3" s="461"/>
      <c r="D3" s="461"/>
      <c r="E3" s="461"/>
      <c r="F3" s="461"/>
      <c r="G3" s="461"/>
      <c r="H3" s="461"/>
      <c r="I3" s="461"/>
      <c r="J3" s="461"/>
      <c r="K3" s="461"/>
      <c r="L3" s="461"/>
      <c r="M3" s="461"/>
      <c r="N3" s="461"/>
      <c r="O3" s="461"/>
      <c r="P3" s="461"/>
      <c r="Q3" s="461"/>
      <c r="R3" s="461"/>
      <c r="S3" s="461"/>
    </row>
    <row r="4" spans="1:19">
      <c r="A4" s="461"/>
      <c r="B4" s="461"/>
      <c r="C4" s="461"/>
      <c r="D4" s="461"/>
      <c r="E4" s="461"/>
      <c r="F4" s="461"/>
      <c r="G4" s="461"/>
      <c r="H4" s="461"/>
      <c r="I4" s="461"/>
      <c r="J4" s="461"/>
      <c r="K4" s="461"/>
      <c r="L4" s="461"/>
      <c r="M4" s="461"/>
      <c r="N4" s="461"/>
      <c r="O4" s="461"/>
      <c r="P4" s="461"/>
      <c r="Q4" s="461"/>
      <c r="R4" s="461"/>
      <c r="S4" s="461"/>
    </row>
    <row r="19" spans="1:19">
      <c r="A19" s="4" t="s">
        <v>506</v>
      </c>
    </row>
    <row r="20" spans="1:19">
      <c r="A20" s="461" t="s">
        <v>507</v>
      </c>
      <c r="B20" s="461"/>
      <c r="C20" s="461"/>
      <c r="D20" s="461"/>
      <c r="E20" s="461"/>
      <c r="F20" s="461"/>
      <c r="G20" s="461"/>
      <c r="H20" s="461"/>
      <c r="I20" s="461"/>
      <c r="J20" s="461"/>
      <c r="K20" s="461"/>
      <c r="L20" s="461"/>
      <c r="M20" s="461"/>
      <c r="N20" s="461"/>
      <c r="O20" s="461"/>
      <c r="P20" s="461"/>
      <c r="Q20" s="461"/>
      <c r="R20" s="461"/>
      <c r="S20" s="461"/>
    </row>
    <row r="21" spans="1:19" ht="25.5" customHeight="1">
      <c r="A21" s="461"/>
      <c r="B21" s="461"/>
      <c r="C21" s="461"/>
      <c r="D21" s="461"/>
      <c r="E21" s="461"/>
      <c r="F21" s="461"/>
      <c r="G21" s="461"/>
      <c r="H21" s="461"/>
      <c r="I21" s="461"/>
      <c r="J21" s="461"/>
      <c r="K21" s="461"/>
      <c r="L21" s="461"/>
      <c r="M21" s="461"/>
      <c r="N21" s="461"/>
      <c r="O21" s="461"/>
      <c r="P21" s="461"/>
      <c r="Q21" s="461"/>
      <c r="R21" s="461"/>
      <c r="S21" s="461"/>
    </row>
    <row r="23" spans="1:19">
      <c r="A23" s="158" t="s">
        <v>350</v>
      </c>
      <c r="B23" s="395"/>
      <c r="C23" s="395"/>
      <c r="D23" s="395"/>
      <c r="E23" s="395"/>
      <c r="F23" s="395"/>
      <c r="G23" s="395"/>
      <c r="H23" s="395"/>
      <c r="I23" s="395"/>
      <c r="J23" s="395"/>
      <c r="K23" s="395"/>
      <c r="L23" s="395"/>
      <c r="M23" s="395"/>
      <c r="N23" s="395"/>
      <c r="O23" s="395"/>
      <c r="P23" s="395"/>
      <c r="Q23" s="395"/>
      <c r="R23" s="395"/>
      <c r="S23" s="395"/>
    </row>
    <row r="24" spans="1:19">
      <c r="A24" s="158" t="s">
        <v>490</v>
      </c>
      <c r="B24" s="395"/>
      <c r="C24" s="395"/>
      <c r="D24" s="395"/>
      <c r="E24" s="395"/>
      <c r="F24" s="395"/>
      <c r="G24" s="395"/>
      <c r="H24" s="395"/>
      <c r="I24" s="395"/>
      <c r="J24" s="395"/>
      <c r="K24" s="395"/>
      <c r="L24" s="395"/>
      <c r="M24" s="395"/>
      <c r="N24" s="395"/>
      <c r="O24" s="395"/>
      <c r="P24" s="395"/>
      <c r="Q24" s="395"/>
      <c r="R24" s="395"/>
      <c r="S24" s="395"/>
    </row>
    <row r="25" spans="1:19">
      <c r="A25" s="159" t="s">
        <v>393</v>
      </c>
      <c r="B25" s="395"/>
      <c r="C25" s="395"/>
      <c r="D25" s="395"/>
      <c r="E25" s="395"/>
      <c r="F25" s="395"/>
      <c r="G25" s="395"/>
      <c r="H25" s="395"/>
      <c r="I25" s="395"/>
      <c r="J25" s="395"/>
      <c r="K25" s="395"/>
      <c r="L25" s="395"/>
      <c r="M25" s="395"/>
      <c r="N25" s="395"/>
      <c r="O25" s="395"/>
      <c r="P25" s="395"/>
      <c r="Q25" s="395"/>
      <c r="R25" s="395"/>
      <c r="S25" s="395"/>
    </row>
    <row r="26" spans="1:19">
      <c r="A26" s="159" t="s">
        <v>469</v>
      </c>
      <c r="B26" s="395"/>
      <c r="C26" s="395"/>
      <c r="D26" s="395"/>
      <c r="E26" s="395"/>
      <c r="F26" s="395"/>
      <c r="G26" s="395"/>
      <c r="H26" s="395"/>
      <c r="I26" s="395"/>
      <c r="J26" s="395"/>
      <c r="K26" s="395"/>
      <c r="L26" s="395"/>
      <c r="M26" s="395"/>
      <c r="N26" s="395"/>
      <c r="O26" s="395"/>
      <c r="P26" s="395"/>
      <c r="Q26" s="395"/>
      <c r="R26" s="395"/>
      <c r="S26" s="395"/>
    </row>
    <row r="27" spans="1:19">
      <c r="A27" s="159" t="s">
        <v>470</v>
      </c>
      <c r="B27" s="395"/>
      <c r="C27" s="395"/>
      <c r="D27" s="395"/>
      <c r="E27" s="395"/>
      <c r="F27" s="395"/>
      <c r="G27" s="395"/>
      <c r="H27" s="395"/>
      <c r="I27" s="395"/>
      <c r="J27" s="395"/>
      <c r="K27" s="395"/>
      <c r="L27" s="395"/>
      <c r="M27" s="395"/>
      <c r="N27" s="395"/>
      <c r="O27" s="395"/>
      <c r="P27" s="395"/>
      <c r="Q27" s="395"/>
      <c r="R27" s="395"/>
      <c r="S27" s="395"/>
    </row>
    <row r="31" spans="1:19">
      <c r="A31" s="4" t="s">
        <v>511</v>
      </c>
    </row>
    <row r="32" spans="1:19">
      <c r="A32" t="s">
        <v>512</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01" t="s">
        <v>342</v>
      </c>
      <c r="J2" s="402"/>
      <c r="K2" s="402"/>
      <c r="L2" s="402"/>
      <c r="M2" s="402"/>
      <c r="N2" s="402"/>
      <c r="O2" s="402"/>
      <c r="P2" s="402"/>
      <c r="Q2" s="402"/>
      <c r="R2" s="402"/>
      <c r="S2" s="402"/>
      <c r="T2" s="402"/>
      <c r="U2" s="403"/>
    </row>
    <row r="3" spans="1:21" ht="13.5" customHeight="1" outlineLevel="1" thickBot="1">
      <c r="A3" s="3"/>
      <c r="B3" s="7"/>
      <c r="F3" s="24"/>
      <c r="G3" s="10"/>
      <c r="I3" s="404" t="s">
        <v>343</v>
      </c>
      <c r="J3" s="405"/>
      <c r="K3" s="405"/>
      <c r="L3" s="405"/>
      <c r="M3" s="405"/>
      <c r="N3" s="406"/>
      <c r="O3" s="1"/>
      <c r="P3" s="410" t="s">
        <v>344</v>
      </c>
      <c r="Q3" s="411"/>
      <c r="R3" s="411"/>
      <c r="S3" s="411"/>
      <c r="T3" s="411"/>
      <c r="U3" s="412"/>
    </row>
    <row r="4" spans="1:21" ht="56.25" customHeight="1" outlineLevel="1">
      <c r="A4" s="31" t="s">
        <v>157</v>
      </c>
      <c r="B4" s="86"/>
      <c r="E4" s="53" t="s">
        <v>345</v>
      </c>
      <c r="F4" s="91"/>
      <c r="G4" s="28"/>
      <c r="H4" s="10"/>
      <c r="I4" s="407"/>
      <c r="J4" s="408"/>
      <c r="K4" s="408"/>
      <c r="L4" s="408"/>
      <c r="M4" s="408"/>
      <c r="N4" s="409"/>
      <c r="P4" s="413"/>
      <c r="Q4" s="414"/>
      <c r="R4" s="414"/>
      <c r="S4" s="414"/>
      <c r="T4" s="414"/>
      <c r="U4" s="415"/>
    </row>
    <row r="5" spans="1:21" outlineLevel="1">
      <c r="A5" s="13" t="s">
        <v>346</v>
      </c>
      <c r="B5" s="88"/>
      <c r="E5" s="14"/>
      <c r="H5" s="10"/>
      <c r="I5" s="468"/>
      <c r="J5" s="428"/>
      <c r="K5" s="428"/>
      <c r="L5" s="428"/>
      <c r="M5" s="428"/>
      <c r="N5" s="429"/>
      <c r="P5" s="468"/>
      <c r="Q5" s="428"/>
      <c r="R5" s="428"/>
      <c r="S5" s="428"/>
      <c r="T5" s="428"/>
      <c r="U5" s="429"/>
    </row>
    <row r="6" spans="1:21" outlineLevel="1">
      <c r="A6" s="13" t="s">
        <v>349</v>
      </c>
      <c r="B6" s="88"/>
      <c r="E6" s="53" t="s">
        <v>351</v>
      </c>
      <c r="F6" s="90"/>
      <c r="H6" s="10"/>
      <c r="I6" s="430"/>
      <c r="J6" s="431"/>
      <c r="K6" s="431"/>
      <c r="L6" s="431"/>
      <c r="M6" s="431"/>
      <c r="N6" s="432"/>
      <c r="P6" s="430"/>
      <c r="Q6" s="431"/>
      <c r="R6" s="431"/>
      <c r="S6" s="431"/>
      <c r="T6" s="431"/>
      <c r="U6" s="432"/>
    </row>
    <row r="7" spans="1:21" outlineLevel="1">
      <c r="A7" s="13" t="s">
        <v>353</v>
      </c>
      <c r="B7" s="88"/>
      <c r="E7" s="14"/>
      <c r="H7" s="10"/>
      <c r="I7" s="430"/>
      <c r="J7" s="431"/>
      <c r="K7" s="431"/>
      <c r="L7" s="431"/>
      <c r="M7" s="431"/>
      <c r="N7" s="432"/>
      <c r="P7" s="430"/>
      <c r="Q7" s="431"/>
      <c r="R7" s="431"/>
      <c r="S7" s="431"/>
      <c r="T7" s="431"/>
      <c r="U7" s="432"/>
    </row>
    <row r="8" spans="1:21" ht="41" outlineLevel="1" thickBot="1">
      <c r="A8" s="34" t="s">
        <v>354</v>
      </c>
      <c r="B8" s="89"/>
      <c r="E8" s="14"/>
      <c r="H8" s="10"/>
      <c r="I8" s="430"/>
      <c r="J8" s="431"/>
      <c r="K8" s="431"/>
      <c r="L8" s="431"/>
      <c r="M8" s="431"/>
      <c r="N8" s="432"/>
      <c r="P8" s="430"/>
      <c r="Q8" s="431"/>
      <c r="R8" s="431"/>
      <c r="S8" s="431"/>
      <c r="T8" s="431"/>
      <c r="U8" s="432"/>
    </row>
    <row r="9" spans="1:21" outlineLevel="1">
      <c r="E9" s="14"/>
      <c r="H9" s="10"/>
      <c r="I9" s="430"/>
      <c r="J9" s="431"/>
      <c r="K9" s="431"/>
      <c r="L9" s="431"/>
      <c r="M9" s="431"/>
      <c r="N9" s="432"/>
      <c r="P9" s="430"/>
      <c r="Q9" s="431"/>
      <c r="R9" s="431"/>
      <c r="S9" s="431"/>
      <c r="T9" s="431"/>
      <c r="U9" s="432"/>
    </row>
    <row r="10" spans="1:21" ht="14" outlineLevel="1" thickBot="1">
      <c r="A10" s="32" t="s">
        <v>356</v>
      </c>
      <c r="B10" s="35">
        <f>Baseline!B10</f>
        <v>2027</v>
      </c>
      <c r="E10" s="14"/>
      <c r="H10" s="10"/>
      <c r="I10" s="430"/>
      <c r="J10" s="431"/>
      <c r="K10" s="431"/>
      <c r="L10" s="431"/>
      <c r="M10" s="431"/>
      <c r="N10" s="432"/>
      <c r="P10" s="430"/>
      <c r="Q10" s="431"/>
      <c r="R10" s="431"/>
      <c r="S10" s="431"/>
      <c r="T10" s="431"/>
      <c r="U10" s="432"/>
    </row>
    <row r="11" spans="1:21" outlineLevel="1">
      <c r="A11" s="16"/>
      <c r="H11" s="10"/>
      <c r="I11" s="430"/>
      <c r="J11" s="431"/>
      <c r="K11" s="431"/>
      <c r="L11" s="431"/>
      <c r="M11" s="431"/>
      <c r="N11" s="432"/>
      <c r="P11" s="430"/>
      <c r="Q11" s="431"/>
      <c r="R11" s="431"/>
      <c r="S11" s="431"/>
      <c r="T11" s="431"/>
      <c r="U11" s="432"/>
    </row>
    <row r="12" spans="1:21" ht="40.5" outlineLevel="1">
      <c r="A12" s="26" t="s">
        <v>357</v>
      </c>
      <c r="B12" s="26" t="s">
        <v>358</v>
      </c>
      <c r="C12" s="26" t="s">
        <v>359</v>
      </c>
      <c r="D12" s="26" t="s">
        <v>360</v>
      </c>
      <c r="E12" s="26" t="s">
        <v>361</v>
      </c>
      <c r="F12" s="26" t="s">
        <v>362</v>
      </c>
      <c r="G12" s="26" t="s">
        <v>363</v>
      </c>
      <c r="I12" s="430"/>
      <c r="J12" s="431"/>
      <c r="K12" s="431"/>
      <c r="L12" s="431"/>
      <c r="M12" s="431"/>
      <c r="N12" s="432"/>
      <c r="P12" s="430"/>
      <c r="Q12" s="431"/>
      <c r="R12" s="431"/>
      <c r="S12" s="431"/>
      <c r="T12" s="431"/>
      <c r="U12" s="432"/>
    </row>
    <row r="13" spans="1:21" outlineLevel="1">
      <c r="A13" s="58">
        <v>2035</v>
      </c>
      <c r="B13" s="21">
        <f t="shared" ref="B13:B18" si="0">INDEX($E$204:$AW$204,1,MATCH($A13,$E$53:$BB$53,0))</f>
        <v>0</v>
      </c>
      <c r="C13" s="21">
        <f>B13-Baseline!B13</f>
        <v>1888.8842851622592</v>
      </c>
      <c r="D13" s="21">
        <f t="shared" ref="D13:D18" si="1">INDEX($E$205:$AW$205,1,MATCH($A13,$E$53:$BB$53,0))</f>
        <v>0</v>
      </c>
      <c r="E13" s="21">
        <f>D13-Baseline!D13</f>
        <v>1459.2602889477216</v>
      </c>
      <c r="F13" s="21">
        <f t="shared" ref="F13:F18" si="2">INDEX($E$206:$AW$206,1,MATCH($A13,$E$53:$BB$53,0))</f>
        <v>0</v>
      </c>
      <c r="G13" s="21">
        <f>F13-Baseline!F13</f>
        <v>2318.4990041538231</v>
      </c>
      <c r="I13" s="430"/>
      <c r="J13" s="431"/>
      <c r="K13" s="431"/>
      <c r="L13" s="431"/>
      <c r="M13" s="431"/>
      <c r="N13" s="432"/>
      <c r="P13" s="430"/>
      <c r="Q13" s="431"/>
      <c r="R13" s="431"/>
      <c r="S13" s="431"/>
      <c r="T13" s="431"/>
      <c r="U13" s="432"/>
    </row>
    <row r="14" spans="1:21" outlineLevel="1">
      <c r="A14" s="58">
        <v>2040</v>
      </c>
      <c r="B14" s="21">
        <f t="shared" si="0"/>
        <v>0</v>
      </c>
      <c r="C14" s="21">
        <f>B14-Baseline!B14</f>
        <v>2907.088236539782</v>
      </c>
      <c r="D14" s="21">
        <f t="shared" si="1"/>
        <v>0</v>
      </c>
      <c r="E14" s="21">
        <f>D14-Baseline!D14</f>
        <v>2248.4785741074747</v>
      </c>
      <c r="F14" s="21">
        <f t="shared" si="2"/>
        <v>0</v>
      </c>
      <c r="G14" s="21">
        <f>F14-Baseline!F14</f>
        <v>3566.3298018149389</v>
      </c>
      <c r="I14" s="430"/>
      <c r="J14" s="431"/>
      <c r="K14" s="431"/>
      <c r="L14" s="431"/>
      <c r="M14" s="431"/>
      <c r="N14" s="432"/>
      <c r="P14" s="430"/>
      <c r="Q14" s="431"/>
      <c r="R14" s="431"/>
      <c r="S14" s="431"/>
      <c r="T14" s="431"/>
      <c r="U14" s="432"/>
    </row>
    <row r="15" spans="1:21" outlineLevel="1">
      <c r="A15" s="58">
        <v>2045</v>
      </c>
      <c r="B15" s="21">
        <f t="shared" si="0"/>
        <v>0</v>
      </c>
      <c r="C15" s="21">
        <f>B15-Baseline!B15</f>
        <v>3908.4083463540983</v>
      </c>
      <c r="D15" s="21">
        <f t="shared" si="1"/>
        <v>0</v>
      </c>
      <c r="E15" s="21">
        <f>D15-Baseline!D15</f>
        <v>3026.3733395531845</v>
      </c>
      <c r="F15" s="21">
        <f t="shared" si="2"/>
        <v>0</v>
      </c>
      <c r="G15" s="21">
        <f>F15-Baseline!F15</f>
        <v>4790.7600431636965</v>
      </c>
      <c r="I15" s="430"/>
      <c r="J15" s="431"/>
      <c r="K15" s="431"/>
      <c r="L15" s="431"/>
      <c r="M15" s="431"/>
      <c r="N15" s="432"/>
      <c r="P15" s="430"/>
      <c r="Q15" s="431"/>
      <c r="R15" s="431"/>
      <c r="S15" s="431"/>
      <c r="T15" s="431"/>
      <c r="U15" s="432"/>
    </row>
    <row r="16" spans="1:21" outlineLevel="1">
      <c r="A16" s="58">
        <v>2050</v>
      </c>
      <c r="B16" s="21">
        <f t="shared" si="0"/>
        <v>0</v>
      </c>
      <c r="C16" s="21">
        <f>B16-Baseline!B16</f>
        <v>4896.5037418396423</v>
      </c>
      <c r="D16" s="21">
        <f t="shared" si="1"/>
        <v>0</v>
      </c>
      <c r="E16" s="21">
        <f>D16-Baseline!D16</f>
        <v>3796.419974329915</v>
      </c>
      <c r="F16" s="21">
        <f t="shared" si="2"/>
        <v>0</v>
      </c>
      <c r="G16" s="21">
        <f>F16-Baseline!F16</f>
        <v>5996.3756921134554</v>
      </c>
      <c r="I16" s="430"/>
      <c r="J16" s="431"/>
      <c r="K16" s="431"/>
      <c r="L16" s="431"/>
      <c r="M16" s="431"/>
      <c r="N16" s="432"/>
      <c r="P16" s="430"/>
      <c r="Q16" s="431"/>
      <c r="R16" s="431"/>
      <c r="S16" s="431"/>
      <c r="T16" s="431"/>
      <c r="U16" s="432"/>
    </row>
    <row r="17" spans="1:21" outlineLevel="1">
      <c r="A17" s="58">
        <v>2060</v>
      </c>
      <c r="B17" s="21">
        <f t="shared" si="0"/>
        <v>0</v>
      </c>
      <c r="C17" s="21">
        <f>B17-Baseline!B17</f>
        <v>7051.523749760594</v>
      </c>
      <c r="D17" s="21">
        <f t="shared" si="1"/>
        <v>0</v>
      </c>
      <c r="E17" s="21">
        <f>D17-Baseline!D17</f>
        <v>5528.9670559208134</v>
      </c>
      <c r="F17" s="21">
        <f t="shared" si="2"/>
        <v>0</v>
      </c>
      <c r="G17" s="21">
        <f>F17-Baseline!F17</f>
        <v>8569.9427065795626</v>
      </c>
      <c r="I17" s="430"/>
      <c r="J17" s="431"/>
      <c r="K17" s="431"/>
      <c r="L17" s="431"/>
      <c r="M17" s="431"/>
      <c r="N17" s="432"/>
      <c r="P17" s="430"/>
      <c r="Q17" s="431"/>
      <c r="R17" s="431"/>
      <c r="S17" s="431"/>
      <c r="T17" s="431"/>
      <c r="U17" s="432"/>
    </row>
    <row r="18" spans="1:21" outlineLevel="1">
      <c r="A18" s="58">
        <v>2070</v>
      </c>
      <c r="B18" s="21">
        <f t="shared" si="0"/>
        <v>0</v>
      </c>
      <c r="C18" s="21">
        <f>B18-Baseline!B18</f>
        <v>9294.0798037950626</v>
      </c>
      <c r="D18" s="21">
        <f t="shared" si="1"/>
        <v>0</v>
      </c>
      <c r="E18" s="21">
        <f>D18-Baseline!D18</f>
        <v>7354.6112013707516</v>
      </c>
      <c r="F18" s="21">
        <f t="shared" si="2"/>
        <v>0</v>
      </c>
      <c r="G18" s="21">
        <f>F18-Baseline!F18</f>
        <v>11222.247451722045</v>
      </c>
      <c r="I18" s="433"/>
      <c r="J18" s="434"/>
      <c r="K18" s="434"/>
      <c r="L18" s="434"/>
      <c r="M18" s="434"/>
      <c r="N18" s="435"/>
      <c r="P18" s="433"/>
      <c r="Q18" s="434"/>
      <c r="R18" s="434"/>
      <c r="S18" s="434"/>
      <c r="T18" s="434"/>
      <c r="U18" s="435"/>
    </row>
    <row r="19" spans="1:21" ht="14" outlineLevel="1" thickBot="1">
      <c r="A19" s="436"/>
      <c r="B19" s="436"/>
      <c r="I19" s="250"/>
      <c r="J19" s="251"/>
      <c r="K19" s="251"/>
      <c r="L19" s="251"/>
      <c r="M19" s="251"/>
      <c r="N19" s="251"/>
      <c r="P19" s="249"/>
      <c r="Q19" s="249"/>
      <c r="R19" s="249"/>
      <c r="S19" s="249"/>
      <c r="T19" s="249"/>
      <c r="U19" s="232"/>
    </row>
    <row r="20" spans="1:21" ht="26.25" customHeight="1" outlineLevel="1">
      <c r="A20" s="54" t="s">
        <v>364</v>
      </c>
      <c r="B20" s="55">
        <f>Baseline!B20</f>
        <v>0.33700000000000002</v>
      </c>
      <c r="E20" s="154"/>
      <c r="I20" s="425" t="s">
        <v>365</v>
      </c>
      <c r="J20" s="426"/>
      <c r="K20" s="426"/>
      <c r="L20" s="426"/>
      <c r="M20" s="426"/>
      <c r="N20" s="427"/>
      <c r="P20" s="425" t="s">
        <v>366</v>
      </c>
      <c r="Q20" s="426"/>
      <c r="R20" s="426"/>
      <c r="S20" s="426"/>
      <c r="T20" s="426"/>
      <c r="U20" s="427"/>
    </row>
    <row r="21" spans="1:21" ht="12.75" customHeight="1" outlineLevel="1">
      <c r="A21" s="154"/>
      <c r="B21" s="155"/>
      <c r="I21" s="468"/>
      <c r="J21" s="428"/>
      <c r="K21" s="428"/>
      <c r="L21" s="428"/>
      <c r="M21" s="428"/>
      <c r="N21" s="429"/>
      <c r="P21" s="468"/>
      <c r="Q21" s="428"/>
      <c r="R21" s="428"/>
      <c r="S21" s="428"/>
      <c r="T21" s="428"/>
      <c r="U21" s="429"/>
    </row>
    <row r="22" spans="1:21" ht="12.75" customHeight="1" outlineLevel="1">
      <c r="A22" s="154"/>
      <c r="B22" s="155"/>
      <c r="I22" s="430"/>
      <c r="J22" s="431"/>
      <c r="K22" s="431"/>
      <c r="L22" s="431"/>
      <c r="M22" s="431"/>
      <c r="N22" s="432"/>
      <c r="P22" s="430"/>
      <c r="Q22" s="431"/>
      <c r="R22" s="431"/>
      <c r="S22" s="431"/>
      <c r="T22" s="431"/>
      <c r="U22" s="432"/>
    </row>
    <row r="23" spans="1:21" outlineLevel="1">
      <c r="A23" s="154"/>
      <c r="B23" s="451" t="s">
        <v>368</v>
      </c>
      <c r="C23" s="452"/>
      <c r="D23" s="452"/>
      <c r="E23" s="452"/>
      <c r="F23" s="452"/>
      <c r="G23" s="453"/>
      <c r="I23" s="430"/>
      <c r="J23" s="431"/>
      <c r="K23" s="431"/>
      <c r="L23" s="431"/>
      <c r="M23" s="431"/>
      <c r="N23" s="432"/>
      <c r="P23" s="430"/>
      <c r="Q23" s="431"/>
      <c r="R23" s="431"/>
      <c r="S23" s="431"/>
      <c r="T23" s="431"/>
      <c r="U23" s="432"/>
    </row>
    <row r="24" spans="1:21" outlineLevel="1">
      <c r="B24" s="17">
        <v>2027</v>
      </c>
      <c r="C24" s="17">
        <v>2028</v>
      </c>
      <c r="D24" s="17">
        <v>2029</v>
      </c>
      <c r="E24" s="17">
        <v>2030</v>
      </c>
      <c r="F24" s="17">
        <v>2031</v>
      </c>
      <c r="G24" s="17" t="s">
        <v>369</v>
      </c>
      <c r="I24" s="430"/>
      <c r="J24" s="431"/>
      <c r="K24" s="431"/>
      <c r="L24" s="431"/>
      <c r="M24" s="431"/>
      <c r="N24" s="432"/>
      <c r="P24" s="430"/>
      <c r="Q24" s="431"/>
      <c r="R24" s="431"/>
      <c r="S24" s="431"/>
      <c r="T24" s="431"/>
      <c r="U24" s="432"/>
    </row>
    <row r="25" spans="1:21" ht="14" outlineLevel="1" thickBot="1">
      <c r="B25" s="30" t="s">
        <v>370</v>
      </c>
      <c r="C25" s="30" t="s">
        <v>370</v>
      </c>
      <c r="D25" s="30" t="s">
        <v>370</v>
      </c>
      <c r="E25" s="30" t="s">
        <v>370</v>
      </c>
      <c r="F25" s="30" t="s">
        <v>370</v>
      </c>
      <c r="G25" s="30" t="s">
        <v>370</v>
      </c>
      <c r="I25" s="430"/>
      <c r="J25" s="431"/>
      <c r="K25" s="431"/>
      <c r="L25" s="431"/>
      <c r="M25" s="431"/>
      <c r="N25" s="432"/>
      <c r="P25" s="430"/>
      <c r="Q25" s="431"/>
      <c r="R25" s="431"/>
      <c r="S25" s="431"/>
      <c r="T25" s="431"/>
      <c r="U25" s="432"/>
    </row>
    <row r="26" spans="1:21" outlineLevel="1">
      <c r="A26" s="54" t="s">
        <v>371</v>
      </c>
      <c r="B26" s="21">
        <f>E64</f>
        <v>0</v>
      </c>
      <c r="C26" s="21">
        <f>F64</f>
        <v>0</v>
      </c>
      <c r="D26" s="21">
        <f>G64</f>
        <v>0</v>
      </c>
      <c r="E26" s="21">
        <f>H64</f>
        <v>0</v>
      </c>
      <c r="F26" s="21">
        <f>I64</f>
        <v>0</v>
      </c>
      <c r="G26" s="21">
        <f>SUM(J64:BB64)</f>
        <v>0</v>
      </c>
      <c r="I26" s="430"/>
      <c r="J26" s="431"/>
      <c r="K26" s="431"/>
      <c r="L26" s="431"/>
      <c r="M26" s="431"/>
      <c r="N26" s="432"/>
      <c r="P26" s="430"/>
      <c r="Q26" s="431"/>
      <c r="R26" s="431"/>
      <c r="S26" s="431"/>
      <c r="T26" s="431"/>
      <c r="U26" s="432"/>
    </row>
    <row r="27" spans="1:21" outlineLevel="1">
      <c r="A27" s="54" t="s">
        <v>372</v>
      </c>
      <c r="B27" s="21">
        <f>E71+E77</f>
        <v>0</v>
      </c>
      <c r="C27" s="21">
        <f>F71+F77</f>
        <v>0</v>
      </c>
      <c r="D27" s="21">
        <f>G71+G77</f>
        <v>0</v>
      </c>
      <c r="E27" s="21">
        <f>H71+H77</f>
        <v>0</v>
      </c>
      <c r="F27" s="21">
        <f>I71+I77</f>
        <v>0</v>
      </c>
      <c r="G27" s="21">
        <f>SUM(J71:BB71)+SUM(J77:BB77)</f>
        <v>0</v>
      </c>
      <c r="I27" s="430"/>
      <c r="J27" s="431"/>
      <c r="K27" s="431"/>
      <c r="L27" s="431"/>
      <c r="M27" s="431"/>
      <c r="N27" s="432"/>
      <c r="P27" s="430"/>
      <c r="Q27" s="431"/>
      <c r="R27" s="431"/>
      <c r="S27" s="431"/>
      <c r="T27" s="431"/>
      <c r="U27" s="432"/>
    </row>
    <row r="28" spans="1:21" outlineLevel="1">
      <c r="A28" s="154"/>
      <c r="B28" s="248"/>
      <c r="C28" s="248"/>
      <c r="D28" s="248"/>
      <c r="E28" s="248"/>
      <c r="F28" s="248"/>
      <c r="G28" s="248"/>
      <c r="I28" s="430"/>
      <c r="J28" s="431"/>
      <c r="K28" s="431"/>
      <c r="L28" s="431"/>
      <c r="M28" s="431"/>
      <c r="N28" s="432"/>
      <c r="P28" s="430"/>
      <c r="Q28" s="431"/>
      <c r="R28" s="431"/>
      <c r="S28" s="431"/>
      <c r="T28" s="431"/>
      <c r="U28" s="432"/>
    </row>
    <row r="29" spans="1:21" ht="14" outlineLevel="1" thickBot="1">
      <c r="A29" s="154"/>
      <c r="B29" s="248"/>
      <c r="C29" s="248"/>
      <c r="D29" s="248"/>
      <c r="E29" s="248"/>
      <c r="F29" s="248"/>
      <c r="G29" s="248"/>
      <c r="I29" s="430"/>
      <c r="J29" s="431"/>
      <c r="K29" s="431"/>
      <c r="L29" s="431"/>
      <c r="M29" s="431"/>
      <c r="N29" s="432"/>
      <c r="P29" s="430"/>
      <c r="Q29" s="431"/>
      <c r="R29" s="431"/>
      <c r="S29" s="431"/>
      <c r="T29" s="431"/>
      <c r="U29" s="432"/>
    </row>
    <row r="30" spans="1:21" ht="14" outlineLevel="1" thickBot="1">
      <c r="A30" s="308"/>
      <c r="B30" s="309" t="s">
        <v>373</v>
      </c>
      <c r="C30" s="310" t="s">
        <v>374</v>
      </c>
      <c r="D30" s="455" t="s">
        <v>325</v>
      </c>
      <c r="E30" s="456"/>
      <c r="F30" s="456"/>
      <c r="G30" s="457"/>
      <c r="I30" s="430"/>
      <c r="J30" s="431"/>
      <c r="K30" s="431"/>
      <c r="L30" s="431"/>
      <c r="M30" s="431"/>
      <c r="N30" s="432"/>
      <c r="P30" s="430"/>
      <c r="Q30" s="431"/>
      <c r="R30" s="431"/>
      <c r="S30" s="431"/>
      <c r="T30" s="431"/>
      <c r="U30" s="432"/>
    </row>
    <row r="31" spans="1:21" outlineLevel="1">
      <c r="A31" s="448" t="s">
        <v>375</v>
      </c>
      <c r="B31" s="311"/>
      <c r="C31" s="307"/>
      <c r="D31" s="399"/>
      <c r="E31" s="399"/>
      <c r="F31" s="399"/>
      <c r="G31" s="400"/>
      <c r="I31" s="430"/>
      <c r="J31" s="431"/>
      <c r="K31" s="431"/>
      <c r="L31" s="431"/>
      <c r="M31" s="431"/>
      <c r="N31" s="432"/>
      <c r="P31" s="430"/>
      <c r="Q31" s="431"/>
      <c r="R31" s="431"/>
      <c r="S31" s="431"/>
      <c r="T31" s="431"/>
      <c r="U31" s="432"/>
    </row>
    <row r="32" spans="1:21" outlineLevel="1">
      <c r="A32" s="448"/>
      <c r="B32" s="312"/>
      <c r="C32" s="252"/>
      <c r="D32" s="397"/>
      <c r="E32" s="397"/>
      <c r="F32" s="397"/>
      <c r="G32" s="398"/>
      <c r="I32" s="430"/>
      <c r="J32" s="431"/>
      <c r="K32" s="431"/>
      <c r="L32" s="431"/>
      <c r="M32" s="431"/>
      <c r="N32" s="432"/>
      <c r="P32" s="430"/>
      <c r="Q32" s="431"/>
      <c r="R32" s="431"/>
      <c r="S32" s="431"/>
      <c r="T32" s="431"/>
      <c r="U32" s="432"/>
    </row>
    <row r="33" spans="1:21" outlineLevel="1">
      <c r="A33" s="448"/>
      <c r="B33" s="312"/>
      <c r="C33" s="252"/>
      <c r="D33" s="397"/>
      <c r="E33" s="397"/>
      <c r="F33" s="397"/>
      <c r="G33" s="398"/>
      <c r="I33" s="430"/>
      <c r="J33" s="431"/>
      <c r="K33" s="431"/>
      <c r="L33" s="431"/>
      <c r="M33" s="431"/>
      <c r="N33" s="432"/>
      <c r="P33" s="430"/>
      <c r="Q33" s="431"/>
      <c r="R33" s="431"/>
      <c r="S33" s="431"/>
      <c r="T33" s="431"/>
      <c r="U33" s="432"/>
    </row>
    <row r="34" spans="1:21" outlineLevel="1">
      <c r="A34" s="448"/>
      <c r="B34" s="312"/>
      <c r="C34" s="252"/>
      <c r="D34" s="397"/>
      <c r="E34" s="397"/>
      <c r="F34" s="397"/>
      <c r="G34" s="398"/>
      <c r="I34" s="430"/>
      <c r="J34" s="431"/>
      <c r="K34" s="431"/>
      <c r="L34" s="431"/>
      <c r="M34" s="431"/>
      <c r="N34" s="432"/>
      <c r="P34" s="430"/>
      <c r="Q34" s="431"/>
      <c r="R34" s="431"/>
      <c r="S34" s="431"/>
      <c r="T34" s="431"/>
      <c r="U34" s="432"/>
    </row>
    <row r="35" spans="1:21" outlineLevel="1">
      <c r="A35" s="448"/>
      <c r="B35" s="312"/>
      <c r="C35" s="252"/>
      <c r="D35" s="397"/>
      <c r="E35" s="397"/>
      <c r="F35" s="397"/>
      <c r="G35" s="398"/>
      <c r="I35" s="430"/>
      <c r="J35" s="431"/>
      <c r="K35" s="431"/>
      <c r="L35" s="431"/>
      <c r="M35" s="431"/>
      <c r="N35" s="432"/>
      <c r="P35" s="430"/>
      <c r="Q35" s="431"/>
      <c r="R35" s="431"/>
      <c r="S35" s="431"/>
      <c r="T35" s="431"/>
      <c r="U35" s="432"/>
    </row>
    <row r="36" spans="1:21" outlineLevel="1">
      <c r="A36" s="448"/>
      <c r="B36" s="312"/>
      <c r="C36" s="252"/>
      <c r="D36" s="397"/>
      <c r="E36" s="397"/>
      <c r="F36" s="397"/>
      <c r="G36" s="398"/>
      <c r="I36" s="430"/>
      <c r="J36" s="431"/>
      <c r="K36" s="431"/>
      <c r="L36" s="431"/>
      <c r="M36" s="431"/>
      <c r="N36" s="432"/>
      <c r="P36" s="430"/>
      <c r="Q36" s="431"/>
      <c r="R36" s="431"/>
      <c r="S36" s="431"/>
      <c r="T36" s="431"/>
      <c r="U36" s="432"/>
    </row>
    <row r="37" spans="1:21" outlineLevel="1">
      <c r="A37" s="448"/>
      <c r="B37" s="312"/>
      <c r="C37" s="252"/>
      <c r="D37" s="397"/>
      <c r="E37" s="397"/>
      <c r="F37" s="397"/>
      <c r="G37" s="398"/>
      <c r="I37" s="430"/>
      <c r="J37" s="431"/>
      <c r="K37" s="431"/>
      <c r="L37" s="431"/>
      <c r="M37" s="431"/>
      <c r="N37" s="432"/>
      <c r="P37" s="430"/>
      <c r="Q37" s="431"/>
      <c r="R37" s="431"/>
      <c r="S37" s="431"/>
      <c r="T37" s="431"/>
      <c r="U37" s="432"/>
    </row>
    <row r="38" spans="1:21" outlineLevel="1">
      <c r="A38" s="448"/>
      <c r="B38" s="312"/>
      <c r="C38" s="252"/>
      <c r="D38" s="397"/>
      <c r="E38" s="397"/>
      <c r="F38" s="397"/>
      <c r="G38" s="398"/>
      <c r="I38" s="430"/>
      <c r="J38" s="431"/>
      <c r="K38" s="431"/>
      <c r="L38" s="431"/>
      <c r="M38" s="431"/>
      <c r="N38" s="432"/>
      <c r="P38" s="430"/>
      <c r="Q38" s="431"/>
      <c r="R38" s="431"/>
      <c r="S38" s="431"/>
      <c r="T38" s="431"/>
      <c r="U38" s="432"/>
    </row>
    <row r="39" spans="1:21" outlineLevel="1">
      <c r="A39" s="448"/>
      <c r="B39" s="312"/>
      <c r="C39" s="252"/>
      <c r="D39" s="397"/>
      <c r="E39" s="397"/>
      <c r="F39" s="397"/>
      <c r="G39" s="398"/>
      <c r="I39" s="430"/>
      <c r="J39" s="431"/>
      <c r="K39" s="431"/>
      <c r="L39" s="431"/>
      <c r="M39" s="431"/>
      <c r="N39" s="432"/>
      <c r="P39" s="430"/>
      <c r="Q39" s="431"/>
      <c r="R39" s="431"/>
      <c r="S39" s="431"/>
      <c r="T39" s="431"/>
      <c r="U39" s="432"/>
    </row>
    <row r="40" spans="1:21" ht="14" outlineLevel="1" thickBot="1">
      <c r="A40" s="449"/>
      <c r="B40" s="313"/>
      <c r="C40" s="314"/>
      <c r="D40" s="458"/>
      <c r="E40" s="458"/>
      <c r="F40" s="458"/>
      <c r="G40" s="459"/>
      <c r="I40" s="430"/>
      <c r="J40" s="431"/>
      <c r="K40" s="431"/>
      <c r="L40" s="431"/>
      <c r="M40" s="431"/>
      <c r="N40" s="432"/>
      <c r="P40" s="430"/>
      <c r="Q40" s="431"/>
      <c r="R40" s="431"/>
      <c r="S40" s="431"/>
      <c r="T40" s="431"/>
      <c r="U40" s="432"/>
    </row>
    <row r="41" spans="1:21" outlineLevel="1">
      <c r="A41" s="154"/>
      <c r="B41" s="248"/>
      <c r="C41" s="248"/>
      <c r="D41" s="248"/>
      <c r="E41" s="248"/>
      <c r="F41" s="248"/>
      <c r="G41" s="248"/>
      <c r="I41" s="430"/>
      <c r="J41" s="431"/>
      <c r="K41" s="431"/>
      <c r="L41" s="431"/>
      <c r="M41" s="431"/>
      <c r="N41" s="432"/>
      <c r="P41" s="430"/>
      <c r="Q41" s="431"/>
      <c r="R41" s="431"/>
      <c r="S41" s="431"/>
      <c r="T41" s="431"/>
      <c r="U41" s="432"/>
    </row>
    <row r="42" spans="1:21" outlineLevel="1">
      <c r="A42" s="154"/>
      <c r="B42" s="248"/>
      <c r="C42" s="248"/>
      <c r="D42" s="248"/>
      <c r="E42" s="248"/>
      <c r="F42" s="248"/>
      <c r="G42" s="248"/>
      <c r="I42" s="430"/>
      <c r="J42" s="431"/>
      <c r="K42" s="431"/>
      <c r="L42" s="431"/>
      <c r="M42" s="431"/>
      <c r="N42" s="432"/>
      <c r="P42" s="430"/>
      <c r="Q42" s="431"/>
      <c r="R42" s="431"/>
      <c r="S42" s="431"/>
      <c r="T42" s="431"/>
      <c r="U42" s="432"/>
    </row>
    <row r="43" spans="1:21" outlineLevel="1">
      <c r="A43" s="154"/>
      <c r="B43" s="248"/>
      <c r="C43" s="248"/>
      <c r="D43" s="248"/>
      <c r="E43" s="248"/>
      <c r="F43" s="248"/>
      <c r="G43" s="248"/>
      <c r="I43" s="430"/>
      <c r="J43" s="431"/>
      <c r="K43" s="431"/>
      <c r="L43" s="431"/>
      <c r="M43" s="431"/>
      <c r="N43" s="432"/>
      <c r="P43" s="430"/>
      <c r="Q43" s="431"/>
      <c r="R43" s="431"/>
      <c r="S43" s="431"/>
      <c r="T43" s="431"/>
      <c r="U43" s="432"/>
    </row>
    <row r="44" spans="1:21" outlineLevel="1">
      <c r="A44" s="154"/>
      <c r="B44" s="248"/>
      <c r="C44" s="248"/>
      <c r="D44" s="248"/>
      <c r="E44" s="248"/>
      <c r="F44" s="248"/>
      <c r="G44" s="248"/>
      <c r="I44" s="430"/>
      <c r="J44" s="431"/>
      <c r="K44" s="431"/>
      <c r="L44" s="431"/>
      <c r="M44" s="431"/>
      <c r="N44" s="432"/>
      <c r="P44" s="430"/>
      <c r="Q44" s="431"/>
      <c r="R44" s="431"/>
      <c r="S44" s="431"/>
      <c r="T44" s="431"/>
      <c r="U44" s="432"/>
    </row>
    <row r="45" spans="1:21" outlineLevel="1">
      <c r="A45" s="154"/>
      <c r="B45" s="248"/>
      <c r="C45" s="248"/>
      <c r="D45" s="248"/>
      <c r="E45" s="248"/>
      <c r="F45" s="248"/>
      <c r="G45" s="248"/>
      <c r="I45" s="433"/>
      <c r="J45" s="434"/>
      <c r="K45" s="434"/>
      <c r="L45" s="434"/>
      <c r="M45" s="434"/>
      <c r="N45" s="435"/>
      <c r="P45" s="433"/>
      <c r="Q45" s="434"/>
      <c r="R45" s="434"/>
      <c r="S45" s="434"/>
      <c r="T45" s="434"/>
      <c r="U45" s="435"/>
    </row>
    <row r="46" spans="1:21" outlineLevel="1">
      <c r="A46" s="154"/>
      <c r="B46" s="248"/>
      <c r="C46" s="248"/>
      <c r="D46" s="248"/>
      <c r="E46" s="248"/>
      <c r="F46" s="248"/>
      <c r="G46" s="248"/>
    </row>
    <row r="47" spans="1:21">
      <c r="A47" s="154"/>
      <c r="B47" s="155"/>
    </row>
    <row r="48" spans="1:21" ht="15">
      <c r="A48" s="12" t="s">
        <v>377</v>
      </c>
    </row>
    <row r="49" spans="1:54" ht="15" outlineLevel="1">
      <c r="A49" s="12"/>
    </row>
    <row r="50" spans="1:54" ht="14" outlineLevel="1" thickBot="1">
      <c r="A50" s="4" t="s">
        <v>378</v>
      </c>
    </row>
    <row r="51" spans="1:54" outlineLevel="2">
      <c r="B51" s="19"/>
      <c r="C51" s="19"/>
      <c r="D51" s="19"/>
      <c r="E51" s="460" t="s">
        <v>272</v>
      </c>
      <c r="F51" s="450"/>
      <c r="G51" s="450"/>
      <c r="H51" s="450"/>
      <c r="I51" s="450"/>
      <c r="J51" s="450" t="s">
        <v>273</v>
      </c>
      <c r="K51" s="450"/>
      <c r="L51" s="450"/>
      <c r="M51" s="450"/>
      <c r="N51" s="450"/>
      <c r="O51" s="450" t="s">
        <v>274</v>
      </c>
      <c r="P51" s="450"/>
      <c r="Q51" s="450"/>
      <c r="R51" s="450"/>
      <c r="S51" s="450"/>
      <c r="T51" s="450" t="s">
        <v>275</v>
      </c>
      <c r="U51" s="450"/>
      <c r="V51" s="450"/>
      <c r="W51" s="450"/>
      <c r="X51" s="450"/>
      <c r="Y51" s="450" t="s">
        <v>379</v>
      </c>
      <c r="Z51" s="450"/>
      <c r="AA51" s="450"/>
      <c r="AB51" s="450"/>
      <c r="AC51" s="450"/>
      <c r="AD51" s="450" t="s">
        <v>380</v>
      </c>
      <c r="AE51" s="450"/>
      <c r="AF51" s="450"/>
      <c r="AG51" s="450"/>
      <c r="AH51" s="450"/>
      <c r="AI51" s="450" t="s">
        <v>381</v>
      </c>
      <c r="AJ51" s="450"/>
      <c r="AK51" s="450"/>
      <c r="AL51" s="450"/>
      <c r="AM51" s="450"/>
      <c r="AN51" s="450" t="s">
        <v>382</v>
      </c>
      <c r="AO51" s="450"/>
      <c r="AP51" s="450"/>
      <c r="AQ51" s="450"/>
      <c r="AR51" s="450"/>
      <c r="AS51" s="450" t="s">
        <v>383</v>
      </c>
      <c r="AT51" s="450"/>
      <c r="AU51" s="450"/>
      <c r="AV51" s="450"/>
      <c r="AW51" s="450"/>
      <c r="AX51" s="450" t="s">
        <v>384</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373</v>
      </c>
      <c r="C53" s="19" t="s">
        <v>385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7" t="s">
        <v>386</v>
      </c>
      <c r="B54" s="127"/>
      <c r="C54" s="127"/>
      <c r="D54" s="124" t="s">
        <v>387</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8"/>
      <c r="B55" s="36"/>
      <c r="C55" s="121"/>
      <c r="D55" s="2" t="s">
        <v>387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8"/>
      <c r="B56" s="36"/>
      <c r="C56" s="121"/>
      <c r="D56" s="2" t="s">
        <v>387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8"/>
      <c r="B57" s="36"/>
      <c r="C57" s="121"/>
      <c r="D57" s="2" t="s">
        <v>387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8"/>
      <c r="B58" s="36"/>
      <c r="C58" s="121"/>
      <c r="D58" s="2" t="s">
        <v>387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8"/>
      <c r="B59" s="36"/>
      <c r="C59" s="121"/>
      <c r="D59" s="2" t="s">
        <v>387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8"/>
      <c r="B60" s="36"/>
      <c r="C60" s="121"/>
      <c r="D60" s="2" t="s">
        <v>387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8"/>
      <c r="B61" s="36"/>
      <c r="C61" s="121"/>
      <c r="D61" s="2" t="s">
        <v>387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8"/>
      <c r="B62" s="36"/>
      <c r="C62" s="121"/>
      <c r="D62" s="2" t="s">
        <v>387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8"/>
      <c r="B63" s="36"/>
      <c r="C63" s="121"/>
      <c r="D63" s="2" t="s">
        <v>387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9"/>
      <c r="B64" s="122" t="s">
        <v>388</v>
      </c>
      <c r="C64" s="296" t="s">
        <v>389</v>
      </c>
      <c r="D64" s="123" t="s">
        <v>387</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5" t="s">
        <v>390</v>
      </c>
      <c r="B66" s="266"/>
      <c r="C66" s="267"/>
      <c r="D66" s="268" t="s">
        <v>387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6"/>
      <c r="B67" s="252"/>
      <c r="C67" s="267"/>
      <c r="D67" s="269" t="s">
        <v>387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6"/>
      <c r="B68" s="252"/>
      <c r="C68" s="267"/>
      <c r="D68" s="269" t="s">
        <v>387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6"/>
      <c r="B69" s="252"/>
      <c r="C69" s="267"/>
      <c r="D69" s="269" t="s">
        <v>387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6"/>
      <c r="B70" s="252"/>
      <c r="C70" s="267"/>
      <c r="D70" s="269" t="s">
        <v>387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7"/>
      <c r="B71" s="122" t="s">
        <v>391</v>
      </c>
      <c r="C71" s="123"/>
      <c r="D71" s="270" t="s">
        <v>387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5" t="s">
        <v>392</v>
      </c>
      <c r="B75" s="127" t="s">
        <v>393</v>
      </c>
      <c r="C75" s="274"/>
      <c r="D75" s="124" t="s">
        <v>387</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46"/>
      <c r="B76" s="121"/>
      <c r="C76" s="272"/>
      <c r="D76" s="2" t="s">
        <v>387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7"/>
      <c r="B77" s="273" t="s">
        <v>394</v>
      </c>
      <c r="C77" s="271"/>
      <c r="D77" s="123" t="s">
        <v>387</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396</v>
      </c>
      <c r="C81" s="6" t="s">
        <v>397</v>
      </c>
      <c r="D81" t="s">
        <v>398</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399</v>
      </c>
      <c r="C82" t="s">
        <v>400</v>
      </c>
      <c r="D82" t="s">
        <v>387</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401</v>
      </c>
      <c r="C83" t="s">
        <v>402</v>
      </c>
      <c r="D83" t="s">
        <v>387</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403</v>
      </c>
      <c r="C84" t="s">
        <v>404</v>
      </c>
      <c r="D84" t="s">
        <v>387</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405</v>
      </c>
      <c r="C85" t="s">
        <v>406</v>
      </c>
      <c r="D85" t="s">
        <v>387</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407</v>
      </c>
      <c r="C86" t="s">
        <v>408</v>
      </c>
      <c r="D86" t="s">
        <v>387</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409</v>
      </c>
      <c r="C87" t="s">
        <v>410</v>
      </c>
      <c r="D87" t="s">
        <v>387</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411</v>
      </c>
      <c r="C88" t="s">
        <v>412</v>
      </c>
      <c r="D88" t="s">
        <v>387</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413</v>
      </c>
      <c r="C89" t="s">
        <v>414</v>
      </c>
      <c r="D89" t="s">
        <v>387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415</v>
      </c>
      <c r="C90" t="s">
        <v>416</v>
      </c>
      <c r="D90" t="s">
        <v>387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417</v>
      </c>
      <c r="C91" t="s">
        <v>418</v>
      </c>
      <c r="D91" t="s">
        <v>387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419</v>
      </c>
      <c r="C92" t="s">
        <v>420</v>
      </c>
      <c r="D92" t="s">
        <v>387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421</v>
      </c>
      <c r="C93" t="s">
        <v>422</v>
      </c>
      <c r="D93" t="s">
        <v>387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423</v>
      </c>
      <c r="C94" t="s">
        <v>424</v>
      </c>
      <c r="D94" t="s">
        <v>387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425</v>
      </c>
      <c r="C95" t="s">
        <v>426</v>
      </c>
      <c r="D95" t="s">
        <v>387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427</v>
      </c>
      <c r="C96" t="s">
        <v>428</v>
      </c>
      <c r="D96" t="s">
        <v>387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429</v>
      </c>
      <c r="C97" t="s">
        <v>430</v>
      </c>
      <c r="D97" t="s">
        <v>387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431</v>
      </c>
      <c r="C98" t="s">
        <v>432</v>
      </c>
      <c r="D98" t="s">
        <v>387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433</v>
      </c>
      <c r="C99" t="s">
        <v>434</v>
      </c>
      <c r="D99" t="s">
        <v>387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435</v>
      </c>
      <c r="C100" t="s">
        <v>436</v>
      </c>
      <c r="D100" t="s">
        <v>387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437</v>
      </c>
      <c r="C101" t="s">
        <v>438</v>
      </c>
      <c r="D101" t="s">
        <v>387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439</v>
      </c>
      <c r="C102" t="s">
        <v>440</v>
      </c>
      <c r="D102" t="s">
        <v>387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441</v>
      </c>
      <c r="C103" t="s">
        <v>442</v>
      </c>
      <c r="D103" t="s">
        <v>387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443</v>
      </c>
      <c r="C104" t="s">
        <v>444</v>
      </c>
      <c r="D104" t="s">
        <v>387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445</v>
      </c>
      <c r="C105" t="s">
        <v>446</v>
      </c>
      <c r="D105" t="s">
        <v>387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447</v>
      </c>
      <c r="C106" t="s">
        <v>448</v>
      </c>
      <c r="D106" t="s">
        <v>387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449</v>
      </c>
      <c r="C107" t="s">
        <v>450</v>
      </c>
      <c r="D107" t="s">
        <v>387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387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387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387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387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387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387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387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387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387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387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387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387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387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387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387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387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387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387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387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387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451</v>
      </c>
      <c r="C128" t="s">
        <v>452</v>
      </c>
      <c r="D128" t="s">
        <v>387</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453</v>
      </c>
      <c r="C129" t="s">
        <v>454</v>
      </c>
      <c r="D129" t="s">
        <v>387</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455</v>
      </c>
      <c r="C130" t="s">
        <v>456</v>
      </c>
      <c r="D130" t="s">
        <v>387</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457</v>
      </c>
      <c r="C131" t="s">
        <v>458</v>
      </c>
      <c r="D131" t="s">
        <v>387</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459</v>
      </c>
      <c r="C132" t="s">
        <v>460</v>
      </c>
      <c r="D132" t="s">
        <v>387</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461</v>
      </c>
      <c r="C133" s="7" t="s">
        <v>462</v>
      </c>
      <c r="D133" s="7" t="s">
        <v>387</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463</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464</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0" t="s">
        <v>468</v>
      </c>
      <c r="B143" s="135" t="s">
        <v>284</v>
      </c>
      <c r="C143" s="135" t="s">
        <v>393</v>
      </c>
      <c r="D143" s="135" t="s">
        <v>387</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41"/>
      <c r="B144" s="135" t="s">
        <v>284</v>
      </c>
      <c r="C144" s="135"/>
      <c r="D144" s="135" t="s">
        <v>387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1"/>
      <c r="B145" s="135" t="s">
        <v>284</v>
      </c>
      <c r="C145" s="135"/>
      <c r="D145" s="135" t="s">
        <v>387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1"/>
      <c r="B146" s="135" t="s">
        <v>287</v>
      </c>
      <c r="C146" s="135" t="s">
        <v>469</v>
      </c>
      <c r="D146" s="135" t="s">
        <v>387</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41"/>
      <c r="B147" s="135" t="s">
        <v>287</v>
      </c>
      <c r="C147" s="135" t="s">
        <v>470</v>
      </c>
      <c r="D147" s="135" t="s">
        <v>387</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41"/>
      <c r="B148" s="135" t="s">
        <v>287</v>
      </c>
      <c r="C148" s="135"/>
      <c r="D148" s="135" t="s">
        <v>387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1"/>
      <c r="B149" s="135" t="s">
        <v>287</v>
      </c>
      <c r="C149" s="135"/>
      <c r="D149" s="135" t="s">
        <v>387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1"/>
      <c r="B150" s="135" t="s">
        <v>290</v>
      </c>
      <c r="C150" s="315" t="s">
        <v>471</v>
      </c>
      <c r="D150" s="135" t="s">
        <v>387</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41"/>
      <c r="B151" s="135" t="s">
        <v>290</v>
      </c>
      <c r="C151" s="315" t="s">
        <v>472</v>
      </c>
      <c r="D151" s="135" t="s">
        <v>387</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41"/>
      <c r="B152" s="135" t="s">
        <v>290</v>
      </c>
      <c r="C152" s="315" t="s">
        <v>473</v>
      </c>
      <c r="D152" s="135" t="s">
        <v>387</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41"/>
      <c r="B153" s="135" t="s">
        <v>474</v>
      </c>
      <c r="C153" s="135"/>
      <c r="D153" s="135" t="s">
        <v>387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2"/>
      <c r="B154" s="135" t="s">
        <v>474</v>
      </c>
      <c r="C154" s="135"/>
      <c r="D154" s="135" t="s">
        <v>387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0" t="s">
        <v>475</v>
      </c>
      <c r="B158" s="135" t="s">
        <v>284</v>
      </c>
      <c r="C158" s="315" t="s">
        <v>393</v>
      </c>
      <c r="D158" s="135" t="s">
        <v>476</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41"/>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1"/>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1"/>
      <c r="B161" s="135" t="s">
        <v>287</v>
      </c>
      <c r="C161" s="315" t="s">
        <v>469</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41"/>
      <c r="B162" s="135" t="s">
        <v>287</v>
      </c>
      <c r="C162" s="315" t="s">
        <v>470</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41"/>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1"/>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1"/>
      <c r="B165" s="135" t="s">
        <v>474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1"/>
      <c r="B166" s="135" t="s">
        <v>474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1"/>
      <c r="B167" s="135" t="s">
        <v>474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1"/>
      <c r="B168" s="135" t="s">
        <v>474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2"/>
      <c r="B169" s="135" t="s">
        <v>474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0" t="s">
        <v>480</v>
      </c>
      <c r="B172" s="135" t="s">
        <v>284</v>
      </c>
      <c r="C172" s="135" t="s">
        <v>393</v>
      </c>
      <c r="D172" s="135" t="s">
        <v>387</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41"/>
      <c r="B173" s="135" t="s">
        <v>284</v>
      </c>
      <c r="C173" s="135"/>
      <c r="D173" s="135" t="s">
        <v>387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2"/>
      <c r="B174" s="135" t="s">
        <v>284</v>
      </c>
      <c r="C174" s="135"/>
      <c r="D174" s="135" t="s">
        <v>387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0" t="s">
        <v>481</v>
      </c>
      <c r="B176" s="135" t="s">
        <v>284</v>
      </c>
      <c r="C176" s="135" t="s">
        <v>393</v>
      </c>
      <c r="D176" s="135" t="s">
        <v>387</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41"/>
      <c r="B177" s="135" t="s">
        <v>284</v>
      </c>
      <c r="C177" s="135"/>
      <c r="D177" s="135" t="s">
        <v>387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2"/>
      <c r="B178" s="135" t="s">
        <v>284</v>
      </c>
      <c r="C178" s="135"/>
      <c r="D178" s="135" t="s">
        <v>387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482</v>
      </c>
      <c r="B182" s="19"/>
      <c r="C182" s="19"/>
      <c r="D182" s="19"/>
      <c r="E182" s="15"/>
    </row>
    <row r="183" spans="1:54" ht="15" outlineLevel="1">
      <c r="A183" s="12"/>
      <c r="B183" s="19"/>
      <c r="C183" s="19"/>
      <c r="D183" s="19"/>
      <c r="E183" s="15"/>
    </row>
    <row r="184" spans="1:54" s="4" customFormat="1" outlineLevel="1">
      <c r="A184" s="4" t="s">
        <v>483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3" t="s">
        <v>484</v>
      </c>
      <c r="B186" s="150" t="s">
        <v>485</v>
      </c>
      <c r="C186" s="6" t="s">
        <v>486</v>
      </c>
      <c r="D186" s="10" t="s">
        <v>398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4"/>
      <c r="B187" s="150" t="s">
        <v>487</v>
      </c>
      <c r="C187" s="6" t="s">
        <v>488</v>
      </c>
      <c r="D187" s="10" t="s">
        <v>398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40" t="s">
        <v>489</v>
      </c>
      <c r="B190" s="150" t="s">
        <v>350</v>
      </c>
      <c r="C190" s="19"/>
      <c r="D190" s="135" t="s">
        <v>387</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41"/>
      <c r="B191" s="150" t="s">
        <v>490</v>
      </c>
      <c r="C191" s="19"/>
      <c r="D191" s="135" t="s">
        <v>387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1"/>
      <c r="B192" s="150" t="s">
        <v>565</v>
      </c>
      <c r="C192" s="19"/>
      <c r="D192" s="135" t="s">
        <v>387</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41"/>
      <c r="B193" s="150" t="s">
        <v>491</v>
      </c>
      <c r="C193" s="19"/>
      <c r="D193" s="135" t="s">
        <v>387</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41"/>
      <c r="B194" s="150" t="s">
        <v>492</v>
      </c>
      <c r="C194" s="19"/>
      <c r="D194" s="135" t="s">
        <v>387</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41"/>
      <c r="B195" s="150" t="s">
        <v>493</v>
      </c>
      <c r="C195" s="19"/>
      <c r="D195" s="135" t="s">
        <v>387</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41"/>
      <c r="B196" s="150" t="s">
        <v>287</v>
      </c>
      <c r="C196" s="19"/>
      <c r="D196" s="135" t="s">
        <v>387</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41"/>
      <c r="B197" s="150" t="s">
        <v>290</v>
      </c>
      <c r="C197" s="19"/>
      <c r="D197" s="135" t="s">
        <v>387</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2"/>
      <c r="B198" s="150" t="s">
        <v>474</v>
      </c>
      <c r="C198" s="19"/>
      <c r="D198" s="135" t="s">
        <v>387</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0" t="s">
        <v>494</v>
      </c>
      <c r="B200" s="150" t="s">
        <v>495</v>
      </c>
      <c r="C200" s="19"/>
      <c r="D200" s="135" t="s">
        <v>387</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41"/>
      <c r="B201" s="150" t="s">
        <v>496</v>
      </c>
      <c r="C201" s="19"/>
      <c r="D201" s="135" t="s">
        <v>387</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2"/>
      <c r="B202" s="150" t="s">
        <v>497</v>
      </c>
      <c r="C202" s="19"/>
      <c r="D202" s="135" t="s">
        <v>387</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0" t="s">
        <v>498</v>
      </c>
      <c r="B204" s="150" t="s">
        <v>499</v>
      </c>
      <c r="C204" s="19"/>
      <c r="D204" s="135" t="s">
        <v>387</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41"/>
      <c r="B205" s="150" t="s">
        <v>500</v>
      </c>
      <c r="C205" s="19"/>
      <c r="D205" s="135" t="s">
        <v>387</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2"/>
      <c r="B206" s="150" t="s">
        <v>501</v>
      </c>
      <c r="C206" s="19"/>
      <c r="D206" s="135" t="s">
        <v>387</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3" t="s">
        <v>489</v>
      </c>
      <c r="B210" s="150" t="s">
        <v>567</v>
      </c>
      <c r="C210" s="19"/>
      <c r="D210" s="135" t="s">
        <v>387</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4"/>
      <c r="B211" s="150" t="s">
        <v>490</v>
      </c>
      <c r="C211" s="19"/>
      <c r="D211" s="135" t="s">
        <v>387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4"/>
      <c r="B212" s="150" t="s">
        <v>565</v>
      </c>
      <c r="C212" s="19"/>
      <c r="D212" s="135" t="s">
        <v>387</v>
      </c>
      <c r="E212" s="21">
        <f>E192-Baseline!E192</f>
        <v>16.374328978122275</v>
      </c>
      <c r="F212" s="21">
        <f>F77*F186-Baseline!F77*Baseline!F186</f>
        <v>16.029292669975227</v>
      </c>
      <c r="G212" s="21">
        <f>G77*G186-Baseline!G77*Baseline!G186</f>
        <v>15.69256043872519</v>
      </c>
      <c r="H212" s="21">
        <f>H77*H186-Baseline!H77*Baseline!H186</f>
        <v>15.363936135616679</v>
      </c>
      <c r="I212" s="21">
        <f>I77*I186-Baseline!I77*Baseline!I186</f>
        <v>15.043228369889892</v>
      </c>
      <c r="J212" s="21">
        <f>J77*J186-Baseline!J77*Baseline!J186</f>
        <v>14.730250396761082</v>
      </c>
      <c r="K212" s="21">
        <f>K77*K186-Baseline!K77*Baseline!K186</f>
        <v>14.424820005915883</v>
      </c>
      <c r="L212" s="21">
        <f>L77*L186-Baseline!L77*Baseline!L186</f>
        <v>14.126759412710255</v>
      </c>
      <c r="M212" s="21">
        <f>M77*M186-Baseline!M77*Baseline!M186</f>
        <v>13.835895152013277</v>
      </c>
      <c r="N212" s="21">
        <f>N77*N186-Baseline!N77*Baseline!N186</f>
        <v>13.552057974627832</v>
      </c>
      <c r="O212" s="21">
        <f>O77*O186-Baseline!O77*Baseline!O186</f>
        <v>13.275082746226968</v>
      </c>
      <c r="P212" s="21">
        <f>P77*P186-Baseline!P77*Baseline!P186</f>
        <v>13.004808348744906</v>
      </c>
      <c r="Q212" s="21">
        <f>Q77*Q186-Baseline!Q77*Baseline!Q186</f>
        <v>12.741077584163468</v>
      </c>
      <c r="R212" s="21">
        <f>R77*R186-Baseline!R77*Baseline!R186</f>
        <v>12.483737080635972</v>
      </c>
      <c r="S212" s="21">
        <f>S77*S186-Baseline!S77*Baseline!S186</f>
        <v>12.232637200891995</v>
      </c>
      <c r="T212" s="21">
        <f>T77*T186-Baseline!T77*Baseline!T186</f>
        <v>11.987631952867988</v>
      </c>
      <c r="U212" s="21">
        <f>U77*U186-Baseline!U77*Baseline!U186</f>
        <v>11.748578902509884</v>
      </c>
      <c r="V212" s="21">
        <f>V77*V186-Baseline!V77*Baseline!V186</f>
        <v>11.515339088695253</v>
      </c>
      <c r="W212" s="21">
        <f>W77*W186-Baseline!W77*Baseline!W186</f>
        <v>11.287776940223729</v>
      </c>
      <c r="X212" s="21">
        <f>X77*X186-Baseline!X77*Baseline!X186</f>
        <v>11.065760194825934</v>
      </c>
      <c r="Y212" s="21">
        <f>Y77*Y186-Baseline!Y77*Baseline!Y186</f>
        <v>10.84915982014193</v>
      </c>
      <c r="Z212" s="21">
        <f>Z77*Z186-Baseline!Z77*Baseline!Z186</f>
        <v>10.637849936621794</v>
      </c>
      <c r="AA212" s="21">
        <f>AA77*AA186-Baseline!AA77*Baseline!AA186</f>
        <v>10.431707742301937</v>
      </c>
      <c r="AB212" s="21">
        <f>AB77*AB186-Baseline!AB77*Baseline!AB186</f>
        <v>10.230613439411878</v>
      </c>
      <c r="AC212" s="21">
        <f>AC77*AC186-Baseline!AC77*Baseline!AC186</f>
        <v>10.03445016276719</v>
      </c>
      <c r="AD212" s="21">
        <f>AD77*AD186-Baseline!AD77*Baseline!AD186</f>
        <v>9.8431039099058566</v>
      </c>
      <c r="AE212" s="21">
        <f>AE77*AE186-Baseline!AE77*Baseline!AE186</f>
        <v>9.6564634729255516</v>
      </c>
      <c r="AF212" s="21">
        <f>AF77*AF186-Baseline!AF77*Baseline!AF186</f>
        <v>9.4744203719813438</v>
      </c>
      <c r="AG212" s="21">
        <f>AG77*AG186-Baseline!AG77*Baseline!AG186</f>
        <v>9.29686879040338</v>
      </c>
      <c r="AH212" s="21">
        <f>AH77*AH186-Baseline!AH77*Baseline!AH186</f>
        <v>9.1237055113957748</v>
      </c>
      <c r="AI212" s="21">
        <f>AI77*AI186-Baseline!AI77*Baseline!AI186</f>
        <v>8.9548298562785948</v>
      </c>
      <c r="AJ212" s="21">
        <f>AJ77*AJ186-Baseline!AJ77*Baseline!AJ186</f>
        <v>8.8328142243532533</v>
      </c>
      <c r="AK212" s="21">
        <f>AK77*AK186-Baseline!AK77*Baseline!AK186</f>
        <v>8.7135364368885924</v>
      </c>
      <c r="AL212" s="21">
        <f>AL77*AL186-Baseline!AL77*Baseline!AL186</f>
        <v>8.5969512285283081</v>
      </c>
      <c r="AM212" s="21">
        <f>AM77*AM186-Baseline!AM77*Baseline!AM186</f>
        <v>8.4830143579556569</v>
      </c>
      <c r="AN212" s="21">
        <f>AN77*AN186-Baseline!AN77*Baseline!AN186</f>
        <v>8.3716825909902219</v>
      </c>
      <c r="AO212" s="21">
        <f>AO77*AO186-Baseline!AO77*Baseline!AO186</f>
        <v>8.262913684074606</v>
      </c>
      <c r="AP212" s="21">
        <f>AP77*AP186-Baseline!AP77*Baseline!AP186</f>
        <v>8.1566663681444727</v>
      </c>
      <c r="AQ212" s="21">
        <f>AQ77*AQ186-Baseline!AQ77*Baseline!AQ186</f>
        <v>8.0529003328758808</v>
      </c>
      <c r="AR212" s="21">
        <f>AR77*AR186-Baseline!AR77*Baseline!AR186</f>
        <v>7.951576211303677</v>
      </c>
      <c r="AS212" s="21">
        <f>AS77*AS186-Baseline!AS77*Baseline!AS186</f>
        <v>7.8526555648051657</v>
      </c>
      <c r="AT212" s="21">
        <f>AT77*AT186-Baseline!AT77*Baseline!AT186</f>
        <v>7.7561008684430233</v>
      </c>
      <c r="AU212" s="21">
        <f>AU77*AU186-Baseline!AU77*Baseline!AU186</f>
        <v>7.6618754966621099</v>
      </c>
      <c r="AV212" s="21">
        <f>AV77*AV186-Baseline!AV77*Baseline!AV186</f>
        <v>7.5699437093343729</v>
      </c>
      <c r="AW212" s="21">
        <f>AW77*AW186-Baseline!AW77*Baseline!AW186</f>
        <v>7.4802706381466351</v>
      </c>
      <c r="AX212" s="21">
        <f>AX77*AX186-Baseline!AX77*Baseline!AX186</f>
        <v>7.392822273325967</v>
      </c>
      <c r="AY212" s="21">
        <f>AY77*AY186-Baseline!AY77*Baseline!AY186</f>
        <v>7.3075654506975249</v>
      </c>
      <c r="AZ212" s="21">
        <f>AZ77*AZ186-Baseline!AZ77*Baseline!AZ186</f>
        <v>7.2244678390699137</v>
      </c>
      <c r="BA212" s="21">
        <f>BA77*BA186-Baseline!BA77*Baseline!BA186</f>
        <v>7.1434979279431436</v>
      </c>
      <c r="BB212" s="21">
        <f>BB77*BB186-Baseline!BB77*Baseline!BB186</f>
        <v>7.0634355060119649</v>
      </c>
    </row>
    <row r="213" spans="1:54" outlineLevel="2">
      <c r="A213" s="464"/>
      <c r="B213" s="150" t="s">
        <v>491</v>
      </c>
      <c r="C213" s="19"/>
      <c r="D213" s="135" t="s">
        <v>387</v>
      </c>
      <c r="E213" s="21">
        <f>E193-Baseline!E193</f>
        <v>97.633527070556866</v>
      </c>
      <c r="F213" s="21">
        <f>F193-Baseline!F193</f>
        <v>97.27685895507426</v>
      </c>
      <c r="G213" s="21">
        <f>G193-Baseline!G193</f>
        <v>96.565269109317498</v>
      </c>
      <c r="H213" s="21">
        <f>H193-Baseline!H193</f>
        <v>95.847098615086509</v>
      </c>
      <c r="I213" s="21">
        <f>I193-Baseline!I193</f>
        <v>95.442407147393922</v>
      </c>
      <c r="J213" s="21">
        <f>J193-Baseline!J193</f>
        <v>95.019526136158788</v>
      </c>
      <c r="K213" s="21">
        <f>K193-Baseline!K193</f>
        <v>94.273637937616627</v>
      </c>
      <c r="L213" s="21">
        <f>L193-Baseline!L193</f>
        <v>93.824451397893668</v>
      </c>
      <c r="M213" s="21">
        <f>M193-Baseline!M193</f>
        <v>93.360577513176182</v>
      </c>
      <c r="N213" s="21">
        <f>N193-Baseline!N193</f>
        <v>92.59558286774525</v>
      </c>
      <c r="O213" s="21">
        <f>O193-Baseline!O193</f>
        <v>92.111559818815081</v>
      </c>
      <c r="P213" s="21">
        <f>P193-Baseline!P193</f>
        <v>91.615970680579963</v>
      </c>
      <c r="Q213" s="21">
        <f>Q193-Baseline!Q193</f>
        <v>91.109824144783815</v>
      </c>
      <c r="R213" s="21">
        <f>R193-Baseline!R193</f>
        <v>90.858984957107054</v>
      </c>
      <c r="S213" s="21">
        <f>S193-Baseline!S193</f>
        <v>90.329267132654948</v>
      </c>
      <c r="T213" s="21">
        <f>T193-Baseline!T193</f>
        <v>89.791919012958104</v>
      </c>
      <c r="U213" s="21">
        <f>U193-Baseline!U193</f>
        <v>89.247798449904494</v>
      </c>
      <c r="V213" s="21">
        <f>V193-Baseline!V193</f>
        <v>88.942075961667285</v>
      </c>
      <c r="W213" s="21">
        <f>W193-Baseline!W193</f>
        <v>88.382021788394908</v>
      </c>
      <c r="X213" s="21">
        <f>X193-Baseline!X193</f>
        <v>88.052495613615747</v>
      </c>
      <c r="Y213" s="21">
        <f>Y193-Baseline!Y193</f>
        <v>87.480015386569107</v>
      </c>
      <c r="Z213" s="21">
        <f>Z193-Baseline!Z193</f>
        <v>87.130521126788139</v>
      </c>
      <c r="AA213" s="21">
        <f>AA193-Baseline!AA193</f>
        <v>86.77020540175468</v>
      </c>
      <c r="AB213" s="21">
        <f>AB193-Baseline!AB193</f>
        <v>86.400030266818447</v>
      </c>
      <c r="AC213" s="21">
        <f>AC193-Baseline!AC193</f>
        <v>85.972253777562415</v>
      </c>
      <c r="AD213" s="21">
        <f>AD193-Baseline!AD193</f>
        <v>85.549374260064184</v>
      </c>
      <c r="AE213" s="21">
        <f>AE193-Baseline!AE193</f>
        <v>85.140798501178708</v>
      </c>
      <c r="AF213" s="21">
        <f>AF193-Baseline!AF193</f>
        <v>84.719865313982609</v>
      </c>
      <c r="AG213" s="21">
        <f>AG193-Baseline!AG193</f>
        <v>84.290045547487125</v>
      </c>
      <c r="AH213" s="21">
        <f>AH193-Baseline!AH193</f>
        <v>83.85522954685112</v>
      </c>
      <c r="AI213" s="21">
        <f>AI193-Baseline!AI193</f>
        <v>83.420316597675864</v>
      </c>
      <c r="AJ213" s="21">
        <f>AJ193-Baseline!AJ193</f>
        <v>83.386058915619159</v>
      </c>
      <c r="AK213" s="21">
        <f>AK193-Baseline!AK193</f>
        <v>83.3462572371037</v>
      </c>
      <c r="AL213" s="21">
        <f>AL193-Baseline!AL193</f>
        <v>83.302693045076666</v>
      </c>
      <c r="AM213" s="21">
        <f>AM193-Baseline!AM193</f>
        <v>83.256373165201296</v>
      </c>
      <c r="AN213" s="21">
        <f>AN193-Baseline!AN193</f>
        <v>83.207734792918572</v>
      </c>
      <c r="AO213" s="21">
        <f>AO193-Baseline!AO193</f>
        <v>83.15697008567804</v>
      </c>
      <c r="AP213" s="21">
        <f>AP193-Baseline!AP193</f>
        <v>83.104678304787811</v>
      </c>
      <c r="AQ213" s="21">
        <f>AQ193-Baseline!AQ193</f>
        <v>83.051539310087932</v>
      </c>
      <c r="AR213" s="21">
        <f>AR193-Baseline!AR193</f>
        <v>82.998048400534344</v>
      </c>
      <c r="AS213" s="21">
        <f>AS193-Baseline!AS193</f>
        <v>82.944664902979511</v>
      </c>
      <c r="AT213" s="21">
        <f>AT193-Baseline!AT193</f>
        <v>82.891878242241347</v>
      </c>
      <c r="AU213" s="21">
        <f>AU193-Baseline!AU193</f>
        <v>82.840201335904638</v>
      </c>
      <c r="AV213" s="21">
        <f>AV193-Baseline!AV193</f>
        <v>82.790119843513608</v>
      </c>
      <c r="AW213" s="21">
        <f>AW193-Baseline!AW193</f>
        <v>82.742096563318839</v>
      </c>
      <c r="AX213" s="21">
        <f>AX193-Baseline!AX193</f>
        <v>82.696593385275676</v>
      </c>
      <c r="AY213" s="21">
        <f>AY193-Baseline!AY193</f>
        <v>82.654070245116387</v>
      </c>
      <c r="AZ213" s="21">
        <f>AZ193-Baseline!AZ193</f>
        <v>82.614979033915901</v>
      </c>
      <c r="BA213" s="21">
        <f>BA193-Baseline!BA193</f>
        <v>82.579762071260063</v>
      </c>
      <c r="BB213" s="21">
        <f>BB193-Baseline!BB193</f>
        <v>82.534956436028921</v>
      </c>
    </row>
    <row r="214" spans="1:54" outlineLevel="2">
      <c r="A214" s="464"/>
      <c r="B214" s="150" t="s">
        <v>492</v>
      </c>
      <c r="C214" s="19"/>
      <c r="D214" s="135" t="s">
        <v>387</v>
      </c>
      <c r="E214" s="21">
        <f>E194-Baseline!E194</f>
        <v>48.894022682500733</v>
      </c>
      <c r="F214" s="21">
        <f>F194-Baseline!F194</f>
        <v>48.592627858949207</v>
      </c>
      <c r="G214" s="21">
        <f>G194-Baseline!G194</f>
        <v>48.296271801647677</v>
      </c>
      <c r="H214" s="21">
        <f>H194-Baseline!H194</f>
        <v>48.004954204460283</v>
      </c>
      <c r="I214" s="21">
        <f>I194-Baseline!I194</f>
        <v>47.7186759140139</v>
      </c>
      <c r="J214" s="21">
        <f>J194-Baseline!J194</f>
        <v>47.437439018273707</v>
      </c>
      <c r="K214" s="21">
        <f>K194-Baseline!K194</f>
        <v>47.161246768205828</v>
      </c>
      <c r="L214" s="21">
        <f>L194-Baseline!L194</f>
        <v>46.890103721834855</v>
      </c>
      <c r="M214" s="21">
        <f>M194-Baseline!M194</f>
        <v>46.624015697850695</v>
      </c>
      <c r="N214" s="21">
        <f>N194-Baseline!N194</f>
        <v>46.362989795422514</v>
      </c>
      <c r="O214" s="21">
        <f>O194-Baseline!O194</f>
        <v>46.10703444321819</v>
      </c>
      <c r="P214" s="21">
        <f>P194-Baseline!P194</f>
        <v>45.856159446048963</v>
      </c>
      <c r="Q214" s="21">
        <f>Q194-Baseline!Q194</f>
        <v>45.610375975388948</v>
      </c>
      <c r="R214" s="21">
        <f>R194-Baseline!R194</f>
        <v>45.369696591183263</v>
      </c>
      <c r="S214" s="21">
        <f>S194-Baseline!S194</f>
        <v>45.123980126910531</v>
      </c>
      <c r="T214" s="21">
        <f>T194-Baseline!T194</f>
        <v>44.883503205183601</v>
      </c>
      <c r="U214" s="21">
        <f>U194-Baseline!U194</f>
        <v>44.6482792803926</v>
      </c>
      <c r="V214" s="21">
        <f>V194-Baseline!V194</f>
        <v>44.418323380750792</v>
      </c>
      <c r="W214" s="21">
        <f>W194-Baseline!W194</f>
        <v>44.193651983735819</v>
      </c>
      <c r="X214" s="21">
        <f>X194-Baseline!X194</f>
        <v>43.974283239090525</v>
      </c>
      <c r="Y214" s="21">
        <f>Y194-Baseline!Y194</f>
        <v>43.76023687131628</v>
      </c>
      <c r="Z214" s="21">
        <f>Z194-Baseline!Z194</f>
        <v>43.551534255851564</v>
      </c>
      <c r="AA214" s="21">
        <f>AA194-Baseline!AA194</f>
        <v>43.348198447109716</v>
      </c>
      <c r="AB214" s="21">
        <f>AB194-Baseline!AB194</f>
        <v>43.150254273364418</v>
      </c>
      <c r="AC214" s="21">
        <f>AC194-Baseline!AC194</f>
        <v>42.93010407521232</v>
      </c>
      <c r="AD214" s="21">
        <f>AD194-Baseline!AD194</f>
        <v>42.712176418710399</v>
      </c>
      <c r="AE214" s="21">
        <f>AE194-Baseline!AE194</f>
        <v>42.493821907489966</v>
      </c>
      <c r="AF214" s="21">
        <f>AF194-Baseline!AF194</f>
        <v>42.273332907439006</v>
      </c>
      <c r="AG214" s="21">
        <f>AG194-Baseline!AG194</f>
        <v>42.049957540921568</v>
      </c>
      <c r="AH214" s="21">
        <f>AH194-Baseline!AH194</f>
        <v>41.824138324642028</v>
      </c>
      <c r="AI214" s="21">
        <f>AI194-Baseline!AI194</f>
        <v>41.597946830519781</v>
      </c>
      <c r="AJ214" s="21">
        <f>AJ194-Baseline!AJ194</f>
        <v>41.571692117980852</v>
      </c>
      <c r="AK214" s="21">
        <f>AK194-Baseline!AK194</f>
        <v>41.543391298247883</v>
      </c>
      <c r="AL214" s="21">
        <f>AL194-Baseline!AL194</f>
        <v>41.51340499138562</v>
      </c>
      <c r="AM214" s="21">
        <f>AM194-Baseline!AM194</f>
        <v>41.482148388836748</v>
      </c>
      <c r="AN214" s="21">
        <f>AN194-Baseline!AN194</f>
        <v>41.449923413912188</v>
      </c>
      <c r="AO214" s="21">
        <f>AO194-Baseline!AO194</f>
        <v>41.416890064154977</v>
      </c>
      <c r="AP214" s="21">
        <f>AP194-Baseline!AP194</f>
        <v>41.383321559388499</v>
      </c>
      <c r="AQ214" s="21">
        <f>AQ194-Baseline!AQ194</f>
        <v>41.349499157908227</v>
      </c>
      <c r="AR214" s="21">
        <f>AR194-Baseline!AR194</f>
        <v>41.315678594386299</v>
      </c>
      <c r="AS214" s="21">
        <f>AS194-Baseline!AS194</f>
        <v>41.282096280279795</v>
      </c>
      <c r="AT214" s="21">
        <f>AT194-Baseline!AT194</f>
        <v>41.248988186665258</v>
      </c>
      <c r="AU214" s="21">
        <f>AU194-Baseline!AU194</f>
        <v>41.216596943587049</v>
      </c>
      <c r="AV214" s="21">
        <f>AV194-Baseline!AV194</f>
        <v>41.185157210198724</v>
      </c>
      <c r="AW214" s="21">
        <f>AW194-Baseline!AW194</f>
        <v>41.154896701877263</v>
      </c>
      <c r="AX214" s="21">
        <f>AX194-Baseline!AX194</f>
        <v>41.126039762056841</v>
      </c>
      <c r="AY214" s="21">
        <f>AY194-Baseline!AY194</f>
        <v>41.098808550897438</v>
      </c>
      <c r="AZ214" s="21">
        <f>AZ194-Baseline!AZ194</f>
        <v>41.073422034949822</v>
      </c>
      <c r="BA214" s="21">
        <f>BA194-Baseline!BA194</f>
        <v>41.050095249055552</v>
      </c>
      <c r="BB214" s="21">
        <f>BB194-Baseline!BB194</f>
        <v>41.022131891354796</v>
      </c>
    </row>
    <row r="215" spans="1:54" outlineLevel="2">
      <c r="A215" s="464"/>
      <c r="B215" s="150" t="s">
        <v>493</v>
      </c>
      <c r="C215" s="19"/>
      <c r="D215" s="135" t="s">
        <v>387</v>
      </c>
      <c r="E215" s="21">
        <f>E195-Baseline!E195</f>
        <v>146.68206801275718</v>
      </c>
      <c r="F215" s="21">
        <f>F195-Baseline!F195</f>
        <v>145.7778835428347</v>
      </c>
      <c r="G215" s="21">
        <f>G195-Baseline!G195</f>
        <v>144.88881540494305</v>
      </c>
      <c r="H215" s="21">
        <f>H195-Baseline!H195</f>
        <v>144.01486261338084</v>
      </c>
      <c r="I215" s="21">
        <f>I195-Baseline!I195</f>
        <v>143.15602774204169</v>
      </c>
      <c r="J215" s="21">
        <f>J195-Baseline!J195</f>
        <v>142.3123170235647</v>
      </c>
      <c r="K215" s="21">
        <f>K195-Baseline!K195</f>
        <v>141.4837403046175</v>
      </c>
      <c r="L215" s="21">
        <f>L195-Baseline!L195</f>
        <v>140.67031116550459</v>
      </c>
      <c r="M215" s="21">
        <f>M195-Baseline!M195</f>
        <v>139.87204706419342</v>
      </c>
      <c r="N215" s="21">
        <f>N195-Baseline!N195</f>
        <v>139.08896935751113</v>
      </c>
      <c r="O215" s="21">
        <f>O195-Baseline!O195</f>
        <v>138.32110332965459</v>
      </c>
      <c r="P215" s="21">
        <f>P195-Baseline!P195</f>
        <v>137.56847836574204</v>
      </c>
      <c r="Q215" s="21">
        <f>Q195-Baseline!Q195</f>
        <v>136.83112792616686</v>
      </c>
      <c r="R215" s="21">
        <f>R195-Baseline!R195</f>
        <v>136.10908977354975</v>
      </c>
      <c r="S215" s="21">
        <f>S195-Baseline!S195</f>
        <v>135.37194035477489</v>
      </c>
      <c r="T215" s="21">
        <f>T195-Baseline!T195</f>
        <v>134.65050959011398</v>
      </c>
      <c r="U215" s="21">
        <f>U195-Baseline!U195</f>
        <v>133.94483786610735</v>
      </c>
      <c r="V215" s="21">
        <f>V195-Baseline!V195</f>
        <v>133.25497011781775</v>
      </c>
      <c r="W215" s="21">
        <f>W195-Baseline!W195</f>
        <v>132.58095595120744</v>
      </c>
      <c r="X215" s="21">
        <f>X195-Baseline!X195</f>
        <v>131.92284971727156</v>
      </c>
      <c r="Y215" s="21">
        <f>Y195-Baseline!Y195</f>
        <v>131.28071061394886</v>
      </c>
      <c r="Z215" s="21">
        <f>Z195-Baseline!Z195</f>
        <v>130.65460274498201</v>
      </c>
      <c r="AA215" s="21">
        <f>AA195-Baseline!AA195</f>
        <v>130.0445953634644</v>
      </c>
      <c r="AB215" s="21">
        <f>AB195-Baseline!AB195</f>
        <v>129.45076282009325</v>
      </c>
      <c r="AC215" s="21">
        <f>AC195-Baseline!AC195</f>
        <v>128.7903122268537</v>
      </c>
      <c r="AD215" s="21">
        <f>AD195-Baseline!AD195</f>
        <v>128.13652925868868</v>
      </c>
      <c r="AE215" s="21">
        <f>AE195-Baseline!AE195</f>
        <v>127.48146572660856</v>
      </c>
      <c r="AF215" s="21">
        <f>AF195-Baseline!AF195</f>
        <v>126.81999872835036</v>
      </c>
      <c r="AG215" s="21">
        <f>AG195-Baseline!AG195</f>
        <v>126.14987262709093</v>
      </c>
      <c r="AH215" s="21">
        <f>AH195-Baseline!AH195</f>
        <v>125.47241497922539</v>
      </c>
      <c r="AI215" s="21">
        <f>AI195-Baseline!AI195</f>
        <v>124.79384049755949</v>
      </c>
      <c r="AJ215" s="21">
        <f>AJ195-Baseline!AJ195</f>
        <v>124.71507636045057</v>
      </c>
      <c r="AK215" s="21">
        <f>AK195-Baseline!AK195</f>
        <v>124.630173901601</v>
      </c>
      <c r="AL215" s="21">
        <f>AL195-Baseline!AL195</f>
        <v>124.54021498132882</v>
      </c>
      <c r="AM215" s="21">
        <f>AM195-Baseline!AM195</f>
        <v>124.44644517420026</v>
      </c>
      <c r="AN215" s="21">
        <f>AN195-Baseline!AN195</f>
        <v>124.34977024984501</v>
      </c>
      <c r="AO215" s="21">
        <f>AO195-Baseline!AO195</f>
        <v>124.25067020095176</v>
      </c>
      <c r="AP215" s="21">
        <f>AP195-Baseline!AP195</f>
        <v>124.14996468702526</v>
      </c>
      <c r="AQ215" s="21">
        <f>AQ195-Baseline!AQ195</f>
        <v>124.04849748296336</v>
      </c>
      <c r="AR215" s="21">
        <f>AR195-Baseline!AR195</f>
        <v>123.94703579277265</v>
      </c>
      <c r="AS215" s="21">
        <f>AS195-Baseline!AS195</f>
        <v>123.84628885080642</v>
      </c>
      <c r="AT215" s="21">
        <f>AT195-Baseline!AT195</f>
        <v>123.74696457030792</v>
      </c>
      <c r="AU215" s="21">
        <f>AU195-Baseline!AU195</f>
        <v>123.64979084141281</v>
      </c>
      <c r="AV215" s="21">
        <f>AV195-Baseline!AV195</f>
        <v>123.55547164158008</v>
      </c>
      <c r="AW215" s="21">
        <f>AW195-Baseline!AW195</f>
        <v>123.46469011693925</v>
      </c>
      <c r="AX215" s="21">
        <f>AX195-Baseline!AX195</f>
        <v>123.37811929779333</v>
      </c>
      <c r="AY215" s="21">
        <f>AY195-Baseline!AY195</f>
        <v>123.29642566462405</v>
      </c>
      <c r="AZ215" s="21">
        <f>AZ195-Baseline!AZ195</f>
        <v>123.22026611708364</v>
      </c>
      <c r="BA215" s="21">
        <f>BA195-Baseline!BA195</f>
        <v>123.15028575969684</v>
      </c>
      <c r="BB215" s="21">
        <f>BB195-Baseline!BB195</f>
        <v>123.06639568688225</v>
      </c>
    </row>
    <row r="216" spans="1:54" outlineLevel="2">
      <c r="A216" s="464"/>
      <c r="B216" s="150" t="s">
        <v>287</v>
      </c>
      <c r="C216" s="19"/>
      <c r="D216" s="135" t="s">
        <v>387</v>
      </c>
      <c r="E216" s="21">
        <f>E196-Baseline!E196</f>
        <v>9.2260166219501087</v>
      </c>
      <c r="F216" s="21">
        <f>F196-Baseline!F196</f>
        <v>9.405547572181888</v>
      </c>
      <c r="G216" s="21">
        <f>G196-Baseline!G196</f>
        <v>9.590982848407112</v>
      </c>
      <c r="H216" s="21">
        <f>H196-Baseline!H196</f>
        <v>9.7826389856538913</v>
      </c>
      <c r="I216" s="21">
        <f>I196-Baseline!I196</f>
        <v>9.9808619180753038</v>
      </c>
      <c r="J216" s="21">
        <f>J196-Baseline!J196</f>
        <v>10.186030652949782</v>
      </c>
      <c r="K216" s="21">
        <f>K196-Baseline!K196</f>
        <v>10.398561448155483</v>
      </c>
      <c r="L216" s="21">
        <f>L196-Baseline!L196</f>
        <v>10.618912563666603</v>
      </c>
      <c r="M216" s="21">
        <f>M196-Baseline!M196</f>
        <v>10.847589667549256</v>
      </c>
      <c r="N216" s="21">
        <f>N196-Baseline!N196</f>
        <v>11.085151988261826</v>
      </c>
      <c r="O216" s="21">
        <f>O196-Baseline!O196</f>
        <v>11.332219317987366</v>
      </c>
      <c r="P216" s="21">
        <f>P196-Baseline!P196</f>
        <v>11.572832592522092</v>
      </c>
      <c r="Q216" s="21">
        <f>Q196-Baseline!Q196</f>
        <v>11.813660616785118</v>
      </c>
      <c r="R216" s="21">
        <f>R196-Baseline!R196</f>
        <v>12.061332637416143</v>
      </c>
      <c r="S216" s="21">
        <f>S196-Baseline!S196</f>
        <v>12.316062503705977</v>
      </c>
      <c r="T216" s="21">
        <f>T196-Baseline!T196</f>
        <v>12.578071088649457</v>
      </c>
      <c r="U216" s="21">
        <f>U196-Baseline!U196</f>
        <v>12.847586526463331</v>
      </c>
      <c r="V216" s="21">
        <f>V196-Baseline!V196</f>
        <v>13.124844458241673</v>
      </c>
      <c r="W216" s="21">
        <f>W196-Baseline!W196</f>
        <v>13.410088286030469</v>
      </c>
      <c r="X216" s="21">
        <f>X196-Baseline!X196</f>
        <v>13.703569435611954</v>
      </c>
      <c r="Y216" s="21">
        <f>Y196-Baseline!Y196</f>
        <v>14.005547628299871</v>
      </c>
      <c r="Z216" s="21">
        <f>Z196-Baseline!Z196</f>
        <v>14.316291162057313</v>
      </c>
      <c r="AA216" s="21">
        <f>AA196-Baseline!AA196</f>
        <v>14.636077202259203</v>
      </c>
      <c r="AB216" s="21">
        <f>AB196-Baseline!AB196</f>
        <v>14.965192082433175</v>
      </c>
      <c r="AC216" s="21">
        <f>AC196-Baseline!AC196</f>
        <v>17.349383340938164</v>
      </c>
      <c r="AD216" s="21">
        <f>AD196-Baseline!AD196</f>
        <v>17.768477864600658</v>
      </c>
      <c r="AE216" s="21">
        <f>AE196-Baseline!AE196</f>
        <v>18.200006273841389</v>
      </c>
      <c r="AF216" s="21">
        <f>AF196-Baseline!AF196</f>
        <v>18.644366025267594</v>
      </c>
      <c r="AG216" s="21">
        <f>AG196-Baseline!AG196</f>
        <v>19.101967678860049</v>
      </c>
      <c r="AH216" s="21">
        <f>AH196-Baseline!AH196</f>
        <v>19.573235339288267</v>
      </c>
      <c r="AI216" s="21">
        <f>AI196-Baseline!AI196</f>
        <v>20.058607112225459</v>
      </c>
      <c r="AJ216" s="21">
        <f>AJ196-Baseline!AJ196</f>
        <v>20.601972246726476</v>
      </c>
      <c r="AK216" s="21">
        <f>AK196-Baseline!AK196</f>
        <v>21.162631698473305</v>
      </c>
      <c r="AL216" s="21">
        <f>AL196-Baseline!AL196</f>
        <v>21.741174072009162</v>
      </c>
      <c r="AM216" s="21">
        <f>AM196-Baseline!AM196</f>
        <v>22.338208625581753</v>
      </c>
      <c r="AN216" s="21">
        <f>AN196-Baseline!AN196</f>
        <v>22.954366009734034</v>
      </c>
      <c r="AO216" s="21">
        <f>AO196-Baseline!AO196</f>
        <v>23.590299032572837</v>
      </c>
      <c r="AP216" s="21">
        <f>AP196-Baseline!AP196</f>
        <v>24.246683452684717</v>
      </c>
      <c r="AQ216" s="21">
        <f>AQ196-Baseline!AQ196</f>
        <v>24.924218800704768</v>
      </c>
      <c r="AR216" s="21">
        <f>AR196-Baseline!AR196</f>
        <v>25.623629230580356</v>
      </c>
      <c r="AS216" s="21">
        <f>AS196-Baseline!AS196</f>
        <v>26.345664401609682</v>
      </c>
      <c r="AT216" s="21">
        <f>AT196-Baseline!AT196</f>
        <v>27.091100392375331</v>
      </c>
      <c r="AU216" s="21">
        <f>AU196-Baseline!AU196</f>
        <v>27.860740647732541</v>
      </c>
      <c r="AV216" s="21">
        <f>AV196-Baseline!AV196</f>
        <v>28.65541696005565</v>
      </c>
      <c r="AW216" s="21">
        <f>AW196-Baseline!AW196</f>
        <v>29.475990485989264</v>
      </c>
      <c r="AX216" s="21">
        <f>AX196-Baseline!AX196</f>
        <v>30.323352799996808</v>
      </c>
      <c r="AY216" s="21">
        <f>AY196-Baseline!AY196</f>
        <v>31.198426986045519</v>
      </c>
      <c r="AZ216" s="21">
        <f>AZ196-Baseline!AZ196</f>
        <v>32.1021687688174</v>
      </c>
      <c r="BA216" s="21">
        <f>BA196-Baseline!BA196</f>
        <v>33.035567685884786</v>
      </c>
      <c r="BB216" s="21">
        <f>BB196-Baseline!BB196</f>
        <v>33.996106001061271</v>
      </c>
    </row>
    <row r="217" spans="1:54" outlineLevel="2">
      <c r="A217" s="464"/>
      <c r="B217" s="150" t="s">
        <v>290</v>
      </c>
      <c r="C217" s="19"/>
      <c r="D217" s="135"/>
      <c r="E217" s="21">
        <f>E197-Baseline!E197</f>
        <v>90.62013415657826</v>
      </c>
      <c r="F217" s="21">
        <f>F197-Baseline!F197</f>
        <v>90.272578591830282</v>
      </c>
      <c r="G217" s="21">
        <f>G197-Baseline!G197</f>
        <v>89.935898223402106</v>
      </c>
      <c r="H217" s="21">
        <f>H197-Baseline!H197</f>
        <v>89.610080601278867</v>
      </c>
      <c r="I217" s="21">
        <f>I197-Baseline!I197</f>
        <v>89.295125036618202</v>
      </c>
      <c r="J217" s="21">
        <f>J197-Baseline!J197</f>
        <v>88.991043529163122</v>
      </c>
      <c r="K217" s="21">
        <f>K197-Baseline!K197</f>
        <v>88.697861760071746</v>
      </c>
      <c r="L217" s="21">
        <f>L197-Baseline!L197</f>
        <v>88.415620199671537</v>
      </c>
      <c r="M217" s="21">
        <f>M197-Baseline!M197</f>
        <v>88.144375343051593</v>
      </c>
      <c r="N217" s="21">
        <f>N197-Baseline!N197</f>
        <v>87.884201087901246</v>
      </c>
      <c r="O217" s="21">
        <f>O197-Baseline!O197</f>
        <v>87.635190270668602</v>
      </c>
      <c r="P217" s="21">
        <f>P197-Baseline!P197</f>
        <v>87.390675216370227</v>
      </c>
      <c r="Q217" s="21">
        <f>Q197-Baseline!Q197</f>
        <v>87.153543094524395</v>
      </c>
      <c r="R217" s="21">
        <f>R197-Baseline!R197</f>
        <v>86.926458351655342</v>
      </c>
      <c r="S217" s="21">
        <f>S197-Baseline!S197</f>
        <v>86.709425205259691</v>
      </c>
      <c r="T217" s="21">
        <f>T197-Baseline!T197</f>
        <v>86.502455504523041</v>
      </c>
      <c r="U217" s="21">
        <f>U197-Baseline!U197</f>
        <v>86.305569046213748</v>
      </c>
      <c r="V217" s="21">
        <f>V197-Baseline!V197</f>
        <v>86.118793914959852</v>
      </c>
      <c r="W217" s="21">
        <f>W197-Baseline!W197</f>
        <v>85.942166849500396</v>
      </c>
      <c r="X217" s="21">
        <f>X197-Baseline!X197</f>
        <v>85.775733636600989</v>
      </c>
      <c r="Y217" s="21">
        <f>Y197-Baseline!Y197</f>
        <v>85.619549534446577</v>
      </c>
      <c r="Z217" s="21">
        <f>Z197-Baseline!Z197</f>
        <v>85.473679727445926</v>
      </c>
      <c r="AA217" s="21">
        <f>AA197-Baseline!AA197</f>
        <v>85.338199814512109</v>
      </c>
      <c r="AB217" s="21">
        <f>AB197-Baseline!AB197</f>
        <v>85.213196333027469</v>
      </c>
      <c r="AC217" s="21">
        <f>AC197-Baseline!AC197</f>
        <v>102.02059867231735</v>
      </c>
      <c r="AD217" s="21">
        <f>AD197-Baseline!AD197</f>
        <v>102.03693021054571</v>
      </c>
      <c r="AE217" s="21">
        <f>AE197-Baseline!AE197</f>
        <v>102.06439116481569</v>
      </c>
      <c r="AF217" s="21">
        <f>AF197-Baseline!AF197</f>
        <v>102.10313685175744</v>
      </c>
      <c r="AG217" s="21">
        <f>AG197-Baseline!AG197</f>
        <v>102.1533363551694</v>
      </c>
      <c r="AH217" s="21">
        <f>AH197-Baseline!AH197</f>
        <v>102.21517333560675</v>
      </c>
      <c r="AI217" s="21">
        <f>AI197-Baseline!AI197</f>
        <v>102.28884689541067</v>
      </c>
      <c r="AJ217" s="21">
        <f>AJ197-Baseline!AJ197</f>
        <v>102.87153644712632</v>
      </c>
      <c r="AK217" s="21">
        <f>AK197-Baseline!AK197</f>
        <v>103.46987718233819</v>
      </c>
      <c r="AL217" s="21">
        <f>AL197-Baseline!AL197</f>
        <v>104.08432244560284</v>
      </c>
      <c r="AM217" s="21">
        <f>AM197-Baseline!AM197</f>
        <v>104.71535229864168</v>
      </c>
      <c r="AN217" s="21">
        <f>AN197-Baseline!AN197</f>
        <v>105.36347531196488</v>
      </c>
      <c r="AO217" s="21">
        <f>AO197-Baseline!AO197</f>
        <v>106.02923048471149</v>
      </c>
      <c r="AP217" s="21">
        <f>AP197-Baseline!AP197</f>
        <v>106.71318930202598</v>
      </c>
      <c r="AQ217" s="21">
        <f>AQ197-Baseline!AQ197</f>
        <v>107.41595793996956</v>
      </c>
      <c r="AR217" s="21">
        <f>AR197-Baseline!AR197</f>
        <v>108.13817962869663</v>
      </c>
      <c r="AS217" s="21">
        <f>AS197-Baseline!AS197</f>
        <v>108.88053718540128</v>
      </c>
      <c r="AT217" s="21">
        <f>AT197-Baseline!AT197</f>
        <v>109.64375572938475</v>
      </c>
      <c r="AU217" s="21">
        <f>AU197-Baseline!AU197</f>
        <v>110.42860559248969</v>
      </c>
      <c r="AV217" s="21">
        <f>AV197-Baseline!AV197</f>
        <v>111.23590543911271</v>
      </c>
      <c r="AW217" s="21">
        <f>AW197-Baseline!AW197</f>
        <v>112.06652561104632</v>
      </c>
      <c r="AX217" s="21">
        <f>AX197-Baseline!AX197</f>
        <v>112.92139171350676</v>
      </c>
      <c r="AY217" s="21">
        <f>AY197-Baseline!AY197</f>
        <v>113.80148845990404</v>
      </c>
      <c r="AZ217" s="21">
        <f>AZ197-Baseline!AZ197</f>
        <v>114.70786379417974</v>
      </c>
      <c r="BA217" s="21">
        <f>BA197-Baseline!BA197</f>
        <v>115.64163331092686</v>
      </c>
      <c r="BB217" s="21">
        <f>BB197-Baseline!BB197</f>
        <v>116.5831859798995</v>
      </c>
    </row>
    <row r="218" spans="1:54" outlineLevel="2">
      <c r="A218" s="465"/>
      <c r="B218" s="150" t="s">
        <v>474</v>
      </c>
      <c r="C218" s="19"/>
      <c r="D218" s="135" t="s">
        <v>387</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3" t="s">
        <v>494</v>
      </c>
      <c r="B220" s="150" t="s">
        <v>495</v>
      </c>
      <c r="C220" s="19"/>
      <c r="D220" s="135" t="s">
        <v>387</v>
      </c>
      <c r="E220" s="21">
        <f>E200-Baseline!E200</f>
        <v>213.85400682720751</v>
      </c>
      <c r="F220" s="21">
        <f>F200-Baseline!F200</f>
        <v>212.98427778906165</v>
      </c>
      <c r="G220" s="21">
        <f>G200-Baseline!G200</f>
        <v>211.78471061985192</v>
      </c>
      <c r="H220" s="21">
        <f>H200-Baseline!H200</f>
        <v>210.60375433763596</v>
      </c>
      <c r="I220" s="21">
        <f>I200-Baseline!I200</f>
        <v>209.76162247197732</v>
      </c>
      <c r="J220" s="21">
        <f>J200-Baseline!J200</f>
        <v>208.92685071503277</v>
      </c>
      <c r="K220" s="21">
        <f>K200-Baseline!K200</f>
        <v>207.79488115175974</v>
      </c>
      <c r="L220" s="21">
        <f>L200-Baseline!L200</f>
        <v>206.98574357394205</v>
      </c>
      <c r="M220" s="21">
        <f>M200-Baseline!M200</f>
        <v>206.18843767579031</v>
      </c>
      <c r="N220" s="21">
        <f>N200-Baseline!N200</f>
        <v>205.11699391853614</v>
      </c>
      <c r="O220" s="21">
        <f>O200-Baseline!O200</f>
        <v>204.35405215369803</v>
      </c>
      <c r="P220" s="21">
        <f>P200-Baseline!P200</f>
        <v>203.58428683821717</v>
      </c>
      <c r="Q220" s="21">
        <f>Q200-Baseline!Q200</f>
        <v>202.81810544025677</v>
      </c>
      <c r="R220" s="21">
        <f>R200-Baseline!R200</f>
        <v>202.33051302681451</v>
      </c>
      <c r="S220" s="21">
        <f>S200-Baseline!S200</f>
        <v>201.58739204251262</v>
      </c>
      <c r="T220" s="21">
        <f>T200-Baseline!T200</f>
        <v>200.86007755899857</v>
      </c>
      <c r="U220" s="21">
        <f>U200-Baseline!U200</f>
        <v>200.14953292509148</v>
      </c>
      <c r="V220" s="21">
        <f>V200-Baseline!V200</f>
        <v>199.70105342356408</v>
      </c>
      <c r="W220" s="21">
        <f>W200-Baseline!W200</f>
        <v>199.02205386414951</v>
      </c>
      <c r="X220" s="21">
        <f>X200-Baseline!X200</f>
        <v>198.59755888065462</v>
      </c>
      <c r="Y220" s="21">
        <f>Y200-Baseline!Y200</f>
        <v>197.9542723694575</v>
      </c>
      <c r="Z220" s="21">
        <f>Z200-Baseline!Z200</f>
        <v>197.55834195291317</v>
      </c>
      <c r="AA220" s="21">
        <f>AA200-Baseline!AA200</f>
        <v>197.17619016082793</v>
      </c>
      <c r="AB220" s="21">
        <f>AB200-Baseline!AB200</f>
        <v>196.80903212169096</v>
      </c>
      <c r="AC220" s="21">
        <f>AC200-Baseline!AC200</f>
        <v>215.37668595358511</v>
      </c>
      <c r="AD220" s="21">
        <f>AD200-Baseline!AD200</f>
        <v>215.19788624511642</v>
      </c>
      <c r="AE220" s="21">
        <f>AE200-Baseline!AE200</f>
        <v>215.06165941276134</v>
      </c>
      <c r="AF220" s="21">
        <f>AF200-Baseline!AF200</f>
        <v>214.94178856298896</v>
      </c>
      <c r="AG220" s="21">
        <f>AG200-Baseline!AG200</f>
        <v>214.84221837191996</v>
      </c>
      <c r="AH220" s="21">
        <f>AH200-Baseline!AH200</f>
        <v>214.7673437331419</v>
      </c>
      <c r="AI220" s="21">
        <f>AI200-Baseline!AI200</f>
        <v>214.72260046159059</v>
      </c>
      <c r="AJ220" s="21">
        <f>AJ200-Baseline!AJ200</f>
        <v>215.69238183382521</v>
      </c>
      <c r="AK220" s="21">
        <f>AK200-Baseline!AK200</f>
        <v>216.6923025548038</v>
      </c>
      <c r="AL220" s="21">
        <f>AL200-Baseline!AL200</f>
        <v>217.72514079121697</v>
      </c>
      <c r="AM220" s="21">
        <f>AM200-Baseline!AM200</f>
        <v>218.79294844738038</v>
      </c>
      <c r="AN220" s="21">
        <f>AN200-Baseline!AN200</f>
        <v>219.8972587056077</v>
      </c>
      <c r="AO220" s="21">
        <f>AO200-Baseline!AO200</f>
        <v>221.03941328703698</v>
      </c>
      <c r="AP220" s="21">
        <f>AP200-Baseline!AP200</f>
        <v>222.22121742764298</v>
      </c>
      <c r="AQ220" s="21">
        <f>AQ200-Baseline!AQ200</f>
        <v>223.44461638363813</v>
      </c>
      <c r="AR220" s="21">
        <f>AR200-Baseline!AR200</f>
        <v>224.71143347111501</v>
      </c>
      <c r="AS220" s="21">
        <f>AS200-Baseline!AS200</f>
        <v>226.02352205479565</v>
      </c>
      <c r="AT220" s="21">
        <f>AT200-Baseline!AT200</f>
        <v>227.38283523244445</v>
      </c>
      <c r="AU220" s="21">
        <f>AU200-Baseline!AU200</f>
        <v>228.79142307278897</v>
      </c>
      <c r="AV220" s="21">
        <f>AV200-Baseline!AV200</f>
        <v>230.25138595201634</v>
      </c>
      <c r="AW220" s="21">
        <f>AW200-Baseline!AW200</f>
        <v>231.76488329850105</v>
      </c>
      <c r="AX220" s="21">
        <f>AX200-Baseline!AX200</f>
        <v>233.33416017210521</v>
      </c>
      <c r="AY220" s="21">
        <f>AY200-Baseline!AY200</f>
        <v>234.96155114176347</v>
      </c>
      <c r="AZ220" s="21">
        <f>AZ200-Baseline!AZ200</f>
        <v>236.64947943598298</v>
      </c>
      <c r="BA220" s="21">
        <f>BA200-Baseline!BA200</f>
        <v>238.40046099601486</v>
      </c>
      <c r="BB220" s="21">
        <f>BB200-Baseline!BB200</f>
        <v>240.17768392300167</v>
      </c>
    </row>
    <row r="221" spans="1:54" outlineLevel="2">
      <c r="A221" s="464"/>
      <c r="B221" s="150" t="s">
        <v>496</v>
      </c>
      <c r="C221" s="19"/>
      <c r="D221" s="135" t="s">
        <v>387</v>
      </c>
      <c r="E221" s="21">
        <f>E201-Baseline!E201</f>
        <v>165.11450243915138</v>
      </c>
      <c r="F221" s="21">
        <f>F201-Baseline!F201</f>
        <v>164.3000466929366</v>
      </c>
      <c r="G221" s="21">
        <f>G201-Baseline!G201</f>
        <v>163.51571331218207</v>
      </c>
      <c r="H221" s="21">
        <f>H201-Baseline!H201</f>
        <v>162.76160992700972</v>
      </c>
      <c r="I221" s="21">
        <f>I201-Baseline!I201</f>
        <v>162.0378912385973</v>
      </c>
      <c r="J221" s="21">
        <f>J201-Baseline!J201</f>
        <v>161.34476359714768</v>
      </c>
      <c r="K221" s="21">
        <f>K201-Baseline!K201</f>
        <v>160.68248998234895</v>
      </c>
      <c r="L221" s="21">
        <f>L201-Baseline!L201</f>
        <v>160.05139589788325</v>
      </c>
      <c r="M221" s="21">
        <f>M201-Baseline!M201</f>
        <v>159.45187586046484</v>
      </c>
      <c r="N221" s="21">
        <f>N201-Baseline!N201</f>
        <v>158.88440084621342</v>
      </c>
      <c r="O221" s="21">
        <f>O201-Baseline!O201</f>
        <v>158.34952677810111</v>
      </c>
      <c r="P221" s="21">
        <f>P201-Baseline!P201</f>
        <v>157.82447560368618</v>
      </c>
      <c r="Q221" s="21">
        <f>Q201-Baseline!Q201</f>
        <v>157.31865727086193</v>
      </c>
      <c r="R221" s="21">
        <f>R201-Baseline!R201</f>
        <v>156.8412246608907</v>
      </c>
      <c r="S221" s="21">
        <f>S201-Baseline!S201</f>
        <v>156.38210503676819</v>
      </c>
      <c r="T221" s="21">
        <f>T201-Baseline!T201</f>
        <v>155.95166175122409</v>
      </c>
      <c r="U221" s="21">
        <f>U201-Baseline!U201</f>
        <v>155.55001375557956</v>
      </c>
      <c r="V221" s="21">
        <f>V201-Baseline!V201</f>
        <v>155.17730084264758</v>
      </c>
      <c r="W221" s="21">
        <f>W201-Baseline!W201</f>
        <v>154.83368405949039</v>
      </c>
      <c r="X221" s="21">
        <f>X201-Baseline!X201</f>
        <v>154.51934650612941</v>
      </c>
      <c r="Y221" s="21">
        <f>Y201-Baseline!Y201</f>
        <v>154.23449385420466</v>
      </c>
      <c r="Z221" s="21">
        <f>Z201-Baseline!Z201</f>
        <v>153.97935508197659</v>
      </c>
      <c r="AA221" s="21">
        <f>AA201-Baseline!AA201</f>
        <v>153.75418320618297</v>
      </c>
      <c r="AB221" s="21">
        <f>AB201-Baseline!AB201</f>
        <v>153.55925612823694</v>
      </c>
      <c r="AC221" s="21">
        <f>AC201-Baseline!AC201</f>
        <v>172.33453625123502</v>
      </c>
      <c r="AD221" s="21">
        <f>AD201-Baseline!AD201</f>
        <v>172.36068840376262</v>
      </c>
      <c r="AE221" s="21">
        <f>AE201-Baseline!AE201</f>
        <v>172.4146828190726</v>
      </c>
      <c r="AF221" s="21">
        <f>AF201-Baseline!AF201</f>
        <v>172.49525615644541</v>
      </c>
      <c r="AG221" s="21">
        <f>AG201-Baseline!AG201</f>
        <v>172.60213036535441</v>
      </c>
      <c r="AH221" s="21">
        <f>AH201-Baseline!AH201</f>
        <v>172.73625251093281</v>
      </c>
      <c r="AI221" s="21">
        <f>AI201-Baseline!AI201</f>
        <v>172.9002306944345</v>
      </c>
      <c r="AJ221" s="21">
        <f>AJ201-Baseline!AJ201</f>
        <v>173.87801503618689</v>
      </c>
      <c r="AK221" s="21">
        <f>AK201-Baseline!AK201</f>
        <v>174.88943661594797</v>
      </c>
      <c r="AL221" s="21">
        <f>AL201-Baseline!AL201</f>
        <v>175.93585273752592</v>
      </c>
      <c r="AM221" s="21">
        <f>AM201-Baseline!AM201</f>
        <v>177.01872367101583</v>
      </c>
      <c r="AN221" s="21">
        <f>AN201-Baseline!AN201</f>
        <v>178.13944732660133</v>
      </c>
      <c r="AO221" s="21">
        <f>AO201-Baseline!AO201</f>
        <v>179.29933326551389</v>
      </c>
      <c r="AP221" s="21">
        <f>AP201-Baseline!AP201</f>
        <v>180.49986068224365</v>
      </c>
      <c r="AQ221" s="21">
        <f>AQ201-Baseline!AQ201</f>
        <v>181.74257623145843</v>
      </c>
      <c r="AR221" s="21">
        <f>AR201-Baseline!AR201</f>
        <v>183.02906366496697</v>
      </c>
      <c r="AS221" s="21">
        <f>AS201-Baseline!AS201</f>
        <v>184.36095343209593</v>
      </c>
      <c r="AT221" s="21">
        <f>AT201-Baseline!AT201</f>
        <v>185.73994517686836</v>
      </c>
      <c r="AU221" s="21">
        <f>AU201-Baseline!AU201</f>
        <v>187.16781868047138</v>
      </c>
      <c r="AV221" s="21">
        <f>AV201-Baseline!AV201</f>
        <v>188.64642331870147</v>
      </c>
      <c r="AW221" s="21">
        <f>AW201-Baseline!AW201</f>
        <v>190.1776834370595</v>
      </c>
      <c r="AX221" s="21">
        <f>AX201-Baseline!AX201</f>
        <v>191.7636065488864</v>
      </c>
      <c r="AY221" s="21">
        <f>AY201-Baseline!AY201</f>
        <v>193.40628944754451</v>
      </c>
      <c r="AZ221" s="21">
        <f>AZ201-Baseline!AZ201</f>
        <v>195.1079224370169</v>
      </c>
      <c r="BA221" s="21">
        <f>BA201-Baseline!BA201</f>
        <v>196.87079417381034</v>
      </c>
      <c r="BB221" s="21">
        <f>BB201-Baseline!BB201</f>
        <v>198.66485937832752</v>
      </c>
    </row>
    <row r="222" spans="1:54" outlineLevel="2">
      <c r="A222" s="465"/>
      <c r="B222" s="150" t="s">
        <v>497</v>
      </c>
      <c r="C222" s="19"/>
      <c r="D222" s="135" t="s">
        <v>387</v>
      </c>
      <c r="E222" s="21">
        <f>E202-Baseline!E202</f>
        <v>262.90254776940782</v>
      </c>
      <c r="F222" s="21">
        <f>F202-Baseline!F202</f>
        <v>261.48530237682212</v>
      </c>
      <c r="G222" s="21">
        <f>G202-Baseline!G202</f>
        <v>260.10825691547745</v>
      </c>
      <c r="H222" s="21">
        <f>H202-Baseline!H202</f>
        <v>258.7715183359303</v>
      </c>
      <c r="I222" s="21">
        <f>I202-Baseline!I202</f>
        <v>257.47524306662513</v>
      </c>
      <c r="J222" s="21">
        <f>J202-Baseline!J202</f>
        <v>256.21964160243868</v>
      </c>
      <c r="K222" s="21">
        <f>K202-Baseline!K202</f>
        <v>255.00498351876058</v>
      </c>
      <c r="L222" s="21">
        <f>L202-Baseline!L202</f>
        <v>253.83160334155298</v>
      </c>
      <c r="M222" s="21">
        <f>M202-Baseline!M202</f>
        <v>252.69990722680754</v>
      </c>
      <c r="N222" s="21">
        <f>N202-Baseline!N202</f>
        <v>251.61038040830203</v>
      </c>
      <c r="O222" s="21">
        <f>O202-Baseline!O202</f>
        <v>250.5635956645375</v>
      </c>
      <c r="P222" s="21">
        <f>P202-Baseline!P202</f>
        <v>249.53679452337929</v>
      </c>
      <c r="Q222" s="21">
        <f>Q202-Baseline!Q202</f>
        <v>248.53940922163983</v>
      </c>
      <c r="R222" s="21">
        <f>R202-Baseline!R202</f>
        <v>247.58061784325719</v>
      </c>
      <c r="S222" s="21">
        <f>S202-Baseline!S202</f>
        <v>246.63006526463255</v>
      </c>
      <c r="T222" s="21">
        <f>T202-Baseline!T202</f>
        <v>245.71866813615446</v>
      </c>
      <c r="U222" s="21">
        <f>U202-Baseline!U202</f>
        <v>244.84657234129429</v>
      </c>
      <c r="V222" s="21">
        <f>V202-Baseline!V202</f>
        <v>244.01394757971451</v>
      </c>
      <c r="W222" s="21">
        <f>W202-Baseline!W202</f>
        <v>243.220988026962</v>
      </c>
      <c r="X222" s="21">
        <f>X202-Baseline!X202</f>
        <v>242.46791298431043</v>
      </c>
      <c r="Y222" s="21">
        <f>Y202-Baseline!Y202</f>
        <v>241.75496759683722</v>
      </c>
      <c r="Z222" s="21">
        <f>Z202-Baseline!Z202</f>
        <v>241.08242357110706</v>
      </c>
      <c r="AA222" s="21">
        <f>AA202-Baseline!AA202</f>
        <v>240.45058012253764</v>
      </c>
      <c r="AB222" s="21">
        <f>AB202-Baseline!AB202</f>
        <v>239.85976467496576</v>
      </c>
      <c r="AC222" s="21">
        <f>AC202-Baseline!AC202</f>
        <v>258.19474440287644</v>
      </c>
      <c r="AD222" s="21">
        <f>AD202-Baseline!AD202</f>
        <v>257.78504124374092</v>
      </c>
      <c r="AE222" s="21">
        <f>AE202-Baseline!AE202</f>
        <v>257.4023266381912</v>
      </c>
      <c r="AF222" s="21">
        <f>AF202-Baseline!AF202</f>
        <v>257.04192197735676</v>
      </c>
      <c r="AG222" s="21">
        <f>AG202-Baseline!AG202</f>
        <v>256.70204545152376</v>
      </c>
      <c r="AH222" s="21">
        <f>AH202-Baseline!AH202</f>
        <v>256.38452916551614</v>
      </c>
      <c r="AI222" s="21">
        <f>AI202-Baseline!AI202</f>
        <v>256.09612436147427</v>
      </c>
      <c r="AJ222" s="21">
        <f>AJ202-Baseline!AJ202</f>
        <v>257.02139927865665</v>
      </c>
      <c r="AK222" s="21">
        <f>AK202-Baseline!AK202</f>
        <v>257.97621921930113</v>
      </c>
      <c r="AL222" s="21">
        <f>AL202-Baseline!AL202</f>
        <v>258.96266272746914</v>
      </c>
      <c r="AM222" s="21">
        <f>AM202-Baseline!AM202</f>
        <v>259.98302045637934</v>
      </c>
      <c r="AN222" s="21">
        <f>AN202-Baseline!AN202</f>
        <v>261.03929416253413</v>
      </c>
      <c r="AO222" s="21">
        <f>AO202-Baseline!AO202</f>
        <v>262.1331134023107</v>
      </c>
      <c r="AP222" s="21">
        <f>AP202-Baseline!AP202</f>
        <v>263.26650380988042</v>
      </c>
      <c r="AQ222" s="21">
        <f>AQ202-Baseline!AQ202</f>
        <v>264.44157455651361</v>
      </c>
      <c r="AR222" s="21">
        <f>AR202-Baseline!AR202</f>
        <v>265.66042086335335</v>
      </c>
      <c r="AS222" s="21">
        <f>AS202-Baseline!AS202</f>
        <v>266.92514600262257</v>
      </c>
      <c r="AT222" s="21">
        <f>AT202-Baseline!AT202</f>
        <v>268.23792156051104</v>
      </c>
      <c r="AU222" s="21">
        <f>AU202-Baseline!AU202</f>
        <v>269.60101257829717</v>
      </c>
      <c r="AV222" s="21">
        <f>AV202-Baseline!AV202</f>
        <v>271.01673775008283</v>
      </c>
      <c r="AW222" s="21">
        <f>AW202-Baseline!AW202</f>
        <v>272.48747685212146</v>
      </c>
      <c r="AX222" s="21">
        <f>AX202-Baseline!AX202</f>
        <v>274.01568608462287</v>
      </c>
      <c r="AY222" s="21">
        <f>AY202-Baseline!AY202</f>
        <v>275.60390656127112</v>
      </c>
      <c r="AZ222" s="21">
        <f>AZ202-Baseline!AZ202</f>
        <v>277.25476651915068</v>
      </c>
      <c r="BA222" s="21">
        <f>BA202-Baseline!BA202</f>
        <v>278.97098468445165</v>
      </c>
      <c r="BB222" s="21">
        <f>BB202-Baseline!BB202</f>
        <v>280.70912317385501</v>
      </c>
    </row>
    <row r="223" spans="1:54" outlineLevel="2">
      <c r="B223" s="19"/>
      <c r="C223" s="19"/>
      <c r="D223" s="19"/>
      <c r="E223" s="15"/>
    </row>
    <row r="224" spans="1:54" outlineLevel="2">
      <c r="A224" s="463" t="s">
        <v>498</v>
      </c>
      <c r="B224" s="150" t="s">
        <v>495</v>
      </c>
      <c r="C224" s="19"/>
      <c r="D224" s="135" t="s">
        <v>387</v>
      </c>
      <c r="E224" s="21">
        <f>E204-Baseline!E204</f>
        <v>213.85400682720751</v>
      </c>
      <c r="F224" s="21">
        <f>F204-Baseline!F204</f>
        <v>426.83828461626916</v>
      </c>
      <c r="G224" s="21">
        <f>G204-Baseline!G204</f>
        <v>638.62299523612114</v>
      </c>
      <c r="H224" s="21">
        <f>H204-Baseline!H204</f>
        <v>849.22674957375716</v>
      </c>
      <c r="I224" s="21">
        <f>I204-Baseline!I204</f>
        <v>1058.9883720457344</v>
      </c>
      <c r="J224" s="21">
        <f>J204-Baseline!J204</f>
        <v>1267.9152227607672</v>
      </c>
      <c r="K224" s="21">
        <f>K204-Baseline!K204</f>
        <v>1475.7101039125268</v>
      </c>
      <c r="L224" s="21">
        <f>L204-Baseline!L204</f>
        <v>1682.6958474864689</v>
      </c>
      <c r="M224" s="21">
        <f>M204-Baseline!M204</f>
        <v>1888.8842851622592</v>
      </c>
      <c r="N224" s="21">
        <f>N204-Baseline!N204</f>
        <v>2094.0012790807955</v>
      </c>
      <c r="O224" s="21">
        <f>O204-Baseline!O204</f>
        <v>2298.3553312344934</v>
      </c>
      <c r="P224" s="21">
        <f>P204-Baseline!P204</f>
        <v>2501.9396180727108</v>
      </c>
      <c r="Q224" s="21">
        <f>Q204-Baseline!Q204</f>
        <v>2704.7577235129675</v>
      </c>
      <c r="R224" s="21">
        <f>R204-Baseline!R204</f>
        <v>2907.088236539782</v>
      </c>
      <c r="S224" s="21">
        <f>S204-Baseline!S204</f>
        <v>3108.6756285822944</v>
      </c>
      <c r="T224" s="21">
        <f>T204-Baseline!T204</f>
        <v>3309.5357061412928</v>
      </c>
      <c r="U224" s="21">
        <f>U204-Baseline!U204</f>
        <v>3509.6852390663844</v>
      </c>
      <c r="V224" s="21">
        <f>V204-Baseline!V204</f>
        <v>3709.3862924899486</v>
      </c>
      <c r="W224" s="21">
        <f>W204-Baseline!W204</f>
        <v>3908.4083463540983</v>
      </c>
      <c r="X224" s="21">
        <f>X204-Baseline!X204</f>
        <v>4107.0059052347533</v>
      </c>
      <c r="Y224" s="21">
        <f>Y204-Baseline!Y204</f>
        <v>4304.9601776042109</v>
      </c>
      <c r="Z224" s="21">
        <f>Z204-Baseline!Z204</f>
        <v>4502.5185195571239</v>
      </c>
      <c r="AA224" s="21">
        <f>AA204-Baseline!AA204</f>
        <v>4699.6947097179518</v>
      </c>
      <c r="AB224" s="21">
        <f>AB204-Baseline!AB204</f>
        <v>4896.5037418396423</v>
      </c>
      <c r="AC224" s="21">
        <f>AC204-Baseline!AC204</f>
        <v>5111.8804277932277</v>
      </c>
      <c r="AD224" s="21">
        <f>AD204-Baseline!AD204</f>
        <v>5327.0783140383437</v>
      </c>
      <c r="AE224" s="21">
        <f>AE204-Baseline!AE204</f>
        <v>5542.1399734511051</v>
      </c>
      <c r="AF224" s="21">
        <f>AF204-Baseline!AF204</f>
        <v>5757.0817620140942</v>
      </c>
      <c r="AG224" s="21">
        <f>AG204-Baseline!AG204</f>
        <v>5971.9239803860146</v>
      </c>
      <c r="AH224" s="21">
        <f>AH204-Baseline!AH204</f>
        <v>6186.6913241191569</v>
      </c>
      <c r="AI224" s="21">
        <f>AI204-Baseline!AI204</f>
        <v>6401.4139245807473</v>
      </c>
      <c r="AJ224" s="21">
        <f>AJ204-Baseline!AJ204</f>
        <v>6617.1063064145728</v>
      </c>
      <c r="AK224" s="21">
        <f>AK204-Baseline!AK204</f>
        <v>6833.7986089693768</v>
      </c>
      <c r="AL224" s="21">
        <f>AL204-Baseline!AL204</f>
        <v>7051.523749760594</v>
      </c>
      <c r="AM224" s="21">
        <f>AM204-Baseline!AM204</f>
        <v>7270.3166982079747</v>
      </c>
      <c r="AN224" s="21">
        <f>AN204-Baseline!AN204</f>
        <v>7490.2139569135825</v>
      </c>
      <c r="AO224" s="21">
        <f>AO204-Baseline!AO204</f>
        <v>7711.2533702006194</v>
      </c>
      <c r="AP224" s="21">
        <f>AP204-Baseline!AP204</f>
        <v>7933.4745876282623</v>
      </c>
      <c r="AQ224" s="21">
        <f>AQ204-Baseline!AQ204</f>
        <v>8156.9192040119005</v>
      </c>
      <c r="AR224" s="21">
        <f>AR204-Baseline!AR204</f>
        <v>8381.6306374830165</v>
      </c>
      <c r="AS224" s="21">
        <f>AS204-Baseline!AS204</f>
        <v>8607.6541595378112</v>
      </c>
      <c r="AT224" s="21">
        <f>AT204-Baseline!AT204</f>
        <v>8835.0369947702566</v>
      </c>
      <c r="AU224" s="21">
        <f>AU204-Baseline!AU204</f>
        <v>9063.8284178430458</v>
      </c>
      <c r="AV224" s="21">
        <f>AV204-Baseline!AV204</f>
        <v>9294.0798037950626</v>
      </c>
      <c r="AW224" s="21">
        <f>AW204-Baseline!AW204</f>
        <v>9525.8446870935641</v>
      </c>
      <c r="AX224" s="21">
        <f>AX204-Baseline!AX204</f>
        <v>9759.1788472656699</v>
      </c>
      <c r="AY224" s="21">
        <f>AY204-Baseline!AY204</f>
        <v>9994.1403984074332</v>
      </c>
      <c r="AZ224" s="21">
        <f>AZ204-Baseline!AZ204</f>
        <v>10230.789877843416</v>
      </c>
      <c r="BA224" s="21">
        <f>BA204-Baseline!BA204</f>
        <v>10469.190338839431</v>
      </c>
      <c r="BB224" s="21">
        <f>BB204-Baseline!BB204</f>
        <v>10709.368022762434</v>
      </c>
    </row>
    <row r="225" spans="1:54" outlineLevel="2">
      <c r="A225" s="464"/>
      <c r="B225" s="150" t="s">
        <v>496</v>
      </c>
      <c r="C225" s="19"/>
      <c r="D225" s="135" t="s">
        <v>387</v>
      </c>
      <c r="E225" s="21">
        <f>E205-Baseline!E205</f>
        <v>165.11450243915138</v>
      </c>
      <c r="F225" s="21">
        <f>F205-Baseline!F205</f>
        <v>329.41454913208798</v>
      </c>
      <c r="G225" s="21">
        <f>G205-Baseline!G205</f>
        <v>492.93026244427006</v>
      </c>
      <c r="H225" s="21">
        <f>H205-Baseline!H205</f>
        <v>655.69187237127971</v>
      </c>
      <c r="I225" s="21">
        <f>I205-Baseline!I205</f>
        <v>817.72976360987695</v>
      </c>
      <c r="J225" s="21">
        <f>J205-Baseline!J205</f>
        <v>979.07452720702463</v>
      </c>
      <c r="K225" s="21">
        <f>K205-Baseline!K205</f>
        <v>1139.7570171893735</v>
      </c>
      <c r="L225" s="21">
        <f>L205-Baseline!L205</f>
        <v>1299.8084130872567</v>
      </c>
      <c r="M225" s="21">
        <f>M205-Baseline!M205</f>
        <v>1459.2602889477216</v>
      </c>
      <c r="N225" s="21">
        <f>N205-Baseline!N205</f>
        <v>1618.144689793935</v>
      </c>
      <c r="O225" s="21">
        <f>O205-Baseline!O205</f>
        <v>1776.4942165720361</v>
      </c>
      <c r="P225" s="21">
        <f>P205-Baseline!P205</f>
        <v>1934.3186921757222</v>
      </c>
      <c r="Q225" s="21">
        <f>Q205-Baseline!Q205</f>
        <v>2091.6373494465843</v>
      </c>
      <c r="R225" s="21">
        <f>R205-Baseline!R205</f>
        <v>2248.4785741074747</v>
      </c>
      <c r="S225" s="21">
        <f>S205-Baseline!S205</f>
        <v>2404.860679144243</v>
      </c>
      <c r="T225" s="21">
        <f>T205-Baseline!T205</f>
        <v>2560.8123408954671</v>
      </c>
      <c r="U225" s="21">
        <f>U205-Baseline!U205</f>
        <v>2716.3623546510466</v>
      </c>
      <c r="V225" s="21">
        <f>V205-Baseline!V205</f>
        <v>2871.5396554936942</v>
      </c>
      <c r="W225" s="21">
        <f>W205-Baseline!W205</f>
        <v>3026.3733395531845</v>
      </c>
      <c r="X225" s="21">
        <f>X205-Baseline!X205</f>
        <v>3180.8926860593137</v>
      </c>
      <c r="Y225" s="21">
        <f>Y205-Baseline!Y205</f>
        <v>3335.1271799135184</v>
      </c>
      <c r="Z225" s="21">
        <f>Z205-Baseline!Z205</f>
        <v>3489.1065349954952</v>
      </c>
      <c r="AA225" s="21">
        <f>AA205-Baseline!AA205</f>
        <v>3642.8607182016781</v>
      </c>
      <c r="AB225" s="21">
        <f>AB205-Baseline!AB205</f>
        <v>3796.419974329915</v>
      </c>
      <c r="AC225" s="21">
        <f>AC205-Baseline!AC205</f>
        <v>3968.75451058115</v>
      </c>
      <c r="AD225" s="21">
        <f>AD205-Baseline!AD205</f>
        <v>4141.1151989849122</v>
      </c>
      <c r="AE225" s="21">
        <f>AE205-Baseline!AE205</f>
        <v>4313.5298818039846</v>
      </c>
      <c r="AF225" s="21">
        <f>AF205-Baseline!AF205</f>
        <v>4486.0251379604297</v>
      </c>
      <c r="AG225" s="21">
        <f>AG205-Baseline!AG205</f>
        <v>4658.6272683257839</v>
      </c>
      <c r="AH225" s="21">
        <f>AH205-Baseline!AH205</f>
        <v>4831.3635208367168</v>
      </c>
      <c r="AI225" s="21">
        <f>AI205-Baseline!AI205</f>
        <v>5004.2637515311517</v>
      </c>
      <c r="AJ225" s="21">
        <f>AJ205-Baseline!AJ205</f>
        <v>5178.1417665673389</v>
      </c>
      <c r="AK225" s="21">
        <f>AK205-Baseline!AK205</f>
        <v>5353.0312031832873</v>
      </c>
      <c r="AL225" s="21">
        <f>AL205-Baseline!AL205</f>
        <v>5528.9670559208134</v>
      </c>
      <c r="AM225" s="21">
        <f>AM205-Baseline!AM205</f>
        <v>5705.9857795918297</v>
      </c>
      <c r="AN225" s="21">
        <f>AN205-Baseline!AN205</f>
        <v>5884.1252269184306</v>
      </c>
      <c r="AO225" s="21">
        <f>AO205-Baseline!AO205</f>
        <v>6063.4245601839448</v>
      </c>
      <c r="AP225" s="21">
        <f>AP205-Baseline!AP205</f>
        <v>6243.9244208661885</v>
      </c>
      <c r="AQ225" s="21">
        <f>AQ205-Baseline!AQ205</f>
        <v>6425.6669970976473</v>
      </c>
      <c r="AR225" s="21">
        <f>AR205-Baseline!AR205</f>
        <v>6608.6960607626143</v>
      </c>
      <c r="AS225" s="21">
        <f>AS205-Baseline!AS205</f>
        <v>6793.0570141947101</v>
      </c>
      <c r="AT225" s="21">
        <f>AT205-Baseline!AT205</f>
        <v>6978.7969593715789</v>
      </c>
      <c r="AU225" s="21">
        <f>AU205-Baseline!AU205</f>
        <v>7165.96477805205</v>
      </c>
      <c r="AV225" s="21">
        <f>AV205-Baseline!AV205</f>
        <v>7354.6112013707516</v>
      </c>
      <c r="AW225" s="21">
        <f>AW205-Baseline!AW205</f>
        <v>7544.788884807811</v>
      </c>
      <c r="AX225" s="21">
        <f>AX205-Baseline!AX205</f>
        <v>7736.5524913566969</v>
      </c>
      <c r="AY225" s="21">
        <f>AY205-Baseline!AY205</f>
        <v>7929.9587808042415</v>
      </c>
      <c r="AZ225" s="21">
        <f>AZ205-Baseline!AZ205</f>
        <v>8125.0667032412584</v>
      </c>
      <c r="BA225" s="21">
        <f>BA205-Baseline!BA205</f>
        <v>8321.9374974150687</v>
      </c>
      <c r="BB225" s="21">
        <f>BB205-Baseline!BB205</f>
        <v>8520.6023567933971</v>
      </c>
    </row>
    <row r="226" spans="1:54" outlineLevel="2">
      <c r="A226" s="465"/>
      <c r="B226" s="150" t="s">
        <v>497</v>
      </c>
      <c r="C226" s="19"/>
      <c r="D226" s="135" t="s">
        <v>387</v>
      </c>
      <c r="E226" s="21">
        <f>E206-Baseline!E206</f>
        <v>262.90254776940782</v>
      </c>
      <c r="F226" s="21">
        <f>F206-Baseline!F206</f>
        <v>524.38785014622999</v>
      </c>
      <c r="G226" s="21">
        <f>G206-Baseline!G206</f>
        <v>784.49610706170745</v>
      </c>
      <c r="H226" s="21">
        <f>H206-Baseline!H206</f>
        <v>1043.2676253976379</v>
      </c>
      <c r="I226" s="21">
        <f>I206-Baseline!I206</f>
        <v>1300.742868464263</v>
      </c>
      <c r="J226" s="21">
        <f>J206-Baseline!J206</f>
        <v>1556.9625100667017</v>
      </c>
      <c r="K226" s="21">
        <f>K206-Baseline!K206</f>
        <v>1811.9674935854623</v>
      </c>
      <c r="L226" s="21">
        <f>L206-Baseline!L206</f>
        <v>2065.7990969270154</v>
      </c>
      <c r="M226" s="21">
        <f>M206-Baseline!M206</f>
        <v>2318.4990041538231</v>
      </c>
      <c r="N226" s="21">
        <f>N206-Baseline!N206</f>
        <v>2570.1093845621253</v>
      </c>
      <c r="O226" s="21">
        <f>O206-Baseline!O206</f>
        <v>2820.6729802266627</v>
      </c>
      <c r="P226" s="21">
        <f>P206-Baseline!P206</f>
        <v>3070.209774750042</v>
      </c>
      <c r="Q226" s="21">
        <f>Q206-Baseline!Q206</f>
        <v>3318.7491839716818</v>
      </c>
      <c r="R226" s="21">
        <f>R206-Baseline!R206</f>
        <v>3566.3298018149389</v>
      </c>
      <c r="S226" s="21">
        <f>S206-Baseline!S206</f>
        <v>3812.9598670795713</v>
      </c>
      <c r="T226" s="21">
        <f>T206-Baseline!T206</f>
        <v>4058.6785352157258</v>
      </c>
      <c r="U226" s="21">
        <f>U206-Baseline!U206</f>
        <v>4303.5251075570204</v>
      </c>
      <c r="V226" s="21">
        <f>V206-Baseline!V206</f>
        <v>4547.5390551367345</v>
      </c>
      <c r="W226" s="21">
        <f>W206-Baseline!W206</f>
        <v>4790.7600431636965</v>
      </c>
      <c r="X226" s="21">
        <f>X206-Baseline!X206</f>
        <v>5033.2279561480073</v>
      </c>
      <c r="Y226" s="21">
        <f>Y206-Baseline!Y206</f>
        <v>5274.9829237448448</v>
      </c>
      <c r="Z226" s="21">
        <f>Z206-Baseline!Z206</f>
        <v>5516.0653473159518</v>
      </c>
      <c r="AA226" s="21">
        <f>AA206-Baseline!AA206</f>
        <v>5756.5159274384896</v>
      </c>
      <c r="AB226" s="21">
        <f>AB206-Baseline!AB206</f>
        <v>5996.3756921134554</v>
      </c>
      <c r="AC226" s="21">
        <f>AC206-Baseline!AC206</f>
        <v>6254.5704365163319</v>
      </c>
      <c r="AD226" s="21">
        <f>AD206-Baseline!AD206</f>
        <v>6512.355477760073</v>
      </c>
      <c r="AE226" s="21">
        <f>AE206-Baseline!AE206</f>
        <v>6769.7578043982639</v>
      </c>
      <c r="AF226" s="21">
        <f>AF206-Baseline!AF206</f>
        <v>7026.7997263756206</v>
      </c>
      <c r="AG226" s="21">
        <f>AG206-Baseline!AG206</f>
        <v>7283.5017718271447</v>
      </c>
      <c r="AH226" s="21">
        <f>AH206-Baseline!AH206</f>
        <v>7539.8863009926608</v>
      </c>
      <c r="AI226" s="21">
        <f>AI206-Baseline!AI206</f>
        <v>7795.9824253541356</v>
      </c>
      <c r="AJ226" s="21">
        <f>AJ206-Baseline!AJ206</f>
        <v>8053.0038246327922</v>
      </c>
      <c r="AK226" s="21">
        <f>AK206-Baseline!AK206</f>
        <v>8310.9800438520942</v>
      </c>
      <c r="AL226" s="21">
        <f>AL206-Baseline!AL206</f>
        <v>8569.9427065795626</v>
      </c>
      <c r="AM226" s="21">
        <f>AM206-Baseline!AM206</f>
        <v>8829.9257270359412</v>
      </c>
      <c r="AN226" s="21">
        <f>AN206-Baseline!AN206</f>
        <v>9090.9650211984754</v>
      </c>
      <c r="AO226" s="21">
        <f>AO206-Baseline!AO206</f>
        <v>9353.0981346007866</v>
      </c>
      <c r="AP226" s="21">
        <f>AP206-Baseline!AP206</f>
        <v>9616.3646384106669</v>
      </c>
      <c r="AQ226" s="21">
        <f>AQ206-Baseline!AQ206</f>
        <v>9880.8062129671798</v>
      </c>
      <c r="AR226" s="21">
        <f>AR206-Baseline!AR206</f>
        <v>10146.466633830532</v>
      </c>
      <c r="AS226" s="21">
        <f>AS206-Baseline!AS206</f>
        <v>10413.391779833155</v>
      </c>
      <c r="AT226" s="21">
        <f>AT206-Baseline!AT206</f>
        <v>10681.629701393666</v>
      </c>
      <c r="AU226" s="21">
        <f>AU206-Baseline!AU206</f>
        <v>10951.230713971963</v>
      </c>
      <c r="AV226" s="21">
        <f>AV206-Baseline!AV206</f>
        <v>11222.247451722045</v>
      </c>
      <c r="AW226" s="21">
        <f>AW206-Baseline!AW206</f>
        <v>11494.734928574167</v>
      </c>
      <c r="AX226" s="21">
        <f>AX206-Baseline!AX206</f>
        <v>11768.750614658791</v>
      </c>
      <c r="AY226" s="21">
        <f>AY206-Baseline!AY206</f>
        <v>12044.354521220062</v>
      </c>
      <c r="AZ226" s="21">
        <f>AZ206-Baseline!AZ206</f>
        <v>12321.609287739213</v>
      </c>
      <c r="BA226" s="21">
        <f>BA206-Baseline!BA206</f>
        <v>12600.580272423664</v>
      </c>
      <c r="BB226" s="21">
        <f>BB206-Baseline!BB206</f>
        <v>12881.28939559752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502</v>
      </c>
      <c r="C229" s="57"/>
      <c r="D229" s="56" t="s">
        <v>387</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503</v>
      </c>
    </row>
    <row r="2" spans="1:19">
      <c r="A2" s="461" t="s">
        <v>504</v>
      </c>
      <c r="B2" s="461"/>
      <c r="C2" s="461"/>
      <c r="D2" s="461"/>
      <c r="E2" s="461"/>
      <c r="F2" s="461"/>
      <c r="G2" s="461"/>
      <c r="H2" s="461"/>
      <c r="I2" s="461"/>
      <c r="J2" s="461"/>
      <c r="K2" s="461"/>
      <c r="L2" s="461"/>
      <c r="M2" s="461"/>
      <c r="N2" s="461"/>
      <c r="O2" s="461"/>
      <c r="P2" s="461"/>
      <c r="Q2" s="461"/>
      <c r="R2" s="461"/>
      <c r="S2" s="461"/>
    </row>
    <row r="3" spans="1:19">
      <c r="A3" s="461"/>
      <c r="B3" s="461"/>
      <c r="C3" s="461"/>
      <c r="D3" s="461"/>
      <c r="E3" s="461"/>
      <c r="F3" s="461"/>
      <c r="G3" s="461"/>
      <c r="H3" s="461"/>
      <c r="I3" s="461"/>
      <c r="J3" s="461"/>
      <c r="K3" s="461"/>
      <c r="L3" s="461"/>
      <c r="M3" s="461"/>
      <c r="N3" s="461"/>
      <c r="O3" s="461"/>
      <c r="P3" s="461"/>
      <c r="Q3" s="461"/>
      <c r="R3" s="461"/>
      <c r="S3" s="461"/>
    </row>
    <row r="4" spans="1:19">
      <c r="A4" s="461"/>
      <c r="B4" s="461"/>
      <c r="C4" s="461"/>
      <c r="D4" s="461"/>
      <c r="E4" s="461"/>
      <c r="F4" s="461"/>
      <c r="G4" s="461"/>
      <c r="H4" s="461"/>
      <c r="I4" s="461"/>
      <c r="J4" s="461"/>
      <c r="K4" s="461"/>
      <c r="L4" s="461"/>
      <c r="M4" s="461"/>
      <c r="N4" s="461"/>
      <c r="O4" s="461"/>
      <c r="P4" s="461"/>
      <c r="Q4" s="461"/>
      <c r="R4" s="461"/>
      <c r="S4" s="461"/>
    </row>
    <row r="19" spans="1:19">
      <c r="A19" s="4" t="s">
        <v>506</v>
      </c>
    </row>
    <row r="20" spans="1:19">
      <c r="A20" s="461" t="s">
        <v>507</v>
      </c>
      <c r="B20" s="461"/>
      <c r="C20" s="461"/>
      <c r="D20" s="461"/>
      <c r="E20" s="461"/>
      <c r="F20" s="461"/>
      <c r="G20" s="461"/>
      <c r="H20" s="461"/>
      <c r="I20" s="461"/>
      <c r="J20" s="461"/>
      <c r="K20" s="461"/>
      <c r="L20" s="461"/>
      <c r="M20" s="461"/>
      <c r="N20" s="461"/>
      <c r="O20" s="461"/>
      <c r="P20" s="461"/>
      <c r="Q20" s="461"/>
      <c r="R20" s="461"/>
      <c r="S20" s="461"/>
    </row>
    <row r="21" spans="1:19" ht="25.5" customHeight="1">
      <c r="A21" s="461"/>
      <c r="B21" s="461"/>
      <c r="C21" s="461"/>
      <c r="D21" s="461"/>
      <c r="E21" s="461"/>
      <c r="F21" s="461"/>
      <c r="G21" s="461"/>
      <c r="H21" s="461"/>
      <c r="I21" s="461"/>
      <c r="J21" s="461"/>
      <c r="K21" s="461"/>
      <c r="L21" s="461"/>
      <c r="M21" s="461"/>
      <c r="N21" s="461"/>
      <c r="O21" s="461"/>
      <c r="P21" s="461"/>
      <c r="Q21" s="461"/>
      <c r="R21" s="461"/>
      <c r="S21" s="461"/>
    </row>
    <row r="23" spans="1:19">
      <c r="A23" s="158" t="s">
        <v>350</v>
      </c>
      <c r="B23" s="395"/>
      <c r="C23" s="395"/>
      <c r="D23" s="395"/>
      <c r="E23" s="395"/>
      <c r="F23" s="395"/>
      <c r="G23" s="395"/>
      <c r="H23" s="395"/>
      <c r="I23" s="395"/>
      <c r="J23" s="395"/>
      <c r="K23" s="395"/>
      <c r="L23" s="395"/>
      <c r="M23" s="395"/>
      <c r="N23" s="395"/>
      <c r="O23" s="395"/>
      <c r="P23" s="395"/>
      <c r="Q23" s="395"/>
      <c r="R23" s="395"/>
      <c r="S23" s="395"/>
    </row>
    <row r="24" spans="1:19">
      <c r="A24" s="158" t="s">
        <v>490</v>
      </c>
      <c r="B24" s="395"/>
      <c r="C24" s="395"/>
      <c r="D24" s="395"/>
      <c r="E24" s="395"/>
      <c r="F24" s="395"/>
      <c r="G24" s="395"/>
      <c r="H24" s="395"/>
      <c r="I24" s="395"/>
      <c r="J24" s="395"/>
      <c r="K24" s="395"/>
      <c r="L24" s="395"/>
      <c r="M24" s="395"/>
      <c r="N24" s="395"/>
      <c r="O24" s="395"/>
      <c r="P24" s="395"/>
      <c r="Q24" s="395"/>
      <c r="R24" s="395"/>
      <c r="S24" s="395"/>
    </row>
    <row r="25" spans="1:19">
      <c r="A25" s="159" t="s">
        <v>393</v>
      </c>
      <c r="B25" s="395"/>
      <c r="C25" s="395"/>
      <c r="D25" s="395"/>
      <c r="E25" s="395"/>
      <c r="F25" s="395"/>
      <c r="G25" s="395"/>
      <c r="H25" s="395"/>
      <c r="I25" s="395"/>
      <c r="J25" s="395"/>
      <c r="K25" s="395"/>
      <c r="L25" s="395"/>
      <c r="M25" s="395"/>
      <c r="N25" s="395"/>
      <c r="O25" s="395"/>
      <c r="P25" s="395"/>
      <c r="Q25" s="395"/>
      <c r="R25" s="395"/>
      <c r="S25" s="395"/>
    </row>
    <row r="26" spans="1:19">
      <c r="A26" s="159" t="s">
        <v>469</v>
      </c>
      <c r="B26" s="395"/>
      <c r="C26" s="395"/>
      <c r="D26" s="395"/>
      <c r="E26" s="395"/>
      <c r="F26" s="395"/>
      <c r="G26" s="395"/>
      <c r="H26" s="395"/>
      <c r="I26" s="395"/>
      <c r="J26" s="395"/>
      <c r="K26" s="395"/>
      <c r="L26" s="395"/>
      <c r="M26" s="395"/>
      <c r="N26" s="395"/>
      <c r="O26" s="395"/>
      <c r="P26" s="395"/>
      <c r="Q26" s="395"/>
      <c r="R26" s="395"/>
      <c r="S26" s="395"/>
    </row>
    <row r="27" spans="1:19">
      <c r="A27" s="159" t="s">
        <v>470</v>
      </c>
      <c r="B27" s="395"/>
      <c r="C27" s="395"/>
      <c r="D27" s="395"/>
      <c r="E27" s="395"/>
      <c r="F27" s="395"/>
      <c r="G27" s="395"/>
      <c r="H27" s="395"/>
      <c r="I27" s="395"/>
      <c r="J27" s="395"/>
      <c r="K27" s="395"/>
      <c r="L27" s="395"/>
      <c r="M27" s="395"/>
      <c r="N27" s="395"/>
      <c r="O27" s="395"/>
      <c r="P27" s="395"/>
      <c r="Q27" s="395"/>
      <c r="R27" s="395"/>
      <c r="S27" s="395"/>
    </row>
    <row r="31" spans="1:19">
      <c r="A31" s="4" t="s">
        <v>511</v>
      </c>
    </row>
    <row r="32" spans="1:19">
      <c r="A32" t="s">
        <v>512</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01" t="s">
        <v>342</v>
      </c>
      <c r="J2" s="402"/>
      <c r="K2" s="402"/>
      <c r="L2" s="402"/>
      <c r="M2" s="402"/>
      <c r="N2" s="402"/>
      <c r="O2" s="402"/>
      <c r="P2" s="402"/>
      <c r="Q2" s="402"/>
      <c r="R2" s="402"/>
      <c r="S2" s="402"/>
      <c r="T2" s="402"/>
      <c r="U2" s="403"/>
    </row>
    <row r="3" spans="1:21" ht="13.5" customHeight="1" outlineLevel="1" thickBot="1">
      <c r="A3" s="3"/>
      <c r="B3" s="7"/>
      <c r="F3" s="24"/>
      <c r="G3" s="10"/>
      <c r="I3" s="404" t="s">
        <v>343</v>
      </c>
      <c r="J3" s="405"/>
      <c r="K3" s="405"/>
      <c r="L3" s="405"/>
      <c r="M3" s="405"/>
      <c r="N3" s="406"/>
      <c r="O3" s="1"/>
      <c r="P3" s="410" t="s">
        <v>344</v>
      </c>
      <c r="Q3" s="411"/>
      <c r="R3" s="411"/>
      <c r="S3" s="411"/>
      <c r="T3" s="411"/>
      <c r="U3" s="412"/>
    </row>
    <row r="4" spans="1:21" ht="56.25" customHeight="1" outlineLevel="1">
      <c r="A4" s="31" t="s">
        <v>157</v>
      </c>
      <c r="B4" s="86"/>
      <c r="E4" s="53" t="s">
        <v>345</v>
      </c>
      <c r="F4" s="91"/>
      <c r="G4" s="28"/>
      <c r="H4" s="10"/>
      <c r="I4" s="407"/>
      <c r="J4" s="408"/>
      <c r="K4" s="408"/>
      <c r="L4" s="408"/>
      <c r="M4" s="408"/>
      <c r="N4" s="409"/>
      <c r="P4" s="413"/>
      <c r="Q4" s="414"/>
      <c r="R4" s="414"/>
      <c r="S4" s="414"/>
      <c r="T4" s="414"/>
      <c r="U4" s="415"/>
    </row>
    <row r="5" spans="1:21" outlineLevel="1">
      <c r="A5" s="13" t="s">
        <v>346</v>
      </c>
      <c r="B5" s="88"/>
      <c r="E5" s="14"/>
      <c r="H5" s="10"/>
      <c r="I5" s="468"/>
      <c r="J5" s="428"/>
      <c r="K5" s="428"/>
      <c r="L5" s="428"/>
      <c r="M5" s="428"/>
      <c r="N5" s="429"/>
      <c r="P5" s="468"/>
      <c r="Q5" s="428"/>
      <c r="R5" s="428"/>
      <c r="S5" s="428"/>
      <c r="T5" s="428"/>
      <c r="U5" s="429"/>
    </row>
    <row r="6" spans="1:21" outlineLevel="1">
      <c r="A6" s="13" t="s">
        <v>349</v>
      </c>
      <c r="B6" s="88"/>
      <c r="E6" s="53" t="s">
        <v>351</v>
      </c>
      <c r="F6" s="90"/>
      <c r="H6" s="10"/>
      <c r="I6" s="430"/>
      <c r="J6" s="431"/>
      <c r="K6" s="431"/>
      <c r="L6" s="431"/>
      <c r="M6" s="431"/>
      <c r="N6" s="432"/>
      <c r="P6" s="430"/>
      <c r="Q6" s="431"/>
      <c r="R6" s="431"/>
      <c r="S6" s="431"/>
      <c r="T6" s="431"/>
      <c r="U6" s="432"/>
    </row>
    <row r="7" spans="1:21" outlineLevel="1">
      <c r="A7" s="13" t="s">
        <v>353</v>
      </c>
      <c r="B7" s="88"/>
      <c r="E7" s="14"/>
      <c r="H7" s="10"/>
      <c r="I7" s="430"/>
      <c r="J7" s="431"/>
      <c r="K7" s="431"/>
      <c r="L7" s="431"/>
      <c r="M7" s="431"/>
      <c r="N7" s="432"/>
      <c r="P7" s="430"/>
      <c r="Q7" s="431"/>
      <c r="R7" s="431"/>
      <c r="S7" s="431"/>
      <c r="T7" s="431"/>
      <c r="U7" s="432"/>
    </row>
    <row r="8" spans="1:21" ht="41" outlineLevel="1" thickBot="1">
      <c r="A8" s="34" t="s">
        <v>354</v>
      </c>
      <c r="B8" s="89"/>
      <c r="E8" s="14"/>
      <c r="H8" s="10"/>
      <c r="I8" s="430"/>
      <c r="J8" s="431"/>
      <c r="K8" s="431"/>
      <c r="L8" s="431"/>
      <c r="M8" s="431"/>
      <c r="N8" s="432"/>
      <c r="P8" s="430"/>
      <c r="Q8" s="431"/>
      <c r="R8" s="431"/>
      <c r="S8" s="431"/>
      <c r="T8" s="431"/>
      <c r="U8" s="432"/>
    </row>
    <row r="9" spans="1:21" outlineLevel="1">
      <c r="E9" s="14"/>
      <c r="H9" s="10"/>
      <c r="I9" s="430"/>
      <c r="J9" s="431"/>
      <c r="K9" s="431"/>
      <c r="L9" s="431"/>
      <c r="M9" s="431"/>
      <c r="N9" s="432"/>
      <c r="P9" s="430"/>
      <c r="Q9" s="431"/>
      <c r="R9" s="431"/>
      <c r="S9" s="431"/>
      <c r="T9" s="431"/>
      <c r="U9" s="432"/>
    </row>
    <row r="10" spans="1:21" ht="14" outlineLevel="1" thickBot="1">
      <c r="A10" s="32" t="s">
        <v>356</v>
      </c>
      <c r="B10" s="35">
        <f>Baseline!B10</f>
        <v>2027</v>
      </c>
      <c r="E10" s="14"/>
      <c r="H10" s="10"/>
      <c r="I10" s="430"/>
      <c r="J10" s="431"/>
      <c r="K10" s="431"/>
      <c r="L10" s="431"/>
      <c r="M10" s="431"/>
      <c r="N10" s="432"/>
      <c r="P10" s="430"/>
      <c r="Q10" s="431"/>
      <c r="R10" s="431"/>
      <c r="S10" s="431"/>
      <c r="T10" s="431"/>
      <c r="U10" s="432"/>
    </row>
    <row r="11" spans="1:21" outlineLevel="1">
      <c r="A11" s="16"/>
      <c r="H11" s="10"/>
      <c r="I11" s="430"/>
      <c r="J11" s="431"/>
      <c r="K11" s="431"/>
      <c r="L11" s="431"/>
      <c r="M11" s="431"/>
      <c r="N11" s="432"/>
      <c r="P11" s="430"/>
      <c r="Q11" s="431"/>
      <c r="R11" s="431"/>
      <c r="S11" s="431"/>
      <c r="T11" s="431"/>
      <c r="U11" s="432"/>
    </row>
    <row r="12" spans="1:21" ht="40.5" outlineLevel="1">
      <c r="A12" s="26" t="s">
        <v>357</v>
      </c>
      <c r="B12" s="26" t="s">
        <v>358</v>
      </c>
      <c r="C12" s="26" t="s">
        <v>359</v>
      </c>
      <c r="D12" s="26" t="s">
        <v>360</v>
      </c>
      <c r="E12" s="26" t="s">
        <v>361</v>
      </c>
      <c r="F12" s="26" t="s">
        <v>362</v>
      </c>
      <c r="G12" s="26" t="s">
        <v>363</v>
      </c>
      <c r="I12" s="430"/>
      <c r="J12" s="431"/>
      <c r="K12" s="431"/>
      <c r="L12" s="431"/>
      <c r="M12" s="431"/>
      <c r="N12" s="432"/>
      <c r="P12" s="430"/>
      <c r="Q12" s="431"/>
      <c r="R12" s="431"/>
      <c r="S12" s="431"/>
      <c r="T12" s="431"/>
      <c r="U12" s="432"/>
    </row>
    <row r="13" spans="1:21" outlineLevel="1">
      <c r="A13" s="58">
        <v>2035</v>
      </c>
      <c r="B13" s="21">
        <f t="shared" ref="B13:B18" si="0">INDEX($E$204:$AW$204,1,MATCH($A13,$E$53:$BB$53,0))</f>
        <v>0</v>
      </c>
      <c r="C13" s="21">
        <f>B13-Baseline!B13</f>
        <v>1888.8842851622592</v>
      </c>
      <c r="D13" s="21">
        <f t="shared" ref="D13:D18" si="1">INDEX($E$205:$AW$205,1,MATCH($A13,$E$53:$BB$53,0))</f>
        <v>0</v>
      </c>
      <c r="E13" s="21">
        <f>D13-Baseline!D13</f>
        <v>1459.2602889477216</v>
      </c>
      <c r="F13" s="21">
        <f t="shared" ref="F13:F18" si="2">INDEX($E$206:$AW$206,1,MATCH($A13,$E$53:$BB$53,0))</f>
        <v>0</v>
      </c>
      <c r="G13" s="21">
        <f>F13-Baseline!F13</f>
        <v>2318.4990041538231</v>
      </c>
      <c r="I13" s="430"/>
      <c r="J13" s="431"/>
      <c r="K13" s="431"/>
      <c r="L13" s="431"/>
      <c r="M13" s="431"/>
      <c r="N13" s="432"/>
      <c r="P13" s="430"/>
      <c r="Q13" s="431"/>
      <c r="R13" s="431"/>
      <c r="S13" s="431"/>
      <c r="T13" s="431"/>
      <c r="U13" s="432"/>
    </row>
    <row r="14" spans="1:21" outlineLevel="1">
      <c r="A14" s="58">
        <v>2040</v>
      </c>
      <c r="B14" s="21">
        <f t="shared" si="0"/>
        <v>0</v>
      </c>
      <c r="C14" s="21">
        <f>B14-Baseline!B14</f>
        <v>2907.088236539782</v>
      </c>
      <c r="D14" s="21">
        <f t="shared" si="1"/>
        <v>0</v>
      </c>
      <c r="E14" s="21">
        <f>D14-Baseline!D14</f>
        <v>2248.4785741074747</v>
      </c>
      <c r="F14" s="21">
        <f t="shared" si="2"/>
        <v>0</v>
      </c>
      <c r="G14" s="21">
        <f>F14-Baseline!F14</f>
        <v>3566.3298018149389</v>
      </c>
      <c r="I14" s="430"/>
      <c r="J14" s="431"/>
      <c r="K14" s="431"/>
      <c r="L14" s="431"/>
      <c r="M14" s="431"/>
      <c r="N14" s="432"/>
      <c r="P14" s="430"/>
      <c r="Q14" s="431"/>
      <c r="R14" s="431"/>
      <c r="S14" s="431"/>
      <c r="T14" s="431"/>
      <c r="U14" s="432"/>
    </row>
    <row r="15" spans="1:21" outlineLevel="1">
      <c r="A15" s="58">
        <v>2045</v>
      </c>
      <c r="B15" s="21">
        <f t="shared" si="0"/>
        <v>0</v>
      </c>
      <c r="C15" s="21">
        <f>B15-Baseline!B15</f>
        <v>3908.4083463540983</v>
      </c>
      <c r="D15" s="21">
        <f t="shared" si="1"/>
        <v>0</v>
      </c>
      <c r="E15" s="21">
        <f>D15-Baseline!D15</f>
        <v>3026.3733395531845</v>
      </c>
      <c r="F15" s="21">
        <f t="shared" si="2"/>
        <v>0</v>
      </c>
      <c r="G15" s="21">
        <f>F15-Baseline!F15</f>
        <v>4790.7600431636965</v>
      </c>
      <c r="I15" s="430"/>
      <c r="J15" s="431"/>
      <c r="K15" s="431"/>
      <c r="L15" s="431"/>
      <c r="M15" s="431"/>
      <c r="N15" s="432"/>
      <c r="P15" s="430"/>
      <c r="Q15" s="431"/>
      <c r="R15" s="431"/>
      <c r="S15" s="431"/>
      <c r="T15" s="431"/>
      <c r="U15" s="432"/>
    </row>
    <row r="16" spans="1:21" outlineLevel="1">
      <c r="A16" s="58">
        <v>2050</v>
      </c>
      <c r="B16" s="21">
        <f t="shared" si="0"/>
        <v>0</v>
      </c>
      <c r="C16" s="21">
        <f>B16-Baseline!B16</f>
        <v>4896.5037418396423</v>
      </c>
      <c r="D16" s="21">
        <f t="shared" si="1"/>
        <v>0</v>
      </c>
      <c r="E16" s="21">
        <f>D16-Baseline!D16</f>
        <v>3796.419974329915</v>
      </c>
      <c r="F16" s="21">
        <f t="shared" si="2"/>
        <v>0</v>
      </c>
      <c r="G16" s="21">
        <f>F16-Baseline!F16</f>
        <v>5996.3756921134554</v>
      </c>
      <c r="I16" s="430"/>
      <c r="J16" s="431"/>
      <c r="K16" s="431"/>
      <c r="L16" s="431"/>
      <c r="M16" s="431"/>
      <c r="N16" s="432"/>
      <c r="P16" s="430"/>
      <c r="Q16" s="431"/>
      <c r="R16" s="431"/>
      <c r="S16" s="431"/>
      <c r="T16" s="431"/>
      <c r="U16" s="432"/>
    </row>
    <row r="17" spans="1:21" outlineLevel="1">
      <c r="A17" s="58">
        <v>2060</v>
      </c>
      <c r="B17" s="21">
        <f t="shared" si="0"/>
        <v>0</v>
      </c>
      <c r="C17" s="21">
        <f>B17-Baseline!B17</f>
        <v>7051.523749760594</v>
      </c>
      <c r="D17" s="21">
        <f t="shared" si="1"/>
        <v>0</v>
      </c>
      <c r="E17" s="21">
        <f>D17-Baseline!D17</f>
        <v>5528.9670559208134</v>
      </c>
      <c r="F17" s="21">
        <f t="shared" si="2"/>
        <v>0</v>
      </c>
      <c r="G17" s="21">
        <f>F17-Baseline!F17</f>
        <v>8569.9427065795626</v>
      </c>
      <c r="I17" s="430"/>
      <c r="J17" s="431"/>
      <c r="K17" s="431"/>
      <c r="L17" s="431"/>
      <c r="M17" s="431"/>
      <c r="N17" s="432"/>
      <c r="P17" s="430"/>
      <c r="Q17" s="431"/>
      <c r="R17" s="431"/>
      <c r="S17" s="431"/>
      <c r="T17" s="431"/>
      <c r="U17" s="432"/>
    </row>
    <row r="18" spans="1:21" outlineLevel="1">
      <c r="A18" s="58">
        <v>2070</v>
      </c>
      <c r="B18" s="21">
        <f t="shared" si="0"/>
        <v>0</v>
      </c>
      <c r="C18" s="21">
        <f>B18-Baseline!B18</f>
        <v>9294.0798037950626</v>
      </c>
      <c r="D18" s="21">
        <f t="shared" si="1"/>
        <v>0</v>
      </c>
      <c r="E18" s="21">
        <f>D18-Baseline!D18</f>
        <v>7354.6112013707516</v>
      </c>
      <c r="F18" s="21">
        <f t="shared" si="2"/>
        <v>0</v>
      </c>
      <c r="G18" s="21">
        <f>F18-Baseline!F18</f>
        <v>11222.247451722045</v>
      </c>
      <c r="I18" s="433"/>
      <c r="J18" s="434"/>
      <c r="K18" s="434"/>
      <c r="L18" s="434"/>
      <c r="M18" s="434"/>
      <c r="N18" s="435"/>
      <c r="P18" s="433"/>
      <c r="Q18" s="434"/>
      <c r="R18" s="434"/>
      <c r="S18" s="434"/>
      <c r="T18" s="434"/>
      <c r="U18" s="435"/>
    </row>
    <row r="19" spans="1:21" ht="14" outlineLevel="1" thickBot="1">
      <c r="A19" s="436"/>
      <c r="B19" s="436"/>
      <c r="I19" s="250"/>
      <c r="J19" s="251"/>
      <c r="K19" s="251"/>
      <c r="L19" s="251"/>
      <c r="M19" s="251"/>
      <c r="N19" s="251"/>
      <c r="P19" s="249"/>
      <c r="Q19" s="249"/>
      <c r="R19" s="249"/>
      <c r="S19" s="249"/>
      <c r="T19" s="249"/>
      <c r="U19" s="232"/>
    </row>
    <row r="20" spans="1:21" ht="26.25" customHeight="1" outlineLevel="1">
      <c r="A20" s="54" t="s">
        <v>364</v>
      </c>
      <c r="B20" s="55">
        <f>Baseline!B20</f>
        <v>0.33700000000000002</v>
      </c>
      <c r="E20" s="154"/>
      <c r="I20" s="425" t="s">
        <v>365</v>
      </c>
      <c r="J20" s="426"/>
      <c r="K20" s="426"/>
      <c r="L20" s="426"/>
      <c r="M20" s="426"/>
      <c r="N20" s="427"/>
      <c r="P20" s="425" t="s">
        <v>366</v>
      </c>
      <c r="Q20" s="426"/>
      <c r="R20" s="426"/>
      <c r="S20" s="426"/>
      <c r="T20" s="426"/>
      <c r="U20" s="427"/>
    </row>
    <row r="21" spans="1:21" ht="12.75" customHeight="1" outlineLevel="1">
      <c r="A21" s="154"/>
      <c r="B21" s="155"/>
      <c r="I21" s="468"/>
      <c r="J21" s="428"/>
      <c r="K21" s="428"/>
      <c r="L21" s="428"/>
      <c r="M21" s="428"/>
      <c r="N21" s="429"/>
      <c r="P21" s="468"/>
      <c r="Q21" s="428"/>
      <c r="R21" s="428"/>
      <c r="S21" s="428"/>
      <c r="T21" s="428"/>
      <c r="U21" s="429"/>
    </row>
    <row r="22" spans="1:21" ht="12.75" customHeight="1" outlineLevel="1">
      <c r="A22" s="154"/>
      <c r="B22" s="155"/>
      <c r="I22" s="430"/>
      <c r="J22" s="431"/>
      <c r="K22" s="431"/>
      <c r="L22" s="431"/>
      <c r="M22" s="431"/>
      <c r="N22" s="432"/>
      <c r="P22" s="430"/>
      <c r="Q22" s="431"/>
      <c r="R22" s="431"/>
      <c r="S22" s="431"/>
      <c r="T22" s="431"/>
      <c r="U22" s="432"/>
    </row>
    <row r="23" spans="1:21" outlineLevel="1">
      <c r="A23" s="154"/>
      <c r="B23" s="451" t="s">
        <v>368</v>
      </c>
      <c r="C23" s="452"/>
      <c r="D23" s="452"/>
      <c r="E23" s="452"/>
      <c r="F23" s="452"/>
      <c r="G23" s="453"/>
      <c r="I23" s="430"/>
      <c r="J23" s="431"/>
      <c r="K23" s="431"/>
      <c r="L23" s="431"/>
      <c r="M23" s="431"/>
      <c r="N23" s="432"/>
      <c r="P23" s="430"/>
      <c r="Q23" s="431"/>
      <c r="R23" s="431"/>
      <c r="S23" s="431"/>
      <c r="T23" s="431"/>
      <c r="U23" s="432"/>
    </row>
    <row r="24" spans="1:21" outlineLevel="1">
      <c r="B24" s="17">
        <v>2027</v>
      </c>
      <c r="C24" s="17">
        <v>2028</v>
      </c>
      <c r="D24" s="17">
        <v>2029</v>
      </c>
      <c r="E24" s="17">
        <v>2030</v>
      </c>
      <c r="F24" s="17">
        <v>2031</v>
      </c>
      <c r="G24" s="17" t="s">
        <v>369</v>
      </c>
      <c r="I24" s="430"/>
      <c r="J24" s="431"/>
      <c r="K24" s="431"/>
      <c r="L24" s="431"/>
      <c r="M24" s="431"/>
      <c r="N24" s="432"/>
      <c r="P24" s="430"/>
      <c r="Q24" s="431"/>
      <c r="R24" s="431"/>
      <c r="S24" s="431"/>
      <c r="T24" s="431"/>
      <c r="U24" s="432"/>
    </row>
    <row r="25" spans="1:21" ht="14" outlineLevel="1" thickBot="1">
      <c r="B25" s="30" t="s">
        <v>370</v>
      </c>
      <c r="C25" s="30" t="s">
        <v>370</v>
      </c>
      <c r="D25" s="30" t="s">
        <v>370</v>
      </c>
      <c r="E25" s="30" t="s">
        <v>370</v>
      </c>
      <c r="F25" s="30" t="s">
        <v>370</v>
      </c>
      <c r="G25" s="30" t="s">
        <v>370</v>
      </c>
      <c r="I25" s="430"/>
      <c r="J25" s="431"/>
      <c r="K25" s="431"/>
      <c r="L25" s="431"/>
      <c r="M25" s="431"/>
      <c r="N25" s="432"/>
      <c r="P25" s="430"/>
      <c r="Q25" s="431"/>
      <c r="R25" s="431"/>
      <c r="S25" s="431"/>
      <c r="T25" s="431"/>
      <c r="U25" s="432"/>
    </row>
    <row r="26" spans="1:21" outlineLevel="1">
      <c r="A26" s="54" t="s">
        <v>371</v>
      </c>
      <c r="B26" s="21">
        <f>E64</f>
        <v>0</v>
      </c>
      <c r="C26" s="21">
        <f>F64</f>
        <v>0</v>
      </c>
      <c r="D26" s="21">
        <f>G64</f>
        <v>0</v>
      </c>
      <c r="E26" s="21">
        <f>H64</f>
        <v>0</v>
      </c>
      <c r="F26" s="21">
        <f>I64</f>
        <v>0</v>
      </c>
      <c r="G26" s="21">
        <f>SUM(J64:BB64)</f>
        <v>0</v>
      </c>
      <c r="I26" s="430"/>
      <c r="J26" s="431"/>
      <c r="K26" s="431"/>
      <c r="L26" s="431"/>
      <c r="M26" s="431"/>
      <c r="N26" s="432"/>
      <c r="P26" s="430"/>
      <c r="Q26" s="431"/>
      <c r="R26" s="431"/>
      <c r="S26" s="431"/>
      <c r="T26" s="431"/>
      <c r="U26" s="432"/>
    </row>
    <row r="27" spans="1:21" outlineLevel="1">
      <c r="A27" s="54" t="s">
        <v>372</v>
      </c>
      <c r="B27" s="21">
        <f>E71+E77</f>
        <v>0</v>
      </c>
      <c r="C27" s="21">
        <f>F71+F77</f>
        <v>0</v>
      </c>
      <c r="D27" s="21">
        <f>G71+G77</f>
        <v>0</v>
      </c>
      <c r="E27" s="21">
        <f>H71+H77</f>
        <v>0</v>
      </c>
      <c r="F27" s="21">
        <f>I71+I77</f>
        <v>0</v>
      </c>
      <c r="G27" s="21">
        <f>SUM(J71:BB71)+SUM(J77:BB77)</f>
        <v>0</v>
      </c>
      <c r="I27" s="430"/>
      <c r="J27" s="431"/>
      <c r="K27" s="431"/>
      <c r="L27" s="431"/>
      <c r="M27" s="431"/>
      <c r="N27" s="432"/>
      <c r="P27" s="430"/>
      <c r="Q27" s="431"/>
      <c r="R27" s="431"/>
      <c r="S27" s="431"/>
      <c r="T27" s="431"/>
      <c r="U27" s="432"/>
    </row>
    <row r="28" spans="1:21" outlineLevel="1">
      <c r="A28" s="154"/>
      <c r="B28" s="248"/>
      <c r="C28" s="248"/>
      <c r="D28" s="248"/>
      <c r="E28" s="248"/>
      <c r="F28" s="248"/>
      <c r="G28" s="248"/>
      <c r="I28" s="430"/>
      <c r="J28" s="431"/>
      <c r="K28" s="431"/>
      <c r="L28" s="431"/>
      <c r="M28" s="431"/>
      <c r="N28" s="432"/>
      <c r="P28" s="430"/>
      <c r="Q28" s="431"/>
      <c r="R28" s="431"/>
      <c r="S28" s="431"/>
      <c r="T28" s="431"/>
      <c r="U28" s="432"/>
    </row>
    <row r="29" spans="1:21" ht="14" outlineLevel="1" thickBot="1">
      <c r="A29" s="154"/>
      <c r="B29" s="248"/>
      <c r="C29" s="248"/>
      <c r="D29" s="248"/>
      <c r="E29" s="248"/>
      <c r="F29" s="248"/>
      <c r="G29" s="248"/>
      <c r="I29" s="430"/>
      <c r="J29" s="431"/>
      <c r="K29" s="431"/>
      <c r="L29" s="431"/>
      <c r="M29" s="431"/>
      <c r="N29" s="432"/>
      <c r="P29" s="430"/>
      <c r="Q29" s="431"/>
      <c r="R29" s="431"/>
      <c r="S29" s="431"/>
      <c r="T29" s="431"/>
      <c r="U29" s="432"/>
    </row>
    <row r="30" spans="1:21" ht="14" outlineLevel="1" thickBot="1">
      <c r="A30" s="308"/>
      <c r="B30" s="309" t="s">
        <v>373</v>
      </c>
      <c r="C30" s="310" t="s">
        <v>374</v>
      </c>
      <c r="D30" s="455" t="s">
        <v>325</v>
      </c>
      <c r="E30" s="456"/>
      <c r="F30" s="456"/>
      <c r="G30" s="457"/>
      <c r="I30" s="430"/>
      <c r="J30" s="431"/>
      <c r="K30" s="431"/>
      <c r="L30" s="431"/>
      <c r="M30" s="431"/>
      <c r="N30" s="432"/>
      <c r="P30" s="430"/>
      <c r="Q30" s="431"/>
      <c r="R30" s="431"/>
      <c r="S30" s="431"/>
      <c r="T30" s="431"/>
      <c r="U30" s="432"/>
    </row>
    <row r="31" spans="1:21" outlineLevel="1">
      <c r="A31" s="448" t="s">
        <v>375</v>
      </c>
      <c r="B31" s="311"/>
      <c r="C31" s="307"/>
      <c r="D31" s="399"/>
      <c r="E31" s="399"/>
      <c r="F31" s="399"/>
      <c r="G31" s="400"/>
      <c r="I31" s="430"/>
      <c r="J31" s="431"/>
      <c r="K31" s="431"/>
      <c r="L31" s="431"/>
      <c r="M31" s="431"/>
      <c r="N31" s="432"/>
      <c r="P31" s="430"/>
      <c r="Q31" s="431"/>
      <c r="R31" s="431"/>
      <c r="S31" s="431"/>
      <c r="T31" s="431"/>
      <c r="U31" s="432"/>
    </row>
    <row r="32" spans="1:21" outlineLevel="1">
      <c r="A32" s="448"/>
      <c r="B32" s="312"/>
      <c r="C32" s="252"/>
      <c r="D32" s="397"/>
      <c r="E32" s="397"/>
      <c r="F32" s="397"/>
      <c r="G32" s="398"/>
      <c r="I32" s="430"/>
      <c r="J32" s="431"/>
      <c r="K32" s="431"/>
      <c r="L32" s="431"/>
      <c r="M32" s="431"/>
      <c r="N32" s="432"/>
      <c r="P32" s="430"/>
      <c r="Q32" s="431"/>
      <c r="R32" s="431"/>
      <c r="S32" s="431"/>
      <c r="T32" s="431"/>
      <c r="U32" s="432"/>
    </row>
    <row r="33" spans="1:21" outlineLevel="1">
      <c r="A33" s="448"/>
      <c r="B33" s="312"/>
      <c r="C33" s="252"/>
      <c r="D33" s="397"/>
      <c r="E33" s="397"/>
      <c r="F33" s="397"/>
      <c r="G33" s="398"/>
      <c r="I33" s="430"/>
      <c r="J33" s="431"/>
      <c r="K33" s="431"/>
      <c r="L33" s="431"/>
      <c r="M33" s="431"/>
      <c r="N33" s="432"/>
      <c r="P33" s="430"/>
      <c r="Q33" s="431"/>
      <c r="R33" s="431"/>
      <c r="S33" s="431"/>
      <c r="T33" s="431"/>
      <c r="U33" s="432"/>
    </row>
    <row r="34" spans="1:21" outlineLevel="1">
      <c r="A34" s="448"/>
      <c r="B34" s="312"/>
      <c r="C34" s="252"/>
      <c r="D34" s="397"/>
      <c r="E34" s="397"/>
      <c r="F34" s="397"/>
      <c r="G34" s="398"/>
      <c r="I34" s="430"/>
      <c r="J34" s="431"/>
      <c r="K34" s="431"/>
      <c r="L34" s="431"/>
      <c r="M34" s="431"/>
      <c r="N34" s="432"/>
      <c r="P34" s="430"/>
      <c r="Q34" s="431"/>
      <c r="R34" s="431"/>
      <c r="S34" s="431"/>
      <c r="T34" s="431"/>
      <c r="U34" s="432"/>
    </row>
    <row r="35" spans="1:21" outlineLevel="1">
      <c r="A35" s="448"/>
      <c r="B35" s="312"/>
      <c r="C35" s="252"/>
      <c r="D35" s="397"/>
      <c r="E35" s="397"/>
      <c r="F35" s="397"/>
      <c r="G35" s="398"/>
      <c r="I35" s="430"/>
      <c r="J35" s="431"/>
      <c r="K35" s="431"/>
      <c r="L35" s="431"/>
      <c r="M35" s="431"/>
      <c r="N35" s="432"/>
      <c r="P35" s="430"/>
      <c r="Q35" s="431"/>
      <c r="R35" s="431"/>
      <c r="S35" s="431"/>
      <c r="T35" s="431"/>
      <c r="U35" s="432"/>
    </row>
    <row r="36" spans="1:21" outlineLevel="1">
      <c r="A36" s="448"/>
      <c r="B36" s="312"/>
      <c r="C36" s="252"/>
      <c r="D36" s="397"/>
      <c r="E36" s="397"/>
      <c r="F36" s="397"/>
      <c r="G36" s="398"/>
      <c r="I36" s="430"/>
      <c r="J36" s="431"/>
      <c r="K36" s="431"/>
      <c r="L36" s="431"/>
      <c r="M36" s="431"/>
      <c r="N36" s="432"/>
      <c r="P36" s="430"/>
      <c r="Q36" s="431"/>
      <c r="R36" s="431"/>
      <c r="S36" s="431"/>
      <c r="T36" s="431"/>
      <c r="U36" s="432"/>
    </row>
    <row r="37" spans="1:21" outlineLevel="1">
      <c r="A37" s="448"/>
      <c r="B37" s="312"/>
      <c r="C37" s="252"/>
      <c r="D37" s="397"/>
      <c r="E37" s="397"/>
      <c r="F37" s="397"/>
      <c r="G37" s="398"/>
      <c r="I37" s="430"/>
      <c r="J37" s="431"/>
      <c r="K37" s="431"/>
      <c r="L37" s="431"/>
      <c r="M37" s="431"/>
      <c r="N37" s="432"/>
      <c r="P37" s="430"/>
      <c r="Q37" s="431"/>
      <c r="R37" s="431"/>
      <c r="S37" s="431"/>
      <c r="T37" s="431"/>
      <c r="U37" s="432"/>
    </row>
    <row r="38" spans="1:21" outlineLevel="1">
      <c r="A38" s="448"/>
      <c r="B38" s="312"/>
      <c r="C38" s="252"/>
      <c r="D38" s="397"/>
      <c r="E38" s="397"/>
      <c r="F38" s="397"/>
      <c r="G38" s="398"/>
      <c r="I38" s="430"/>
      <c r="J38" s="431"/>
      <c r="K38" s="431"/>
      <c r="L38" s="431"/>
      <c r="M38" s="431"/>
      <c r="N38" s="432"/>
      <c r="P38" s="430"/>
      <c r="Q38" s="431"/>
      <c r="R38" s="431"/>
      <c r="S38" s="431"/>
      <c r="T38" s="431"/>
      <c r="U38" s="432"/>
    </row>
    <row r="39" spans="1:21" outlineLevel="1">
      <c r="A39" s="448"/>
      <c r="B39" s="312"/>
      <c r="C39" s="252"/>
      <c r="D39" s="397"/>
      <c r="E39" s="397"/>
      <c r="F39" s="397"/>
      <c r="G39" s="398"/>
      <c r="I39" s="430"/>
      <c r="J39" s="431"/>
      <c r="K39" s="431"/>
      <c r="L39" s="431"/>
      <c r="M39" s="431"/>
      <c r="N39" s="432"/>
      <c r="P39" s="430"/>
      <c r="Q39" s="431"/>
      <c r="R39" s="431"/>
      <c r="S39" s="431"/>
      <c r="T39" s="431"/>
      <c r="U39" s="432"/>
    </row>
    <row r="40" spans="1:21" ht="14" outlineLevel="1" thickBot="1">
      <c r="A40" s="449"/>
      <c r="B40" s="313"/>
      <c r="C40" s="314"/>
      <c r="D40" s="458"/>
      <c r="E40" s="458"/>
      <c r="F40" s="458"/>
      <c r="G40" s="459"/>
      <c r="I40" s="430"/>
      <c r="J40" s="431"/>
      <c r="K40" s="431"/>
      <c r="L40" s="431"/>
      <c r="M40" s="431"/>
      <c r="N40" s="432"/>
      <c r="P40" s="430"/>
      <c r="Q40" s="431"/>
      <c r="R40" s="431"/>
      <c r="S40" s="431"/>
      <c r="T40" s="431"/>
      <c r="U40" s="432"/>
    </row>
    <row r="41" spans="1:21" outlineLevel="1">
      <c r="A41" s="154"/>
      <c r="B41" s="248"/>
      <c r="C41" s="248"/>
      <c r="D41" s="248"/>
      <c r="E41" s="248"/>
      <c r="F41" s="248"/>
      <c r="G41" s="248"/>
      <c r="I41" s="430"/>
      <c r="J41" s="431"/>
      <c r="K41" s="431"/>
      <c r="L41" s="431"/>
      <c r="M41" s="431"/>
      <c r="N41" s="432"/>
      <c r="P41" s="430"/>
      <c r="Q41" s="431"/>
      <c r="R41" s="431"/>
      <c r="S41" s="431"/>
      <c r="T41" s="431"/>
      <c r="U41" s="432"/>
    </row>
    <row r="42" spans="1:21" outlineLevel="1">
      <c r="A42" s="154"/>
      <c r="B42" s="248"/>
      <c r="C42" s="248"/>
      <c r="D42" s="248"/>
      <c r="E42" s="248"/>
      <c r="F42" s="248"/>
      <c r="G42" s="248"/>
      <c r="I42" s="430"/>
      <c r="J42" s="431"/>
      <c r="K42" s="431"/>
      <c r="L42" s="431"/>
      <c r="M42" s="431"/>
      <c r="N42" s="432"/>
      <c r="P42" s="430"/>
      <c r="Q42" s="431"/>
      <c r="R42" s="431"/>
      <c r="S42" s="431"/>
      <c r="T42" s="431"/>
      <c r="U42" s="432"/>
    </row>
    <row r="43" spans="1:21" outlineLevel="1">
      <c r="A43" s="154"/>
      <c r="B43" s="248"/>
      <c r="C43" s="248"/>
      <c r="D43" s="248"/>
      <c r="E43" s="248"/>
      <c r="F43" s="248"/>
      <c r="G43" s="248"/>
      <c r="I43" s="430"/>
      <c r="J43" s="431"/>
      <c r="K43" s="431"/>
      <c r="L43" s="431"/>
      <c r="M43" s="431"/>
      <c r="N43" s="432"/>
      <c r="P43" s="430"/>
      <c r="Q43" s="431"/>
      <c r="R43" s="431"/>
      <c r="S43" s="431"/>
      <c r="T43" s="431"/>
      <c r="U43" s="432"/>
    </row>
    <row r="44" spans="1:21" outlineLevel="1">
      <c r="A44" s="154"/>
      <c r="B44" s="248"/>
      <c r="C44" s="248"/>
      <c r="D44" s="248"/>
      <c r="E44" s="248"/>
      <c r="F44" s="248"/>
      <c r="G44" s="248"/>
      <c r="I44" s="430"/>
      <c r="J44" s="431"/>
      <c r="K44" s="431"/>
      <c r="L44" s="431"/>
      <c r="M44" s="431"/>
      <c r="N44" s="432"/>
      <c r="P44" s="430"/>
      <c r="Q44" s="431"/>
      <c r="R44" s="431"/>
      <c r="S44" s="431"/>
      <c r="T44" s="431"/>
      <c r="U44" s="432"/>
    </row>
    <row r="45" spans="1:21" outlineLevel="1">
      <c r="A45" s="154"/>
      <c r="B45" s="248"/>
      <c r="C45" s="248"/>
      <c r="D45" s="248"/>
      <c r="E45" s="248"/>
      <c r="F45" s="248"/>
      <c r="G45" s="248"/>
      <c r="I45" s="433"/>
      <c r="J45" s="434"/>
      <c r="K45" s="434"/>
      <c r="L45" s="434"/>
      <c r="M45" s="434"/>
      <c r="N45" s="435"/>
      <c r="P45" s="433"/>
      <c r="Q45" s="434"/>
      <c r="R45" s="434"/>
      <c r="S45" s="434"/>
      <c r="T45" s="434"/>
      <c r="U45" s="435"/>
    </row>
    <row r="46" spans="1:21" outlineLevel="1">
      <c r="A46" s="154"/>
      <c r="B46" s="248"/>
      <c r="C46" s="248"/>
      <c r="D46" s="248"/>
      <c r="E46" s="248"/>
      <c r="F46" s="248"/>
      <c r="G46" s="248"/>
    </row>
    <row r="47" spans="1:21">
      <c r="A47" s="154"/>
      <c r="B47" s="155"/>
    </row>
    <row r="48" spans="1:21" ht="15">
      <c r="A48" s="12" t="s">
        <v>377</v>
      </c>
    </row>
    <row r="49" spans="1:54" ht="15" outlineLevel="1">
      <c r="A49" s="12"/>
    </row>
    <row r="50" spans="1:54" ht="14" outlineLevel="1" thickBot="1">
      <c r="A50" s="4" t="s">
        <v>378</v>
      </c>
    </row>
    <row r="51" spans="1:54" outlineLevel="2">
      <c r="B51" s="19"/>
      <c r="C51" s="19"/>
      <c r="D51" s="19"/>
      <c r="E51" s="460" t="s">
        <v>272</v>
      </c>
      <c r="F51" s="450"/>
      <c r="G51" s="450"/>
      <c r="H51" s="450"/>
      <c r="I51" s="450"/>
      <c r="J51" s="450" t="s">
        <v>273</v>
      </c>
      <c r="K51" s="450"/>
      <c r="L51" s="450"/>
      <c r="M51" s="450"/>
      <c r="N51" s="450"/>
      <c r="O51" s="450" t="s">
        <v>274</v>
      </c>
      <c r="P51" s="450"/>
      <c r="Q51" s="450"/>
      <c r="R51" s="450"/>
      <c r="S51" s="450"/>
      <c r="T51" s="450" t="s">
        <v>275</v>
      </c>
      <c r="U51" s="450"/>
      <c r="V51" s="450"/>
      <c r="W51" s="450"/>
      <c r="X51" s="450"/>
      <c r="Y51" s="450" t="s">
        <v>379</v>
      </c>
      <c r="Z51" s="450"/>
      <c r="AA51" s="450"/>
      <c r="AB51" s="450"/>
      <c r="AC51" s="450"/>
      <c r="AD51" s="450" t="s">
        <v>380</v>
      </c>
      <c r="AE51" s="450"/>
      <c r="AF51" s="450"/>
      <c r="AG51" s="450"/>
      <c r="AH51" s="450"/>
      <c r="AI51" s="450" t="s">
        <v>381</v>
      </c>
      <c r="AJ51" s="450"/>
      <c r="AK51" s="450"/>
      <c r="AL51" s="450"/>
      <c r="AM51" s="450"/>
      <c r="AN51" s="450" t="s">
        <v>382</v>
      </c>
      <c r="AO51" s="450"/>
      <c r="AP51" s="450"/>
      <c r="AQ51" s="450"/>
      <c r="AR51" s="450"/>
      <c r="AS51" s="450" t="s">
        <v>383</v>
      </c>
      <c r="AT51" s="450"/>
      <c r="AU51" s="450"/>
      <c r="AV51" s="450"/>
      <c r="AW51" s="450"/>
      <c r="AX51" s="450" t="s">
        <v>384</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373</v>
      </c>
      <c r="C53" s="19" t="s">
        <v>385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7" t="s">
        <v>386</v>
      </c>
      <c r="B54" s="127"/>
      <c r="C54" s="127"/>
      <c r="D54" s="124" t="s">
        <v>387</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8"/>
      <c r="B55" s="36"/>
      <c r="C55" s="121"/>
      <c r="D55" s="2" t="s">
        <v>387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8"/>
      <c r="B56" s="36"/>
      <c r="C56" s="121"/>
      <c r="D56" s="2" t="s">
        <v>387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8"/>
      <c r="B57" s="36"/>
      <c r="C57" s="121"/>
      <c r="D57" s="2" t="s">
        <v>387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8"/>
      <c r="B58" s="36"/>
      <c r="C58" s="121"/>
      <c r="D58" s="2" t="s">
        <v>387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8"/>
      <c r="B59" s="36"/>
      <c r="C59" s="121"/>
      <c r="D59" s="2" t="s">
        <v>387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8"/>
      <c r="B60" s="36"/>
      <c r="C60" s="121"/>
      <c r="D60" s="2" t="s">
        <v>387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8"/>
      <c r="B61" s="36"/>
      <c r="C61" s="121"/>
      <c r="D61" s="2" t="s">
        <v>387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8"/>
      <c r="B62" s="36"/>
      <c r="C62" s="121"/>
      <c r="D62" s="2" t="s">
        <v>387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8"/>
      <c r="B63" s="36"/>
      <c r="C63" s="121"/>
      <c r="D63" s="2" t="s">
        <v>387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9"/>
      <c r="B64" s="122" t="s">
        <v>388</v>
      </c>
      <c r="C64" s="296" t="s">
        <v>389</v>
      </c>
      <c r="D64" s="123" t="s">
        <v>387</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5" t="s">
        <v>390</v>
      </c>
      <c r="B66" s="266"/>
      <c r="C66" s="267"/>
      <c r="D66" s="268" t="s">
        <v>387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6"/>
      <c r="B67" s="252"/>
      <c r="C67" s="267"/>
      <c r="D67" s="269" t="s">
        <v>387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6"/>
      <c r="B68" s="252"/>
      <c r="C68" s="267"/>
      <c r="D68" s="269" t="s">
        <v>387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6"/>
      <c r="B69" s="252"/>
      <c r="C69" s="267"/>
      <c r="D69" s="269" t="s">
        <v>387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6"/>
      <c r="B70" s="252"/>
      <c r="C70" s="267"/>
      <c r="D70" s="269" t="s">
        <v>387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7"/>
      <c r="B71" s="122" t="s">
        <v>391</v>
      </c>
      <c r="C71" s="123"/>
      <c r="D71" s="270" t="s">
        <v>387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5" t="s">
        <v>392</v>
      </c>
      <c r="B75" s="127" t="s">
        <v>393</v>
      </c>
      <c r="C75" s="274"/>
      <c r="D75" s="124" t="s">
        <v>387</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46"/>
      <c r="B76" s="121"/>
      <c r="C76" s="272"/>
      <c r="D76" s="2" t="s">
        <v>387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7"/>
      <c r="B77" s="273" t="s">
        <v>394</v>
      </c>
      <c r="C77" s="271"/>
      <c r="D77" s="123" t="s">
        <v>387</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396</v>
      </c>
      <c r="C81" s="6" t="s">
        <v>397</v>
      </c>
      <c r="D81" t="s">
        <v>398</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399</v>
      </c>
      <c r="C82" t="s">
        <v>400</v>
      </c>
      <c r="D82" t="s">
        <v>387</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401</v>
      </c>
      <c r="C83" t="s">
        <v>402</v>
      </c>
      <c r="D83" t="s">
        <v>387</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403</v>
      </c>
      <c r="C84" t="s">
        <v>404</v>
      </c>
      <c r="D84" t="s">
        <v>387</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405</v>
      </c>
      <c r="C85" t="s">
        <v>406</v>
      </c>
      <c r="D85" t="s">
        <v>387</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407</v>
      </c>
      <c r="C86" t="s">
        <v>408</v>
      </c>
      <c r="D86" t="s">
        <v>387</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409</v>
      </c>
      <c r="C87" t="s">
        <v>410</v>
      </c>
      <c r="D87" t="s">
        <v>387</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411</v>
      </c>
      <c r="C88" t="s">
        <v>412</v>
      </c>
      <c r="D88" t="s">
        <v>387</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413</v>
      </c>
      <c r="C89" t="s">
        <v>414</v>
      </c>
      <c r="D89" t="s">
        <v>387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415</v>
      </c>
      <c r="C90" t="s">
        <v>416</v>
      </c>
      <c r="D90" t="s">
        <v>387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417</v>
      </c>
      <c r="C91" t="s">
        <v>418</v>
      </c>
      <c r="D91" t="s">
        <v>387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419</v>
      </c>
      <c r="C92" t="s">
        <v>420</v>
      </c>
      <c r="D92" t="s">
        <v>387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421</v>
      </c>
      <c r="C93" t="s">
        <v>422</v>
      </c>
      <c r="D93" t="s">
        <v>387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423</v>
      </c>
      <c r="C94" t="s">
        <v>424</v>
      </c>
      <c r="D94" t="s">
        <v>387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425</v>
      </c>
      <c r="C95" t="s">
        <v>426</v>
      </c>
      <c r="D95" t="s">
        <v>387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427</v>
      </c>
      <c r="C96" t="s">
        <v>428</v>
      </c>
      <c r="D96" t="s">
        <v>387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429</v>
      </c>
      <c r="C97" t="s">
        <v>430</v>
      </c>
      <c r="D97" t="s">
        <v>387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431</v>
      </c>
      <c r="C98" t="s">
        <v>432</v>
      </c>
      <c r="D98" t="s">
        <v>387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433</v>
      </c>
      <c r="C99" t="s">
        <v>434</v>
      </c>
      <c r="D99" t="s">
        <v>387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435</v>
      </c>
      <c r="C100" t="s">
        <v>436</v>
      </c>
      <c r="D100" t="s">
        <v>387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437</v>
      </c>
      <c r="C101" t="s">
        <v>438</v>
      </c>
      <c r="D101" t="s">
        <v>387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439</v>
      </c>
      <c r="C102" t="s">
        <v>440</v>
      </c>
      <c r="D102" t="s">
        <v>387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441</v>
      </c>
      <c r="C103" t="s">
        <v>442</v>
      </c>
      <c r="D103" t="s">
        <v>387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443</v>
      </c>
      <c r="C104" t="s">
        <v>444</v>
      </c>
      <c r="D104" t="s">
        <v>387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445</v>
      </c>
      <c r="C105" t="s">
        <v>446</v>
      </c>
      <c r="D105" t="s">
        <v>387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447</v>
      </c>
      <c r="C106" t="s">
        <v>448</v>
      </c>
      <c r="D106" t="s">
        <v>387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449</v>
      </c>
      <c r="C107" t="s">
        <v>450</v>
      </c>
      <c r="D107" t="s">
        <v>387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387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387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387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387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387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387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387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387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387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387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387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387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387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387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387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387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387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387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387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387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451</v>
      </c>
      <c r="C128" t="s">
        <v>452</v>
      </c>
      <c r="D128" t="s">
        <v>387</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453</v>
      </c>
      <c r="C129" t="s">
        <v>454</v>
      </c>
      <c r="D129" t="s">
        <v>387</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455</v>
      </c>
      <c r="C130" t="s">
        <v>456</v>
      </c>
      <c r="D130" t="s">
        <v>387</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457</v>
      </c>
      <c r="C131" t="s">
        <v>458</v>
      </c>
      <c r="D131" t="s">
        <v>387</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459</v>
      </c>
      <c r="C132" t="s">
        <v>460</v>
      </c>
      <c r="D132" t="s">
        <v>387</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461</v>
      </c>
      <c r="C133" s="7" t="s">
        <v>462</v>
      </c>
      <c r="D133" s="7" t="s">
        <v>387</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463</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464</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0" t="s">
        <v>468</v>
      </c>
      <c r="B143" s="135" t="s">
        <v>284</v>
      </c>
      <c r="C143" s="135" t="s">
        <v>393</v>
      </c>
      <c r="D143" s="135" t="s">
        <v>387</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41"/>
      <c r="B144" s="135" t="s">
        <v>284</v>
      </c>
      <c r="C144" s="135"/>
      <c r="D144" s="135" t="s">
        <v>387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1"/>
      <c r="B145" s="135" t="s">
        <v>284</v>
      </c>
      <c r="C145" s="135"/>
      <c r="D145" s="135" t="s">
        <v>387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1"/>
      <c r="B146" s="135" t="s">
        <v>287</v>
      </c>
      <c r="C146" s="135" t="s">
        <v>469</v>
      </c>
      <c r="D146" s="135" t="s">
        <v>387</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41"/>
      <c r="B147" s="135" t="s">
        <v>287</v>
      </c>
      <c r="C147" s="135" t="s">
        <v>470</v>
      </c>
      <c r="D147" s="135" t="s">
        <v>387</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41"/>
      <c r="B148" s="135" t="s">
        <v>287</v>
      </c>
      <c r="C148" s="135"/>
      <c r="D148" s="135" t="s">
        <v>387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1"/>
      <c r="B149" s="135" t="s">
        <v>287</v>
      </c>
      <c r="C149" s="135"/>
      <c r="D149" s="135" t="s">
        <v>387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1"/>
      <c r="B150" s="135" t="s">
        <v>290</v>
      </c>
      <c r="C150" s="315" t="s">
        <v>471</v>
      </c>
      <c r="D150" s="135" t="s">
        <v>387</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41"/>
      <c r="B151" s="135" t="s">
        <v>290</v>
      </c>
      <c r="C151" s="315" t="s">
        <v>472</v>
      </c>
      <c r="D151" s="135" t="s">
        <v>387</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41"/>
      <c r="B152" s="135" t="s">
        <v>290</v>
      </c>
      <c r="C152" s="315" t="s">
        <v>473</v>
      </c>
      <c r="D152" s="135" t="s">
        <v>387</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41"/>
      <c r="B153" s="135" t="s">
        <v>474</v>
      </c>
      <c r="C153" s="135"/>
      <c r="D153" s="135" t="s">
        <v>387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2"/>
      <c r="B154" s="135" t="s">
        <v>474</v>
      </c>
      <c r="C154" s="135"/>
      <c r="D154" s="135" t="s">
        <v>387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0" t="s">
        <v>475</v>
      </c>
      <c r="B158" s="135" t="s">
        <v>284</v>
      </c>
      <c r="C158" s="315" t="s">
        <v>393</v>
      </c>
      <c r="D158" s="135" t="s">
        <v>476</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41"/>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1"/>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1"/>
      <c r="B161" s="135" t="s">
        <v>287</v>
      </c>
      <c r="C161" s="315" t="s">
        <v>469</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41"/>
      <c r="B162" s="135" t="s">
        <v>287</v>
      </c>
      <c r="C162" s="315" t="s">
        <v>470</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41"/>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1"/>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1"/>
      <c r="B165" s="135" t="s">
        <v>474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1"/>
      <c r="B166" s="135" t="s">
        <v>474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1"/>
      <c r="B167" s="135" t="s">
        <v>474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1"/>
      <c r="B168" s="135" t="s">
        <v>474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2"/>
      <c r="B169" s="135" t="s">
        <v>474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0" t="s">
        <v>480</v>
      </c>
      <c r="B172" s="135" t="s">
        <v>284</v>
      </c>
      <c r="C172" s="135" t="s">
        <v>393</v>
      </c>
      <c r="D172" s="135" t="s">
        <v>387</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41"/>
      <c r="B173" s="135" t="s">
        <v>284</v>
      </c>
      <c r="C173" s="135"/>
      <c r="D173" s="135" t="s">
        <v>387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2"/>
      <c r="B174" s="135" t="s">
        <v>284</v>
      </c>
      <c r="C174" s="135"/>
      <c r="D174" s="135" t="s">
        <v>387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0" t="s">
        <v>481</v>
      </c>
      <c r="B176" s="135" t="s">
        <v>284</v>
      </c>
      <c r="C176" s="135" t="s">
        <v>393</v>
      </c>
      <c r="D176" s="135" t="s">
        <v>387</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41"/>
      <c r="B177" s="135" t="s">
        <v>284</v>
      </c>
      <c r="C177" s="135"/>
      <c r="D177" s="135" t="s">
        <v>387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2"/>
      <c r="B178" s="135" t="s">
        <v>284</v>
      </c>
      <c r="C178" s="135"/>
      <c r="D178" s="135" t="s">
        <v>387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482</v>
      </c>
      <c r="B182" s="19"/>
      <c r="C182" s="19"/>
      <c r="D182" s="19"/>
      <c r="E182" s="15"/>
    </row>
    <row r="183" spans="1:54" ht="15" outlineLevel="1">
      <c r="A183" s="12"/>
      <c r="B183" s="19"/>
      <c r="C183" s="19"/>
      <c r="D183" s="19"/>
      <c r="E183" s="15"/>
    </row>
    <row r="184" spans="1:54" s="4" customFormat="1" outlineLevel="1">
      <c r="A184" s="4" t="s">
        <v>483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3" t="s">
        <v>484</v>
      </c>
      <c r="B186" s="150" t="s">
        <v>485</v>
      </c>
      <c r="C186" s="6" t="s">
        <v>486</v>
      </c>
      <c r="D186" s="10" t="s">
        <v>398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4"/>
      <c r="B187" s="150" t="s">
        <v>487</v>
      </c>
      <c r="C187" s="6" t="s">
        <v>488</v>
      </c>
      <c r="D187" s="10" t="s">
        <v>398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40" t="s">
        <v>489</v>
      </c>
      <c r="B190" s="150" t="s">
        <v>350</v>
      </c>
      <c r="C190" s="19"/>
      <c r="D190" s="135" t="s">
        <v>387</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41"/>
      <c r="B191" s="150" t="s">
        <v>490</v>
      </c>
      <c r="C191" s="19"/>
      <c r="D191" s="135" t="s">
        <v>387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1"/>
      <c r="B192" s="150" t="s">
        <v>565</v>
      </c>
      <c r="C192" s="19"/>
      <c r="D192" s="135" t="s">
        <v>387</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41"/>
      <c r="B193" s="150" t="s">
        <v>491</v>
      </c>
      <c r="C193" s="19"/>
      <c r="D193" s="135" t="s">
        <v>387</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41"/>
      <c r="B194" s="150" t="s">
        <v>492</v>
      </c>
      <c r="C194" s="19"/>
      <c r="D194" s="135" t="s">
        <v>387</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41"/>
      <c r="B195" s="150" t="s">
        <v>493</v>
      </c>
      <c r="C195" s="19"/>
      <c r="D195" s="135" t="s">
        <v>387</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41"/>
      <c r="B196" s="150" t="s">
        <v>287</v>
      </c>
      <c r="C196" s="19"/>
      <c r="D196" s="135" t="s">
        <v>387</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41"/>
      <c r="B197" s="150" t="s">
        <v>290</v>
      </c>
      <c r="C197" s="19"/>
      <c r="D197" s="135" t="s">
        <v>387</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2"/>
      <c r="B198" s="150" t="s">
        <v>474</v>
      </c>
      <c r="C198" s="19"/>
      <c r="D198" s="135" t="s">
        <v>387</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0" t="s">
        <v>494</v>
      </c>
      <c r="B200" s="150" t="s">
        <v>495</v>
      </c>
      <c r="C200" s="19"/>
      <c r="D200" s="135" t="s">
        <v>387</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41"/>
      <c r="B201" s="150" t="s">
        <v>496</v>
      </c>
      <c r="C201" s="19"/>
      <c r="D201" s="135" t="s">
        <v>387</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2"/>
      <c r="B202" s="150" t="s">
        <v>497</v>
      </c>
      <c r="C202" s="19"/>
      <c r="D202" s="135" t="s">
        <v>387</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0" t="s">
        <v>498</v>
      </c>
      <c r="B204" s="150" t="s">
        <v>499</v>
      </c>
      <c r="C204" s="19"/>
      <c r="D204" s="135" t="s">
        <v>387</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41"/>
      <c r="B205" s="150" t="s">
        <v>500</v>
      </c>
      <c r="C205" s="19"/>
      <c r="D205" s="135" t="s">
        <v>387</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2"/>
      <c r="B206" s="150" t="s">
        <v>501</v>
      </c>
      <c r="C206" s="19"/>
      <c r="D206" s="135" t="s">
        <v>387</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3" t="s">
        <v>489</v>
      </c>
      <c r="B210" s="150" t="s">
        <v>567</v>
      </c>
      <c r="C210" s="19"/>
      <c r="D210" s="135" t="s">
        <v>387</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4"/>
      <c r="B211" s="150" t="s">
        <v>490</v>
      </c>
      <c r="C211" s="19"/>
      <c r="D211" s="135" t="s">
        <v>387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4"/>
      <c r="B212" s="150" t="s">
        <v>565</v>
      </c>
      <c r="C212" s="19"/>
      <c r="D212" s="135" t="s">
        <v>387</v>
      </c>
      <c r="E212" s="21">
        <f>E192-Baseline!E192</f>
        <v>16.374328978122275</v>
      </c>
      <c r="F212" s="21">
        <f>F77*F186-Baseline!F77*Baseline!F186</f>
        <v>16.029292669975227</v>
      </c>
      <c r="G212" s="21">
        <f>G77*G186-Baseline!G77*Baseline!G186</f>
        <v>15.69256043872519</v>
      </c>
      <c r="H212" s="21">
        <f>H77*H186-Baseline!H77*Baseline!H186</f>
        <v>15.363936135616679</v>
      </c>
      <c r="I212" s="21">
        <f>I77*I186-Baseline!I77*Baseline!I186</f>
        <v>15.043228369889892</v>
      </c>
      <c r="J212" s="21">
        <f>J77*J186-Baseline!J77*Baseline!J186</f>
        <v>14.730250396761082</v>
      </c>
      <c r="K212" s="21">
        <f>K77*K186-Baseline!K77*Baseline!K186</f>
        <v>14.424820005915883</v>
      </c>
      <c r="L212" s="21">
        <f>L77*L186-Baseline!L77*Baseline!L186</f>
        <v>14.126759412710255</v>
      </c>
      <c r="M212" s="21">
        <f>M77*M186-Baseline!M77*Baseline!M186</f>
        <v>13.835895152013277</v>
      </c>
      <c r="N212" s="21">
        <f>N77*N186-Baseline!N77*Baseline!N186</f>
        <v>13.552057974627832</v>
      </c>
      <c r="O212" s="21">
        <f>O77*O186-Baseline!O77*Baseline!O186</f>
        <v>13.275082746226968</v>
      </c>
      <c r="P212" s="21">
        <f>P77*P186-Baseline!P77*Baseline!P186</f>
        <v>13.004808348744906</v>
      </c>
      <c r="Q212" s="21">
        <f>Q77*Q186-Baseline!Q77*Baseline!Q186</f>
        <v>12.741077584163468</v>
      </c>
      <c r="R212" s="21">
        <f>R77*R186-Baseline!R77*Baseline!R186</f>
        <v>12.483737080635972</v>
      </c>
      <c r="S212" s="21">
        <f>S77*S186-Baseline!S77*Baseline!S186</f>
        <v>12.232637200891995</v>
      </c>
      <c r="T212" s="21">
        <f>T77*T186-Baseline!T77*Baseline!T186</f>
        <v>11.987631952867988</v>
      </c>
      <c r="U212" s="21">
        <f>U77*U186-Baseline!U77*Baseline!U186</f>
        <v>11.748578902509884</v>
      </c>
      <c r="V212" s="21">
        <f>V77*V186-Baseline!V77*Baseline!V186</f>
        <v>11.515339088695253</v>
      </c>
      <c r="W212" s="21">
        <f>W77*W186-Baseline!W77*Baseline!W186</f>
        <v>11.287776940223729</v>
      </c>
      <c r="X212" s="21">
        <f>X77*X186-Baseline!X77*Baseline!X186</f>
        <v>11.065760194825934</v>
      </c>
      <c r="Y212" s="21">
        <f>Y77*Y186-Baseline!Y77*Baseline!Y186</f>
        <v>10.84915982014193</v>
      </c>
      <c r="Z212" s="21">
        <f>Z77*Z186-Baseline!Z77*Baseline!Z186</f>
        <v>10.637849936621794</v>
      </c>
      <c r="AA212" s="21">
        <f>AA77*AA186-Baseline!AA77*Baseline!AA186</f>
        <v>10.431707742301937</v>
      </c>
      <c r="AB212" s="21">
        <f>AB77*AB186-Baseline!AB77*Baseline!AB186</f>
        <v>10.230613439411878</v>
      </c>
      <c r="AC212" s="21">
        <f>AC77*AC186-Baseline!AC77*Baseline!AC186</f>
        <v>10.03445016276719</v>
      </c>
      <c r="AD212" s="21">
        <f>AD77*AD186-Baseline!AD77*Baseline!AD186</f>
        <v>9.8431039099058566</v>
      </c>
      <c r="AE212" s="21">
        <f>AE77*AE186-Baseline!AE77*Baseline!AE186</f>
        <v>9.6564634729255516</v>
      </c>
      <c r="AF212" s="21">
        <f>AF77*AF186-Baseline!AF77*Baseline!AF186</f>
        <v>9.4744203719813438</v>
      </c>
      <c r="AG212" s="21">
        <f>AG77*AG186-Baseline!AG77*Baseline!AG186</f>
        <v>9.29686879040338</v>
      </c>
      <c r="AH212" s="21">
        <f>AH77*AH186-Baseline!AH77*Baseline!AH186</f>
        <v>9.1237055113957748</v>
      </c>
      <c r="AI212" s="21">
        <f>AI77*AI186-Baseline!AI77*Baseline!AI186</f>
        <v>8.9548298562785948</v>
      </c>
      <c r="AJ212" s="21">
        <f>AJ77*AJ186-Baseline!AJ77*Baseline!AJ186</f>
        <v>8.8328142243532533</v>
      </c>
      <c r="AK212" s="21">
        <f>AK77*AK186-Baseline!AK77*Baseline!AK186</f>
        <v>8.7135364368885924</v>
      </c>
      <c r="AL212" s="21">
        <f>AL77*AL186-Baseline!AL77*Baseline!AL186</f>
        <v>8.5969512285283081</v>
      </c>
      <c r="AM212" s="21">
        <f>AM77*AM186-Baseline!AM77*Baseline!AM186</f>
        <v>8.4830143579556569</v>
      </c>
      <c r="AN212" s="21">
        <f>AN77*AN186-Baseline!AN77*Baseline!AN186</f>
        <v>8.3716825909902219</v>
      </c>
      <c r="AO212" s="21">
        <f>AO77*AO186-Baseline!AO77*Baseline!AO186</f>
        <v>8.262913684074606</v>
      </c>
      <c r="AP212" s="21">
        <f>AP77*AP186-Baseline!AP77*Baseline!AP186</f>
        <v>8.1566663681444727</v>
      </c>
      <c r="AQ212" s="21">
        <f>AQ77*AQ186-Baseline!AQ77*Baseline!AQ186</f>
        <v>8.0529003328758808</v>
      </c>
      <c r="AR212" s="21">
        <f>AR77*AR186-Baseline!AR77*Baseline!AR186</f>
        <v>7.951576211303677</v>
      </c>
      <c r="AS212" s="21">
        <f>AS77*AS186-Baseline!AS77*Baseline!AS186</f>
        <v>7.8526555648051657</v>
      </c>
      <c r="AT212" s="21">
        <f>AT77*AT186-Baseline!AT77*Baseline!AT186</f>
        <v>7.7561008684430233</v>
      </c>
      <c r="AU212" s="21">
        <f>AU77*AU186-Baseline!AU77*Baseline!AU186</f>
        <v>7.6618754966621099</v>
      </c>
      <c r="AV212" s="21">
        <f>AV77*AV186-Baseline!AV77*Baseline!AV186</f>
        <v>7.5699437093343729</v>
      </c>
      <c r="AW212" s="21">
        <f>AW77*AW186-Baseline!AW77*Baseline!AW186</f>
        <v>7.4802706381466351</v>
      </c>
      <c r="AX212" s="21">
        <f>AX77*AX186-Baseline!AX77*Baseline!AX186</f>
        <v>7.392822273325967</v>
      </c>
      <c r="AY212" s="21">
        <f>AY77*AY186-Baseline!AY77*Baseline!AY186</f>
        <v>7.3075654506975249</v>
      </c>
      <c r="AZ212" s="21">
        <f>AZ77*AZ186-Baseline!AZ77*Baseline!AZ186</f>
        <v>7.2244678390699137</v>
      </c>
      <c r="BA212" s="21">
        <f>BA77*BA186-Baseline!BA77*Baseline!BA186</f>
        <v>7.1434979279431436</v>
      </c>
      <c r="BB212" s="21">
        <f>BB77*BB186-Baseline!BB77*Baseline!BB186</f>
        <v>7.0634355060119649</v>
      </c>
    </row>
    <row r="213" spans="1:54" outlineLevel="2">
      <c r="A213" s="464"/>
      <c r="B213" s="150" t="s">
        <v>491</v>
      </c>
      <c r="C213" s="19"/>
      <c r="D213" s="135" t="s">
        <v>387</v>
      </c>
      <c r="E213" s="21">
        <f>E193-Baseline!E193</f>
        <v>97.633527070556866</v>
      </c>
      <c r="F213" s="21">
        <f>F193-Baseline!F193</f>
        <v>97.27685895507426</v>
      </c>
      <c r="G213" s="21">
        <f>G193-Baseline!G193</f>
        <v>96.565269109317498</v>
      </c>
      <c r="H213" s="21">
        <f>H193-Baseline!H193</f>
        <v>95.847098615086509</v>
      </c>
      <c r="I213" s="21">
        <f>I193-Baseline!I193</f>
        <v>95.442407147393922</v>
      </c>
      <c r="J213" s="21">
        <f>J193-Baseline!J193</f>
        <v>95.019526136158788</v>
      </c>
      <c r="K213" s="21">
        <f>K193-Baseline!K193</f>
        <v>94.273637937616627</v>
      </c>
      <c r="L213" s="21">
        <f>L193-Baseline!L193</f>
        <v>93.824451397893668</v>
      </c>
      <c r="M213" s="21">
        <f>M193-Baseline!M193</f>
        <v>93.360577513176182</v>
      </c>
      <c r="N213" s="21">
        <f>N193-Baseline!N193</f>
        <v>92.59558286774525</v>
      </c>
      <c r="O213" s="21">
        <f>O193-Baseline!O193</f>
        <v>92.111559818815081</v>
      </c>
      <c r="P213" s="21">
        <f>P193-Baseline!P193</f>
        <v>91.615970680579963</v>
      </c>
      <c r="Q213" s="21">
        <f>Q193-Baseline!Q193</f>
        <v>91.109824144783815</v>
      </c>
      <c r="R213" s="21">
        <f>R193-Baseline!R193</f>
        <v>90.858984957107054</v>
      </c>
      <c r="S213" s="21">
        <f>S193-Baseline!S193</f>
        <v>90.329267132654948</v>
      </c>
      <c r="T213" s="21">
        <f>T193-Baseline!T193</f>
        <v>89.791919012958104</v>
      </c>
      <c r="U213" s="21">
        <f>U193-Baseline!U193</f>
        <v>89.247798449904494</v>
      </c>
      <c r="V213" s="21">
        <f>V193-Baseline!V193</f>
        <v>88.942075961667285</v>
      </c>
      <c r="W213" s="21">
        <f>W193-Baseline!W193</f>
        <v>88.382021788394908</v>
      </c>
      <c r="X213" s="21">
        <f>X193-Baseline!X193</f>
        <v>88.052495613615747</v>
      </c>
      <c r="Y213" s="21">
        <f>Y193-Baseline!Y193</f>
        <v>87.480015386569107</v>
      </c>
      <c r="Z213" s="21">
        <f>Z193-Baseline!Z193</f>
        <v>87.130521126788139</v>
      </c>
      <c r="AA213" s="21">
        <f>AA193-Baseline!AA193</f>
        <v>86.77020540175468</v>
      </c>
      <c r="AB213" s="21">
        <f>AB193-Baseline!AB193</f>
        <v>86.400030266818447</v>
      </c>
      <c r="AC213" s="21">
        <f>AC193-Baseline!AC193</f>
        <v>85.972253777562415</v>
      </c>
      <c r="AD213" s="21">
        <f>AD193-Baseline!AD193</f>
        <v>85.549374260064184</v>
      </c>
      <c r="AE213" s="21">
        <f>AE193-Baseline!AE193</f>
        <v>85.140798501178708</v>
      </c>
      <c r="AF213" s="21">
        <f>AF193-Baseline!AF193</f>
        <v>84.719865313982609</v>
      </c>
      <c r="AG213" s="21">
        <f>AG193-Baseline!AG193</f>
        <v>84.290045547487125</v>
      </c>
      <c r="AH213" s="21">
        <f>AH193-Baseline!AH193</f>
        <v>83.85522954685112</v>
      </c>
      <c r="AI213" s="21">
        <f>AI193-Baseline!AI193</f>
        <v>83.420316597675864</v>
      </c>
      <c r="AJ213" s="21">
        <f>AJ193-Baseline!AJ193</f>
        <v>83.386058915619159</v>
      </c>
      <c r="AK213" s="21">
        <f>AK193-Baseline!AK193</f>
        <v>83.3462572371037</v>
      </c>
      <c r="AL213" s="21">
        <f>AL193-Baseline!AL193</f>
        <v>83.302693045076666</v>
      </c>
      <c r="AM213" s="21">
        <f>AM193-Baseline!AM193</f>
        <v>83.256373165201296</v>
      </c>
      <c r="AN213" s="21">
        <f>AN193-Baseline!AN193</f>
        <v>83.207734792918572</v>
      </c>
      <c r="AO213" s="21">
        <f>AO193-Baseline!AO193</f>
        <v>83.15697008567804</v>
      </c>
      <c r="AP213" s="21">
        <f>AP193-Baseline!AP193</f>
        <v>83.104678304787811</v>
      </c>
      <c r="AQ213" s="21">
        <f>AQ193-Baseline!AQ193</f>
        <v>83.051539310087932</v>
      </c>
      <c r="AR213" s="21">
        <f>AR193-Baseline!AR193</f>
        <v>82.998048400534344</v>
      </c>
      <c r="AS213" s="21">
        <f>AS193-Baseline!AS193</f>
        <v>82.944664902979511</v>
      </c>
      <c r="AT213" s="21">
        <f>AT193-Baseline!AT193</f>
        <v>82.891878242241347</v>
      </c>
      <c r="AU213" s="21">
        <f>AU193-Baseline!AU193</f>
        <v>82.840201335904638</v>
      </c>
      <c r="AV213" s="21">
        <f>AV193-Baseline!AV193</f>
        <v>82.790119843513608</v>
      </c>
      <c r="AW213" s="21">
        <f>AW193-Baseline!AW193</f>
        <v>82.742096563318839</v>
      </c>
      <c r="AX213" s="21">
        <f>AX193-Baseline!AX193</f>
        <v>82.696593385275676</v>
      </c>
      <c r="AY213" s="21">
        <f>AY193-Baseline!AY193</f>
        <v>82.654070245116387</v>
      </c>
      <c r="AZ213" s="21">
        <f>AZ193-Baseline!AZ193</f>
        <v>82.614979033915901</v>
      </c>
      <c r="BA213" s="21">
        <f>BA193-Baseline!BA193</f>
        <v>82.579762071260063</v>
      </c>
      <c r="BB213" s="21">
        <f>BB193-Baseline!BB193</f>
        <v>82.534956436028921</v>
      </c>
    </row>
    <row r="214" spans="1:54" outlineLevel="2">
      <c r="A214" s="464"/>
      <c r="B214" s="150" t="s">
        <v>492</v>
      </c>
      <c r="C214" s="19"/>
      <c r="D214" s="135" t="s">
        <v>387</v>
      </c>
      <c r="E214" s="21">
        <f>E194-Baseline!E194</f>
        <v>48.894022682500733</v>
      </c>
      <c r="F214" s="21">
        <f>F194-Baseline!F194</f>
        <v>48.592627858949207</v>
      </c>
      <c r="G214" s="21">
        <f>G194-Baseline!G194</f>
        <v>48.296271801647677</v>
      </c>
      <c r="H214" s="21">
        <f>H194-Baseline!H194</f>
        <v>48.004954204460283</v>
      </c>
      <c r="I214" s="21">
        <f>I194-Baseline!I194</f>
        <v>47.7186759140139</v>
      </c>
      <c r="J214" s="21">
        <f>J194-Baseline!J194</f>
        <v>47.437439018273707</v>
      </c>
      <c r="K214" s="21">
        <f>K194-Baseline!K194</f>
        <v>47.161246768205828</v>
      </c>
      <c r="L214" s="21">
        <f>L194-Baseline!L194</f>
        <v>46.890103721834855</v>
      </c>
      <c r="M214" s="21">
        <f>M194-Baseline!M194</f>
        <v>46.624015697850695</v>
      </c>
      <c r="N214" s="21">
        <f>N194-Baseline!N194</f>
        <v>46.362989795422514</v>
      </c>
      <c r="O214" s="21">
        <f>O194-Baseline!O194</f>
        <v>46.10703444321819</v>
      </c>
      <c r="P214" s="21">
        <f>P194-Baseline!P194</f>
        <v>45.856159446048963</v>
      </c>
      <c r="Q214" s="21">
        <f>Q194-Baseline!Q194</f>
        <v>45.610375975388948</v>
      </c>
      <c r="R214" s="21">
        <f>R194-Baseline!R194</f>
        <v>45.369696591183263</v>
      </c>
      <c r="S214" s="21">
        <f>S194-Baseline!S194</f>
        <v>45.123980126910531</v>
      </c>
      <c r="T214" s="21">
        <f>T194-Baseline!T194</f>
        <v>44.883503205183601</v>
      </c>
      <c r="U214" s="21">
        <f>U194-Baseline!U194</f>
        <v>44.6482792803926</v>
      </c>
      <c r="V214" s="21">
        <f>V194-Baseline!V194</f>
        <v>44.418323380750792</v>
      </c>
      <c r="W214" s="21">
        <f>W194-Baseline!W194</f>
        <v>44.193651983735819</v>
      </c>
      <c r="X214" s="21">
        <f>X194-Baseline!X194</f>
        <v>43.974283239090525</v>
      </c>
      <c r="Y214" s="21">
        <f>Y194-Baseline!Y194</f>
        <v>43.76023687131628</v>
      </c>
      <c r="Z214" s="21">
        <f>Z194-Baseline!Z194</f>
        <v>43.551534255851564</v>
      </c>
      <c r="AA214" s="21">
        <f>AA194-Baseline!AA194</f>
        <v>43.348198447109716</v>
      </c>
      <c r="AB214" s="21">
        <f>AB194-Baseline!AB194</f>
        <v>43.150254273364418</v>
      </c>
      <c r="AC214" s="21">
        <f>AC194-Baseline!AC194</f>
        <v>42.93010407521232</v>
      </c>
      <c r="AD214" s="21">
        <f>AD194-Baseline!AD194</f>
        <v>42.712176418710399</v>
      </c>
      <c r="AE214" s="21">
        <f>AE194-Baseline!AE194</f>
        <v>42.493821907489966</v>
      </c>
      <c r="AF214" s="21">
        <f>AF194-Baseline!AF194</f>
        <v>42.273332907439006</v>
      </c>
      <c r="AG214" s="21">
        <f>AG194-Baseline!AG194</f>
        <v>42.049957540921568</v>
      </c>
      <c r="AH214" s="21">
        <f>AH194-Baseline!AH194</f>
        <v>41.824138324642028</v>
      </c>
      <c r="AI214" s="21">
        <f>AI194-Baseline!AI194</f>
        <v>41.597946830519781</v>
      </c>
      <c r="AJ214" s="21">
        <f>AJ194-Baseline!AJ194</f>
        <v>41.571692117980852</v>
      </c>
      <c r="AK214" s="21">
        <f>AK194-Baseline!AK194</f>
        <v>41.543391298247883</v>
      </c>
      <c r="AL214" s="21">
        <f>AL194-Baseline!AL194</f>
        <v>41.51340499138562</v>
      </c>
      <c r="AM214" s="21">
        <f>AM194-Baseline!AM194</f>
        <v>41.482148388836748</v>
      </c>
      <c r="AN214" s="21">
        <f>AN194-Baseline!AN194</f>
        <v>41.449923413912188</v>
      </c>
      <c r="AO214" s="21">
        <f>AO194-Baseline!AO194</f>
        <v>41.416890064154977</v>
      </c>
      <c r="AP214" s="21">
        <f>AP194-Baseline!AP194</f>
        <v>41.383321559388499</v>
      </c>
      <c r="AQ214" s="21">
        <f>AQ194-Baseline!AQ194</f>
        <v>41.349499157908227</v>
      </c>
      <c r="AR214" s="21">
        <f>AR194-Baseline!AR194</f>
        <v>41.315678594386299</v>
      </c>
      <c r="AS214" s="21">
        <f>AS194-Baseline!AS194</f>
        <v>41.282096280279795</v>
      </c>
      <c r="AT214" s="21">
        <f>AT194-Baseline!AT194</f>
        <v>41.248988186665258</v>
      </c>
      <c r="AU214" s="21">
        <f>AU194-Baseline!AU194</f>
        <v>41.216596943587049</v>
      </c>
      <c r="AV214" s="21">
        <f>AV194-Baseline!AV194</f>
        <v>41.185157210198724</v>
      </c>
      <c r="AW214" s="21">
        <f>AW194-Baseline!AW194</f>
        <v>41.154896701877263</v>
      </c>
      <c r="AX214" s="21">
        <f>AX194-Baseline!AX194</f>
        <v>41.126039762056841</v>
      </c>
      <c r="AY214" s="21">
        <f>AY194-Baseline!AY194</f>
        <v>41.098808550897438</v>
      </c>
      <c r="AZ214" s="21">
        <f>AZ194-Baseline!AZ194</f>
        <v>41.073422034949822</v>
      </c>
      <c r="BA214" s="21">
        <f>BA194-Baseline!BA194</f>
        <v>41.050095249055552</v>
      </c>
      <c r="BB214" s="21">
        <f>BB194-Baseline!BB194</f>
        <v>41.022131891354796</v>
      </c>
    </row>
    <row r="215" spans="1:54" outlineLevel="2">
      <c r="A215" s="464"/>
      <c r="B215" s="150" t="s">
        <v>493</v>
      </c>
      <c r="C215" s="19"/>
      <c r="D215" s="135" t="s">
        <v>387</v>
      </c>
      <c r="E215" s="21">
        <f>E195-Baseline!E195</f>
        <v>146.68206801275718</v>
      </c>
      <c r="F215" s="21">
        <f>F195-Baseline!F195</f>
        <v>145.7778835428347</v>
      </c>
      <c r="G215" s="21">
        <f>G195-Baseline!G195</f>
        <v>144.88881540494305</v>
      </c>
      <c r="H215" s="21">
        <f>H195-Baseline!H195</f>
        <v>144.01486261338084</v>
      </c>
      <c r="I215" s="21">
        <f>I195-Baseline!I195</f>
        <v>143.15602774204169</v>
      </c>
      <c r="J215" s="21">
        <f>J195-Baseline!J195</f>
        <v>142.3123170235647</v>
      </c>
      <c r="K215" s="21">
        <f>K195-Baseline!K195</f>
        <v>141.4837403046175</v>
      </c>
      <c r="L215" s="21">
        <f>L195-Baseline!L195</f>
        <v>140.67031116550459</v>
      </c>
      <c r="M215" s="21">
        <f>M195-Baseline!M195</f>
        <v>139.87204706419342</v>
      </c>
      <c r="N215" s="21">
        <f>N195-Baseline!N195</f>
        <v>139.08896935751113</v>
      </c>
      <c r="O215" s="21">
        <f>O195-Baseline!O195</f>
        <v>138.32110332965459</v>
      </c>
      <c r="P215" s="21">
        <f>P195-Baseline!P195</f>
        <v>137.56847836574204</v>
      </c>
      <c r="Q215" s="21">
        <f>Q195-Baseline!Q195</f>
        <v>136.83112792616686</v>
      </c>
      <c r="R215" s="21">
        <f>R195-Baseline!R195</f>
        <v>136.10908977354975</v>
      </c>
      <c r="S215" s="21">
        <f>S195-Baseline!S195</f>
        <v>135.37194035477489</v>
      </c>
      <c r="T215" s="21">
        <f>T195-Baseline!T195</f>
        <v>134.65050959011398</v>
      </c>
      <c r="U215" s="21">
        <f>U195-Baseline!U195</f>
        <v>133.94483786610735</v>
      </c>
      <c r="V215" s="21">
        <f>V195-Baseline!V195</f>
        <v>133.25497011781775</v>
      </c>
      <c r="W215" s="21">
        <f>W195-Baseline!W195</f>
        <v>132.58095595120744</v>
      </c>
      <c r="X215" s="21">
        <f>X195-Baseline!X195</f>
        <v>131.92284971727156</v>
      </c>
      <c r="Y215" s="21">
        <f>Y195-Baseline!Y195</f>
        <v>131.28071061394886</v>
      </c>
      <c r="Z215" s="21">
        <f>Z195-Baseline!Z195</f>
        <v>130.65460274498201</v>
      </c>
      <c r="AA215" s="21">
        <f>AA195-Baseline!AA195</f>
        <v>130.0445953634644</v>
      </c>
      <c r="AB215" s="21">
        <f>AB195-Baseline!AB195</f>
        <v>129.45076282009325</v>
      </c>
      <c r="AC215" s="21">
        <f>AC195-Baseline!AC195</f>
        <v>128.7903122268537</v>
      </c>
      <c r="AD215" s="21">
        <f>AD195-Baseline!AD195</f>
        <v>128.13652925868868</v>
      </c>
      <c r="AE215" s="21">
        <f>AE195-Baseline!AE195</f>
        <v>127.48146572660856</v>
      </c>
      <c r="AF215" s="21">
        <f>AF195-Baseline!AF195</f>
        <v>126.81999872835036</v>
      </c>
      <c r="AG215" s="21">
        <f>AG195-Baseline!AG195</f>
        <v>126.14987262709093</v>
      </c>
      <c r="AH215" s="21">
        <f>AH195-Baseline!AH195</f>
        <v>125.47241497922539</v>
      </c>
      <c r="AI215" s="21">
        <f>AI195-Baseline!AI195</f>
        <v>124.79384049755949</v>
      </c>
      <c r="AJ215" s="21">
        <f>AJ195-Baseline!AJ195</f>
        <v>124.71507636045057</v>
      </c>
      <c r="AK215" s="21">
        <f>AK195-Baseline!AK195</f>
        <v>124.630173901601</v>
      </c>
      <c r="AL215" s="21">
        <f>AL195-Baseline!AL195</f>
        <v>124.54021498132882</v>
      </c>
      <c r="AM215" s="21">
        <f>AM195-Baseline!AM195</f>
        <v>124.44644517420026</v>
      </c>
      <c r="AN215" s="21">
        <f>AN195-Baseline!AN195</f>
        <v>124.34977024984501</v>
      </c>
      <c r="AO215" s="21">
        <f>AO195-Baseline!AO195</f>
        <v>124.25067020095176</v>
      </c>
      <c r="AP215" s="21">
        <f>AP195-Baseline!AP195</f>
        <v>124.14996468702526</v>
      </c>
      <c r="AQ215" s="21">
        <f>AQ195-Baseline!AQ195</f>
        <v>124.04849748296336</v>
      </c>
      <c r="AR215" s="21">
        <f>AR195-Baseline!AR195</f>
        <v>123.94703579277265</v>
      </c>
      <c r="AS215" s="21">
        <f>AS195-Baseline!AS195</f>
        <v>123.84628885080642</v>
      </c>
      <c r="AT215" s="21">
        <f>AT195-Baseline!AT195</f>
        <v>123.74696457030792</v>
      </c>
      <c r="AU215" s="21">
        <f>AU195-Baseline!AU195</f>
        <v>123.64979084141281</v>
      </c>
      <c r="AV215" s="21">
        <f>AV195-Baseline!AV195</f>
        <v>123.55547164158008</v>
      </c>
      <c r="AW215" s="21">
        <f>AW195-Baseline!AW195</f>
        <v>123.46469011693925</v>
      </c>
      <c r="AX215" s="21">
        <f>AX195-Baseline!AX195</f>
        <v>123.37811929779333</v>
      </c>
      <c r="AY215" s="21">
        <f>AY195-Baseline!AY195</f>
        <v>123.29642566462405</v>
      </c>
      <c r="AZ215" s="21">
        <f>AZ195-Baseline!AZ195</f>
        <v>123.22026611708364</v>
      </c>
      <c r="BA215" s="21">
        <f>BA195-Baseline!BA195</f>
        <v>123.15028575969684</v>
      </c>
      <c r="BB215" s="21">
        <f>BB195-Baseline!BB195</f>
        <v>123.06639568688225</v>
      </c>
    </row>
    <row r="216" spans="1:54" outlineLevel="2">
      <c r="A216" s="464"/>
      <c r="B216" s="150" t="s">
        <v>287</v>
      </c>
      <c r="C216" s="19"/>
      <c r="D216" s="135" t="s">
        <v>387</v>
      </c>
      <c r="E216" s="21">
        <f>E196-Baseline!E196</f>
        <v>9.2260166219501087</v>
      </c>
      <c r="F216" s="21">
        <f>F196-Baseline!F196</f>
        <v>9.405547572181888</v>
      </c>
      <c r="G216" s="21">
        <f>G196-Baseline!G196</f>
        <v>9.590982848407112</v>
      </c>
      <c r="H216" s="21">
        <f>H196-Baseline!H196</f>
        <v>9.7826389856538913</v>
      </c>
      <c r="I216" s="21">
        <f>I196-Baseline!I196</f>
        <v>9.9808619180753038</v>
      </c>
      <c r="J216" s="21">
        <f>J196-Baseline!J196</f>
        <v>10.186030652949782</v>
      </c>
      <c r="K216" s="21">
        <f>K196-Baseline!K196</f>
        <v>10.398561448155483</v>
      </c>
      <c r="L216" s="21">
        <f>L196-Baseline!L196</f>
        <v>10.618912563666603</v>
      </c>
      <c r="M216" s="21">
        <f>M196-Baseline!M196</f>
        <v>10.847589667549256</v>
      </c>
      <c r="N216" s="21">
        <f>N196-Baseline!N196</f>
        <v>11.085151988261826</v>
      </c>
      <c r="O216" s="21">
        <f>O196-Baseline!O196</f>
        <v>11.332219317987366</v>
      </c>
      <c r="P216" s="21">
        <f>P196-Baseline!P196</f>
        <v>11.572832592522092</v>
      </c>
      <c r="Q216" s="21">
        <f>Q196-Baseline!Q196</f>
        <v>11.813660616785118</v>
      </c>
      <c r="R216" s="21">
        <f>R196-Baseline!R196</f>
        <v>12.061332637416143</v>
      </c>
      <c r="S216" s="21">
        <f>S196-Baseline!S196</f>
        <v>12.316062503705977</v>
      </c>
      <c r="T216" s="21">
        <f>T196-Baseline!T196</f>
        <v>12.578071088649457</v>
      </c>
      <c r="U216" s="21">
        <f>U196-Baseline!U196</f>
        <v>12.847586526463331</v>
      </c>
      <c r="V216" s="21">
        <f>V196-Baseline!V196</f>
        <v>13.124844458241673</v>
      </c>
      <c r="W216" s="21">
        <f>W196-Baseline!W196</f>
        <v>13.410088286030469</v>
      </c>
      <c r="X216" s="21">
        <f>X196-Baseline!X196</f>
        <v>13.703569435611954</v>
      </c>
      <c r="Y216" s="21">
        <f>Y196-Baseline!Y196</f>
        <v>14.005547628299871</v>
      </c>
      <c r="Z216" s="21">
        <f>Z196-Baseline!Z196</f>
        <v>14.316291162057313</v>
      </c>
      <c r="AA216" s="21">
        <f>AA196-Baseline!AA196</f>
        <v>14.636077202259203</v>
      </c>
      <c r="AB216" s="21">
        <f>AB196-Baseline!AB196</f>
        <v>14.965192082433175</v>
      </c>
      <c r="AC216" s="21">
        <f>AC196-Baseline!AC196</f>
        <v>17.349383340938164</v>
      </c>
      <c r="AD216" s="21">
        <f>AD196-Baseline!AD196</f>
        <v>17.768477864600658</v>
      </c>
      <c r="AE216" s="21">
        <f>AE196-Baseline!AE196</f>
        <v>18.200006273841389</v>
      </c>
      <c r="AF216" s="21">
        <f>AF196-Baseline!AF196</f>
        <v>18.644366025267594</v>
      </c>
      <c r="AG216" s="21">
        <f>AG196-Baseline!AG196</f>
        <v>19.101967678860049</v>
      </c>
      <c r="AH216" s="21">
        <f>AH196-Baseline!AH196</f>
        <v>19.573235339288267</v>
      </c>
      <c r="AI216" s="21">
        <f>AI196-Baseline!AI196</f>
        <v>20.058607112225459</v>
      </c>
      <c r="AJ216" s="21">
        <f>AJ196-Baseline!AJ196</f>
        <v>20.601972246726476</v>
      </c>
      <c r="AK216" s="21">
        <f>AK196-Baseline!AK196</f>
        <v>21.162631698473305</v>
      </c>
      <c r="AL216" s="21">
        <f>AL196-Baseline!AL196</f>
        <v>21.741174072009162</v>
      </c>
      <c r="AM216" s="21">
        <f>AM196-Baseline!AM196</f>
        <v>22.338208625581753</v>
      </c>
      <c r="AN216" s="21">
        <f>AN196-Baseline!AN196</f>
        <v>22.954366009734034</v>
      </c>
      <c r="AO216" s="21">
        <f>AO196-Baseline!AO196</f>
        <v>23.590299032572837</v>
      </c>
      <c r="AP216" s="21">
        <f>AP196-Baseline!AP196</f>
        <v>24.246683452684717</v>
      </c>
      <c r="AQ216" s="21">
        <f>AQ196-Baseline!AQ196</f>
        <v>24.924218800704768</v>
      </c>
      <c r="AR216" s="21">
        <f>AR196-Baseline!AR196</f>
        <v>25.623629230580356</v>
      </c>
      <c r="AS216" s="21">
        <f>AS196-Baseline!AS196</f>
        <v>26.345664401609682</v>
      </c>
      <c r="AT216" s="21">
        <f>AT196-Baseline!AT196</f>
        <v>27.091100392375331</v>
      </c>
      <c r="AU216" s="21">
        <f>AU196-Baseline!AU196</f>
        <v>27.860740647732541</v>
      </c>
      <c r="AV216" s="21">
        <f>AV196-Baseline!AV196</f>
        <v>28.65541696005565</v>
      </c>
      <c r="AW216" s="21">
        <f>AW196-Baseline!AW196</f>
        <v>29.475990485989264</v>
      </c>
      <c r="AX216" s="21">
        <f>AX196-Baseline!AX196</f>
        <v>30.323352799996808</v>
      </c>
      <c r="AY216" s="21">
        <f>AY196-Baseline!AY196</f>
        <v>31.198426986045519</v>
      </c>
      <c r="AZ216" s="21">
        <f>AZ196-Baseline!AZ196</f>
        <v>32.1021687688174</v>
      </c>
      <c r="BA216" s="21">
        <f>BA196-Baseline!BA196</f>
        <v>33.035567685884786</v>
      </c>
      <c r="BB216" s="21">
        <f>BB196-Baseline!BB196</f>
        <v>33.996106001061271</v>
      </c>
    </row>
    <row r="217" spans="1:54" outlineLevel="2">
      <c r="A217" s="464"/>
      <c r="B217" s="150" t="s">
        <v>290</v>
      </c>
      <c r="C217" s="19"/>
      <c r="D217" s="135"/>
      <c r="E217" s="21">
        <f>E197-Baseline!E197</f>
        <v>90.62013415657826</v>
      </c>
      <c r="F217" s="21">
        <f>F197-Baseline!F197</f>
        <v>90.272578591830282</v>
      </c>
      <c r="G217" s="21">
        <f>G197-Baseline!G197</f>
        <v>89.935898223402106</v>
      </c>
      <c r="H217" s="21">
        <f>H197-Baseline!H197</f>
        <v>89.610080601278867</v>
      </c>
      <c r="I217" s="21">
        <f>I197-Baseline!I197</f>
        <v>89.295125036618202</v>
      </c>
      <c r="J217" s="21">
        <f>J197-Baseline!J197</f>
        <v>88.991043529163122</v>
      </c>
      <c r="K217" s="21">
        <f>K197-Baseline!K197</f>
        <v>88.697861760071746</v>
      </c>
      <c r="L217" s="21">
        <f>L197-Baseline!L197</f>
        <v>88.415620199671537</v>
      </c>
      <c r="M217" s="21">
        <f>M197-Baseline!M197</f>
        <v>88.144375343051593</v>
      </c>
      <c r="N217" s="21">
        <f>N197-Baseline!N197</f>
        <v>87.884201087901246</v>
      </c>
      <c r="O217" s="21">
        <f>O197-Baseline!O197</f>
        <v>87.635190270668602</v>
      </c>
      <c r="P217" s="21">
        <f>P197-Baseline!P197</f>
        <v>87.390675216370227</v>
      </c>
      <c r="Q217" s="21">
        <f>Q197-Baseline!Q197</f>
        <v>87.153543094524395</v>
      </c>
      <c r="R217" s="21">
        <f>R197-Baseline!R197</f>
        <v>86.926458351655342</v>
      </c>
      <c r="S217" s="21">
        <f>S197-Baseline!S197</f>
        <v>86.709425205259691</v>
      </c>
      <c r="T217" s="21">
        <f>T197-Baseline!T197</f>
        <v>86.502455504523041</v>
      </c>
      <c r="U217" s="21">
        <f>U197-Baseline!U197</f>
        <v>86.305569046213748</v>
      </c>
      <c r="V217" s="21">
        <f>V197-Baseline!V197</f>
        <v>86.118793914959852</v>
      </c>
      <c r="W217" s="21">
        <f>W197-Baseline!W197</f>
        <v>85.942166849500396</v>
      </c>
      <c r="X217" s="21">
        <f>X197-Baseline!X197</f>
        <v>85.775733636600989</v>
      </c>
      <c r="Y217" s="21">
        <f>Y197-Baseline!Y197</f>
        <v>85.619549534446577</v>
      </c>
      <c r="Z217" s="21">
        <f>Z197-Baseline!Z197</f>
        <v>85.473679727445926</v>
      </c>
      <c r="AA217" s="21">
        <f>AA197-Baseline!AA197</f>
        <v>85.338199814512109</v>
      </c>
      <c r="AB217" s="21">
        <f>AB197-Baseline!AB197</f>
        <v>85.213196333027469</v>
      </c>
      <c r="AC217" s="21">
        <f>AC197-Baseline!AC197</f>
        <v>102.02059867231735</v>
      </c>
      <c r="AD217" s="21">
        <f>AD197-Baseline!AD197</f>
        <v>102.03693021054571</v>
      </c>
      <c r="AE217" s="21">
        <f>AE197-Baseline!AE197</f>
        <v>102.06439116481569</v>
      </c>
      <c r="AF217" s="21">
        <f>AF197-Baseline!AF197</f>
        <v>102.10313685175744</v>
      </c>
      <c r="AG217" s="21">
        <f>AG197-Baseline!AG197</f>
        <v>102.1533363551694</v>
      </c>
      <c r="AH217" s="21">
        <f>AH197-Baseline!AH197</f>
        <v>102.21517333560675</v>
      </c>
      <c r="AI217" s="21">
        <f>AI197-Baseline!AI197</f>
        <v>102.28884689541067</v>
      </c>
      <c r="AJ217" s="21">
        <f>AJ197-Baseline!AJ197</f>
        <v>102.87153644712632</v>
      </c>
      <c r="AK217" s="21">
        <f>AK197-Baseline!AK197</f>
        <v>103.46987718233819</v>
      </c>
      <c r="AL217" s="21">
        <f>AL197-Baseline!AL197</f>
        <v>104.08432244560284</v>
      </c>
      <c r="AM217" s="21">
        <f>AM197-Baseline!AM197</f>
        <v>104.71535229864168</v>
      </c>
      <c r="AN217" s="21">
        <f>AN197-Baseline!AN197</f>
        <v>105.36347531196488</v>
      </c>
      <c r="AO217" s="21">
        <f>AO197-Baseline!AO197</f>
        <v>106.02923048471149</v>
      </c>
      <c r="AP217" s="21">
        <f>AP197-Baseline!AP197</f>
        <v>106.71318930202598</v>
      </c>
      <c r="AQ217" s="21">
        <f>AQ197-Baseline!AQ197</f>
        <v>107.41595793996956</v>
      </c>
      <c r="AR217" s="21">
        <f>AR197-Baseline!AR197</f>
        <v>108.13817962869663</v>
      </c>
      <c r="AS217" s="21">
        <f>AS197-Baseline!AS197</f>
        <v>108.88053718540128</v>
      </c>
      <c r="AT217" s="21">
        <f>AT197-Baseline!AT197</f>
        <v>109.64375572938475</v>
      </c>
      <c r="AU217" s="21">
        <f>AU197-Baseline!AU197</f>
        <v>110.42860559248969</v>
      </c>
      <c r="AV217" s="21">
        <f>AV197-Baseline!AV197</f>
        <v>111.23590543911271</v>
      </c>
      <c r="AW217" s="21">
        <f>AW197-Baseline!AW197</f>
        <v>112.06652561104632</v>
      </c>
      <c r="AX217" s="21">
        <f>AX197-Baseline!AX197</f>
        <v>112.92139171350676</v>
      </c>
      <c r="AY217" s="21">
        <f>AY197-Baseline!AY197</f>
        <v>113.80148845990404</v>
      </c>
      <c r="AZ217" s="21">
        <f>AZ197-Baseline!AZ197</f>
        <v>114.70786379417974</v>
      </c>
      <c r="BA217" s="21">
        <f>BA197-Baseline!BA197</f>
        <v>115.64163331092686</v>
      </c>
      <c r="BB217" s="21">
        <f>BB197-Baseline!BB197</f>
        <v>116.5831859798995</v>
      </c>
    </row>
    <row r="218" spans="1:54" outlineLevel="2">
      <c r="A218" s="465"/>
      <c r="B218" s="150" t="s">
        <v>474</v>
      </c>
      <c r="C218" s="19"/>
      <c r="D218" s="135" t="s">
        <v>387</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3" t="s">
        <v>494</v>
      </c>
      <c r="B220" s="150" t="s">
        <v>495</v>
      </c>
      <c r="C220" s="19"/>
      <c r="D220" s="135" t="s">
        <v>387</v>
      </c>
      <c r="E220" s="21">
        <f>E200-Baseline!E200</f>
        <v>213.85400682720751</v>
      </c>
      <c r="F220" s="21">
        <f>F200-Baseline!F200</f>
        <v>212.98427778906165</v>
      </c>
      <c r="G220" s="21">
        <f>G200-Baseline!G200</f>
        <v>211.78471061985192</v>
      </c>
      <c r="H220" s="21">
        <f>H200-Baseline!H200</f>
        <v>210.60375433763596</v>
      </c>
      <c r="I220" s="21">
        <f>I200-Baseline!I200</f>
        <v>209.76162247197732</v>
      </c>
      <c r="J220" s="21">
        <f>J200-Baseline!J200</f>
        <v>208.92685071503277</v>
      </c>
      <c r="K220" s="21">
        <f>K200-Baseline!K200</f>
        <v>207.79488115175974</v>
      </c>
      <c r="L220" s="21">
        <f>L200-Baseline!L200</f>
        <v>206.98574357394205</v>
      </c>
      <c r="M220" s="21">
        <f>M200-Baseline!M200</f>
        <v>206.18843767579031</v>
      </c>
      <c r="N220" s="21">
        <f>N200-Baseline!N200</f>
        <v>205.11699391853614</v>
      </c>
      <c r="O220" s="21">
        <f>O200-Baseline!O200</f>
        <v>204.35405215369803</v>
      </c>
      <c r="P220" s="21">
        <f>P200-Baseline!P200</f>
        <v>203.58428683821717</v>
      </c>
      <c r="Q220" s="21">
        <f>Q200-Baseline!Q200</f>
        <v>202.81810544025677</v>
      </c>
      <c r="R220" s="21">
        <f>R200-Baseline!R200</f>
        <v>202.33051302681451</v>
      </c>
      <c r="S220" s="21">
        <f>S200-Baseline!S200</f>
        <v>201.58739204251262</v>
      </c>
      <c r="T220" s="21">
        <f>T200-Baseline!T200</f>
        <v>200.86007755899857</v>
      </c>
      <c r="U220" s="21">
        <f>U200-Baseline!U200</f>
        <v>200.14953292509148</v>
      </c>
      <c r="V220" s="21">
        <f>V200-Baseline!V200</f>
        <v>199.70105342356408</v>
      </c>
      <c r="W220" s="21">
        <f>W200-Baseline!W200</f>
        <v>199.02205386414951</v>
      </c>
      <c r="X220" s="21">
        <f>X200-Baseline!X200</f>
        <v>198.59755888065462</v>
      </c>
      <c r="Y220" s="21">
        <f>Y200-Baseline!Y200</f>
        <v>197.9542723694575</v>
      </c>
      <c r="Z220" s="21">
        <f>Z200-Baseline!Z200</f>
        <v>197.55834195291317</v>
      </c>
      <c r="AA220" s="21">
        <f>AA200-Baseline!AA200</f>
        <v>197.17619016082793</v>
      </c>
      <c r="AB220" s="21">
        <f>AB200-Baseline!AB200</f>
        <v>196.80903212169096</v>
      </c>
      <c r="AC220" s="21">
        <f>AC200-Baseline!AC200</f>
        <v>215.37668595358511</v>
      </c>
      <c r="AD220" s="21">
        <f>AD200-Baseline!AD200</f>
        <v>215.19788624511642</v>
      </c>
      <c r="AE220" s="21">
        <f>AE200-Baseline!AE200</f>
        <v>215.06165941276134</v>
      </c>
      <c r="AF220" s="21">
        <f>AF200-Baseline!AF200</f>
        <v>214.94178856298896</v>
      </c>
      <c r="AG220" s="21">
        <f>AG200-Baseline!AG200</f>
        <v>214.84221837191996</v>
      </c>
      <c r="AH220" s="21">
        <f>AH200-Baseline!AH200</f>
        <v>214.7673437331419</v>
      </c>
      <c r="AI220" s="21">
        <f>AI200-Baseline!AI200</f>
        <v>214.72260046159059</v>
      </c>
      <c r="AJ220" s="21">
        <f>AJ200-Baseline!AJ200</f>
        <v>215.69238183382521</v>
      </c>
      <c r="AK220" s="21">
        <f>AK200-Baseline!AK200</f>
        <v>216.6923025548038</v>
      </c>
      <c r="AL220" s="21">
        <f>AL200-Baseline!AL200</f>
        <v>217.72514079121697</v>
      </c>
      <c r="AM220" s="21">
        <f>AM200-Baseline!AM200</f>
        <v>218.79294844738038</v>
      </c>
      <c r="AN220" s="21">
        <f>AN200-Baseline!AN200</f>
        <v>219.8972587056077</v>
      </c>
      <c r="AO220" s="21">
        <f>AO200-Baseline!AO200</f>
        <v>221.03941328703698</v>
      </c>
      <c r="AP220" s="21">
        <f>AP200-Baseline!AP200</f>
        <v>222.22121742764298</v>
      </c>
      <c r="AQ220" s="21">
        <f>AQ200-Baseline!AQ200</f>
        <v>223.44461638363813</v>
      </c>
      <c r="AR220" s="21">
        <f>AR200-Baseline!AR200</f>
        <v>224.71143347111501</v>
      </c>
      <c r="AS220" s="21">
        <f>AS200-Baseline!AS200</f>
        <v>226.02352205479565</v>
      </c>
      <c r="AT220" s="21">
        <f>AT200-Baseline!AT200</f>
        <v>227.38283523244445</v>
      </c>
      <c r="AU220" s="21">
        <f>AU200-Baseline!AU200</f>
        <v>228.79142307278897</v>
      </c>
      <c r="AV220" s="21">
        <f>AV200-Baseline!AV200</f>
        <v>230.25138595201634</v>
      </c>
      <c r="AW220" s="21">
        <f>AW200-Baseline!AW200</f>
        <v>231.76488329850105</v>
      </c>
      <c r="AX220" s="21">
        <f>AX200-Baseline!AX200</f>
        <v>233.33416017210521</v>
      </c>
      <c r="AY220" s="21">
        <f>AY200-Baseline!AY200</f>
        <v>234.96155114176347</v>
      </c>
      <c r="AZ220" s="21">
        <f>AZ200-Baseline!AZ200</f>
        <v>236.64947943598298</v>
      </c>
      <c r="BA220" s="21">
        <f>BA200-Baseline!BA200</f>
        <v>238.40046099601486</v>
      </c>
      <c r="BB220" s="21">
        <f>BB200-Baseline!BB200</f>
        <v>240.17768392300167</v>
      </c>
    </row>
    <row r="221" spans="1:54" outlineLevel="2">
      <c r="A221" s="464"/>
      <c r="B221" s="150" t="s">
        <v>496</v>
      </c>
      <c r="C221" s="19"/>
      <c r="D221" s="135" t="s">
        <v>387</v>
      </c>
      <c r="E221" s="21">
        <f>E201-Baseline!E201</f>
        <v>165.11450243915138</v>
      </c>
      <c r="F221" s="21">
        <f>F201-Baseline!F201</f>
        <v>164.3000466929366</v>
      </c>
      <c r="G221" s="21">
        <f>G201-Baseline!G201</f>
        <v>163.51571331218207</v>
      </c>
      <c r="H221" s="21">
        <f>H201-Baseline!H201</f>
        <v>162.76160992700972</v>
      </c>
      <c r="I221" s="21">
        <f>I201-Baseline!I201</f>
        <v>162.0378912385973</v>
      </c>
      <c r="J221" s="21">
        <f>J201-Baseline!J201</f>
        <v>161.34476359714768</v>
      </c>
      <c r="K221" s="21">
        <f>K201-Baseline!K201</f>
        <v>160.68248998234895</v>
      </c>
      <c r="L221" s="21">
        <f>L201-Baseline!L201</f>
        <v>160.05139589788325</v>
      </c>
      <c r="M221" s="21">
        <f>M201-Baseline!M201</f>
        <v>159.45187586046484</v>
      </c>
      <c r="N221" s="21">
        <f>N201-Baseline!N201</f>
        <v>158.88440084621342</v>
      </c>
      <c r="O221" s="21">
        <f>O201-Baseline!O201</f>
        <v>158.34952677810111</v>
      </c>
      <c r="P221" s="21">
        <f>P201-Baseline!P201</f>
        <v>157.82447560368618</v>
      </c>
      <c r="Q221" s="21">
        <f>Q201-Baseline!Q201</f>
        <v>157.31865727086193</v>
      </c>
      <c r="R221" s="21">
        <f>R201-Baseline!R201</f>
        <v>156.8412246608907</v>
      </c>
      <c r="S221" s="21">
        <f>S201-Baseline!S201</f>
        <v>156.38210503676819</v>
      </c>
      <c r="T221" s="21">
        <f>T201-Baseline!T201</f>
        <v>155.95166175122409</v>
      </c>
      <c r="U221" s="21">
        <f>U201-Baseline!U201</f>
        <v>155.55001375557956</v>
      </c>
      <c r="V221" s="21">
        <f>V201-Baseline!V201</f>
        <v>155.17730084264758</v>
      </c>
      <c r="W221" s="21">
        <f>W201-Baseline!W201</f>
        <v>154.83368405949039</v>
      </c>
      <c r="X221" s="21">
        <f>X201-Baseline!X201</f>
        <v>154.51934650612941</v>
      </c>
      <c r="Y221" s="21">
        <f>Y201-Baseline!Y201</f>
        <v>154.23449385420466</v>
      </c>
      <c r="Z221" s="21">
        <f>Z201-Baseline!Z201</f>
        <v>153.97935508197659</v>
      </c>
      <c r="AA221" s="21">
        <f>AA201-Baseline!AA201</f>
        <v>153.75418320618297</v>
      </c>
      <c r="AB221" s="21">
        <f>AB201-Baseline!AB201</f>
        <v>153.55925612823694</v>
      </c>
      <c r="AC221" s="21">
        <f>AC201-Baseline!AC201</f>
        <v>172.33453625123502</v>
      </c>
      <c r="AD221" s="21">
        <f>AD201-Baseline!AD201</f>
        <v>172.36068840376262</v>
      </c>
      <c r="AE221" s="21">
        <f>AE201-Baseline!AE201</f>
        <v>172.4146828190726</v>
      </c>
      <c r="AF221" s="21">
        <f>AF201-Baseline!AF201</f>
        <v>172.49525615644541</v>
      </c>
      <c r="AG221" s="21">
        <f>AG201-Baseline!AG201</f>
        <v>172.60213036535441</v>
      </c>
      <c r="AH221" s="21">
        <f>AH201-Baseline!AH201</f>
        <v>172.73625251093281</v>
      </c>
      <c r="AI221" s="21">
        <f>AI201-Baseline!AI201</f>
        <v>172.9002306944345</v>
      </c>
      <c r="AJ221" s="21">
        <f>AJ201-Baseline!AJ201</f>
        <v>173.87801503618689</v>
      </c>
      <c r="AK221" s="21">
        <f>AK201-Baseline!AK201</f>
        <v>174.88943661594797</v>
      </c>
      <c r="AL221" s="21">
        <f>AL201-Baseline!AL201</f>
        <v>175.93585273752592</v>
      </c>
      <c r="AM221" s="21">
        <f>AM201-Baseline!AM201</f>
        <v>177.01872367101583</v>
      </c>
      <c r="AN221" s="21">
        <f>AN201-Baseline!AN201</f>
        <v>178.13944732660133</v>
      </c>
      <c r="AO221" s="21">
        <f>AO201-Baseline!AO201</f>
        <v>179.29933326551389</v>
      </c>
      <c r="AP221" s="21">
        <f>AP201-Baseline!AP201</f>
        <v>180.49986068224365</v>
      </c>
      <c r="AQ221" s="21">
        <f>AQ201-Baseline!AQ201</f>
        <v>181.74257623145843</v>
      </c>
      <c r="AR221" s="21">
        <f>AR201-Baseline!AR201</f>
        <v>183.02906366496697</v>
      </c>
      <c r="AS221" s="21">
        <f>AS201-Baseline!AS201</f>
        <v>184.36095343209593</v>
      </c>
      <c r="AT221" s="21">
        <f>AT201-Baseline!AT201</f>
        <v>185.73994517686836</v>
      </c>
      <c r="AU221" s="21">
        <f>AU201-Baseline!AU201</f>
        <v>187.16781868047138</v>
      </c>
      <c r="AV221" s="21">
        <f>AV201-Baseline!AV201</f>
        <v>188.64642331870147</v>
      </c>
      <c r="AW221" s="21">
        <f>AW201-Baseline!AW201</f>
        <v>190.1776834370595</v>
      </c>
      <c r="AX221" s="21">
        <f>AX201-Baseline!AX201</f>
        <v>191.7636065488864</v>
      </c>
      <c r="AY221" s="21">
        <f>AY201-Baseline!AY201</f>
        <v>193.40628944754451</v>
      </c>
      <c r="AZ221" s="21">
        <f>AZ201-Baseline!AZ201</f>
        <v>195.1079224370169</v>
      </c>
      <c r="BA221" s="21">
        <f>BA201-Baseline!BA201</f>
        <v>196.87079417381034</v>
      </c>
      <c r="BB221" s="21">
        <f>BB201-Baseline!BB201</f>
        <v>198.66485937832752</v>
      </c>
    </row>
    <row r="222" spans="1:54" outlineLevel="2">
      <c r="A222" s="465"/>
      <c r="B222" s="150" t="s">
        <v>497</v>
      </c>
      <c r="C222" s="19"/>
      <c r="D222" s="135" t="s">
        <v>387</v>
      </c>
      <c r="E222" s="21">
        <f>E202-Baseline!E202</f>
        <v>262.90254776940782</v>
      </c>
      <c r="F222" s="21">
        <f>F202-Baseline!F202</f>
        <v>261.48530237682212</v>
      </c>
      <c r="G222" s="21">
        <f>G202-Baseline!G202</f>
        <v>260.10825691547745</v>
      </c>
      <c r="H222" s="21">
        <f>H202-Baseline!H202</f>
        <v>258.7715183359303</v>
      </c>
      <c r="I222" s="21">
        <f>I202-Baseline!I202</f>
        <v>257.47524306662513</v>
      </c>
      <c r="J222" s="21">
        <f>J202-Baseline!J202</f>
        <v>256.21964160243868</v>
      </c>
      <c r="K222" s="21">
        <f>K202-Baseline!K202</f>
        <v>255.00498351876058</v>
      </c>
      <c r="L222" s="21">
        <f>L202-Baseline!L202</f>
        <v>253.83160334155298</v>
      </c>
      <c r="M222" s="21">
        <f>M202-Baseline!M202</f>
        <v>252.69990722680754</v>
      </c>
      <c r="N222" s="21">
        <f>N202-Baseline!N202</f>
        <v>251.61038040830203</v>
      </c>
      <c r="O222" s="21">
        <f>O202-Baseline!O202</f>
        <v>250.5635956645375</v>
      </c>
      <c r="P222" s="21">
        <f>P202-Baseline!P202</f>
        <v>249.53679452337929</v>
      </c>
      <c r="Q222" s="21">
        <f>Q202-Baseline!Q202</f>
        <v>248.53940922163983</v>
      </c>
      <c r="R222" s="21">
        <f>R202-Baseline!R202</f>
        <v>247.58061784325719</v>
      </c>
      <c r="S222" s="21">
        <f>S202-Baseline!S202</f>
        <v>246.63006526463255</v>
      </c>
      <c r="T222" s="21">
        <f>T202-Baseline!T202</f>
        <v>245.71866813615446</v>
      </c>
      <c r="U222" s="21">
        <f>U202-Baseline!U202</f>
        <v>244.84657234129429</v>
      </c>
      <c r="V222" s="21">
        <f>V202-Baseline!V202</f>
        <v>244.01394757971451</v>
      </c>
      <c r="W222" s="21">
        <f>W202-Baseline!W202</f>
        <v>243.220988026962</v>
      </c>
      <c r="X222" s="21">
        <f>X202-Baseline!X202</f>
        <v>242.46791298431043</v>
      </c>
      <c r="Y222" s="21">
        <f>Y202-Baseline!Y202</f>
        <v>241.75496759683722</v>
      </c>
      <c r="Z222" s="21">
        <f>Z202-Baseline!Z202</f>
        <v>241.08242357110706</v>
      </c>
      <c r="AA222" s="21">
        <f>AA202-Baseline!AA202</f>
        <v>240.45058012253764</v>
      </c>
      <c r="AB222" s="21">
        <f>AB202-Baseline!AB202</f>
        <v>239.85976467496576</v>
      </c>
      <c r="AC222" s="21">
        <f>AC202-Baseline!AC202</f>
        <v>258.19474440287644</v>
      </c>
      <c r="AD222" s="21">
        <f>AD202-Baseline!AD202</f>
        <v>257.78504124374092</v>
      </c>
      <c r="AE222" s="21">
        <f>AE202-Baseline!AE202</f>
        <v>257.4023266381912</v>
      </c>
      <c r="AF222" s="21">
        <f>AF202-Baseline!AF202</f>
        <v>257.04192197735676</v>
      </c>
      <c r="AG222" s="21">
        <f>AG202-Baseline!AG202</f>
        <v>256.70204545152376</v>
      </c>
      <c r="AH222" s="21">
        <f>AH202-Baseline!AH202</f>
        <v>256.38452916551614</v>
      </c>
      <c r="AI222" s="21">
        <f>AI202-Baseline!AI202</f>
        <v>256.09612436147427</v>
      </c>
      <c r="AJ222" s="21">
        <f>AJ202-Baseline!AJ202</f>
        <v>257.02139927865665</v>
      </c>
      <c r="AK222" s="21">
        <f>AK202-Baseline!AK202</f>
        <v>257.97621921930113</v>
      </c>
      <c r="AL222" s="21">
        <f>AL202-Baseline!AL202</f>
        <v>258.96266272746914</v>
      </c>
      <c r="AM222" s="21">
        <f>AM202-Baseline!AM202</f>
        <v>259.98302045637934</v>
      </c>
      <c r="AN222" s="21">
        <f>AN202-Baseline!AN202</f>
        <v>261.03929416253413</v>
      </c>
      <c r="AO222" s="21">
        <f>AO202-Baseline!AO202</f>
        <v>262.1331134023107</v>
      </c>
      <c r="AP222" s="21">
        <f>AP202-Baseline!AP202</f>
        <v>263.26650380988042</v>
      </c>
      <c r="AQ222" s="21">
        <f>AQ202-Baseline!AQ202</f>
        <v>264.44157455651361</v>
      </c>
      <c r="AR222" s="21">
        <f>AR202-Baseline!AR202</f>
        <v>265.66042086335335</v>
      </c>
      <c r="AS222" s="21">
        <f>AS202-Baseline!AS202</f>
        <v>266.92514600262257</v>
      </c>
      <c r="AT222" s="21">
        <f>AT202-Baseline!AT202</f>
        <v>268.23792156051104</v>
      </c>
      <c r="AU222" s="21">
        <f>AU202-Baseline!AU202</f>
        <v>269.60101257829717</v>
      </c>
      <c r="AV222" s="21">
        <f>AV202-Baseline!AV202</f>
        <v>271.01673775008283</v>
      </c>
      <c r="AW222" s="21">
        <f>AW202-Baseline!AW202</f>
        <v>272.48747685212146</v>
      </c>
      <c r="AX222" s="21">
        <f>AX202-Baseline!AX202</f>
        <v>274.01568608462287</v>
      </c>
      <c r="AY222" s="21">
        <f>AY202-Baseline!AY202</f>
        <v>275.60390656127112</v>
      </c>
      <c r="AZ222" s="21">
        <f>AZ202-Baseline!AZ202</f>
        <v>277.25476651915068</v>
      </c>
      <c r="BA222" s="21">
        <f>BA202-Baseline!BA202</f>
        <v>278.97098468445165</v>
      </c>
      <c r="BB222" s="21">
        <f>BB202-Baseline!BB202</f>
        <v>280.70912317385501</v>
      </c>
    </row>
    <row r="223" spans="1:54" outlineLevel="2">
      <c r="B223" s="19"/>
      <c r="C223" s="19"/>
      <c r="D223" s="19"/>
      <c r="E223" s="15"/>
    </row>
    <row r="224" spans="1:54" outlineLevel="2">
      <c r="A224" s="463" t="s">
        <v>498</v>
      </c>
      <c r="B224" s="150" t="s">
        <v>495</v>
      </c>
      <c r="C224" s="19"/>
      <c r="D224" s="135" t="s">
        <v>387</v>
      </c>
      <c r="E224" s="21">
        <f>E204-Baseline!E204</f>
        <v>213.85400682720751</v>
      </c>
      <c r="F224" s="21">
        <f>F204-Baseline!F204</f>
        <v>426.83828461626916</v>
      </c>
      <c r="G224" s="21">
        <f>G204-Baseline!G204</f>
        <v>638.62299523612114</v>
      </c>
      <c r="H224" s="21">
        <f>H204-Baseline!H204</f>
        <v>849.22674957375716</v>
      </c>
      <c r="I224" s="21">
        <f>I204-Baseline!I204</f>
        <v>1058.9883720457344</v>
      </c>
      <c r="J224" s="21">
        <f>J204-Baseline!J204</f>
        <v>1267.9152227607672</v>
      </c>
      <c r="K224" s="21">
        <f>K204-Baseline!K204</f>
        <v>1475.7101039125268</v>
      </c>
      <c r="L224" s="21">
        <f>L204-Baseline!L204</f>
        <v>1682.6958474864689</v>
      </c>
      <c r="M224" s="21">
        <f>M204-Baseline!M204</f>
        <v>1888.8842851622592</v>
      </c>
      <c r="N224" s="21">
        <f>N204-Baseline!N204</f>
        <v>2094.0012790807955</v>
      </c>
      <c r="O224" s="21">
        <f>O204-Baseline!O204</f>
        <v>2298.3553312344934</v>
      </c>
      <c r="P224" s="21">
        <f>P204-Baseline!P204</f>
        <v>2501.9396180727108</v>
      </c>
      <c r="Q224" s="21">
        <f>Q204-Baseline!Q204</f>
        <v>2704.7577235129675</v>
      </c>
      <c r="R224" s="21">
        <f>R204-Baseline!R204</f>
        <v>2907.088236539782</v>
      </c>
      <c r="S224" s="21">
        <f>S204-Baseline!S204</f>
        <v>3108.6756285822944</v>
      </c>
      <c r="T224" s="21">
        <f>T204-Baseline!T204</f>
        <v>3309.5357061412928</v>
      </c>
      <c r="U224" s="21">
        <f>U204-Baseline!U204</f>
        <v>3509.6852390663844</v>
      </c>
      <c r="V224" s="21">
        <f>V204-Baseline!V204</f>
        <v>3709.3862924899486</v>
      </c>
      <c r="W224" s="21">
        <f>W204-Baseline!W204</f>
        <v>3908.4083463540983</v>
      </c>
      <c r="X224" s="21">
        <f>X204-Baseline!X204</f>
        <v>4107.0059052347533</v>
      </c>
      <c r="Y224" s="21">
        <f>Y204-Baseline!Y204</f>
        <v>4304.9601776042109</v>
      </c>
      <c r="Z224" s="21">
        <f>Z204-Baseline!Z204</f>
        <v>4502.5185195571239</v>
      </c>
      <c r="AA224" s="21">
        <f>AA204-Baseline!AA204</f>
        <v>4699.6947097179518</v>
      </c>
      <c r="AB224" s="21">
        <f>AB204-Baseline!AB204</f>
        <v>4896.5037418396423</v>
      </c>
      <c r="AC224" s="21">
        <f>AC204-Baseline!AC204</f>
        <v>5111.8804277932277</v>
      </c>
      <c r="AD224" s="21">
        <f>AD204-Baseline!AD204</f>
        <v>5327.0783140383437</v>
      </c>
      <c r="AE224" s="21">
        <f>AE204-Baseline!AE204</f>
        <v>5542.1399734511051</v>
      </c>
      <c r="AF224" s="21">
        <f>AF204-Baseline!AF204</f>
        <v>5757.0817620140942</v>
      </c>
      <c r="AG224" s="21">
        <f>AG204-Baseline!AG204</f>
        <v>5971.9239803860146</v>
      </c>
      <c r="AH224" s="21">
        <f>AH204-Baseline!AH204</f>
        <v>6186.6913241191569</v>
      </c>
      <c r="AI224" s="21">
        <f>AI204-Baseline!AI204</f>
        <v>6401.4139245807473</v>
      </c>
      <c r="AJ224" s="21">
        <f>AJ204-Baseline!AJ204</f>
        <v>6617.1063064145728</v>
      </c>
      <c r="AK224" s="21">
        <f>AK204-Baseline!AK204</f>
        <v>6833.7986089693768</v>
      </c>
      <c r="AL224" s="21">
        <f>AL204-Baseline!AL204</f>
        <v>7051.523749760594</v>
      </c>
      <c r="AM224" s="21">
        <f>AM204-Baseline!AM204</f>
        <v>7270.3166982079747</v>
      </c>
      <c r="AN224" s="21">
        <f>AN204-Baseline!AN204</f>
        <v>7490.2139569135825</v>
      </c>
      <c r="AO224" s="21">
        <f>AO204-Baseline!AO204</f>
        <v>7711.2533702006194</v>
      </c>
      <c r="AP224" s="21">
        <f>AP204-Baseline!AP204</f>
        <v>7933.4745876282623</v>
      </c>
      <c r="AQ224" s="21">
        <f>AQ204-Baseline!AQ204</f>
        <v>8156.9192040119005</v>
      </c>
      <c r="AR224" s="21">
        <f>AR204-Baseline!AR204</f>
        <v>8381.6306374830165</v>
      </c>
      <c r="AS224" s="21">
        <f>AS204-Baseline!AS204</f>
        <v>8607.6541595378112</v>
      </c>
      <c r="AT224" s="21">
        <f>AT204-Baseline!AT204</f>
        <v>8835.0369947702566</v>
      </c>
      <c r="AU224" s="21">
        <f>AU204-Baseline!AU204</f>
        <v>9063.8284178430458</v>
      </c>
      <c r="AV224" s="21">
        <f>AV204-Baseline!AV204</f>
        <v>9294.0798037950626</v>
      </c>
      <c r="AW224" s="21">
        <f>AW204-Baseline!AW204</f>
        <v>9525.8446870935641</v>
      </c>
      <c r="AX224" s="21">
        <f>AX204-Baseline!AX204</f>
        <v>9759.1788472656699</v>
      </c>
      <c r="AY224" s="21">
        <f>AY204-Baseline!AY204</f>
        <v>9994.1403984074332</v>
      </c>
      <c r="AZ224" s="21">
        <f>AZ204-Baseline!AZ204</f>
        <v>10230.789877843416</v>
      </c>
      <c r="BA224" s="21">
        <f>BA204-Baseline!BA204</f>
        <v>10469.190338839431</v>
      </c>
      <c r="BB224" s="21">
        <f>BB204-Baseline!BB204</f>
        <v>10709.368022762434</v>
      </c>
    </row>
    <row r="225" spans="1:54" outlineLevel="2">
      <c r="A225" s="464"/>
      <c r="B225" s="150" t="s">
        <v>496</v>
      </c>
      <c r="C225" s="19"/>
      <c r="D225" s="135" t="s">
        <v>387</v>
      </c>
      <c r="E225" s="21">
        <f>E205-Baseline!E205</f>
        <v>165.11450243915138</v>
      </c>
      <c r="F225" s="21">
        <f>F205-Baseline!F205</f>
        <v>329.41454913208798</v>
      </c>
      <c r="G225" s="21">
        <f>G205-Baseline!G205</f>
        <v>492.93026244427006</v>
      </c>
      <c r="H225" s="21">
        <f>H205-Baseline!H205</f>
        <v>655.69187237127971</v>
      </c>
      <c r="I225" s="21">
        <f>I205-Baseline!I205</f>
        <v>817.72976360987695</v>
      </c>
      <c r="J225" s="21">
        <f>J205-Baseline!J205</f>
        <v>979.07452720702463</v>
      </c>
      <c r="K225" s="21">
        <f>K205-Baseline!K205</f>
        <v>1139.7570171893735</v>
      </c>
      <c r="L225" s="21">
        <f>L205-Baseline!L205</f>
        <v>1299.8084130872567</v>
      </c>
      <c r="M225" s="21">
        <f>M205-Baseline!M205</f>
        <v>1459.2602889477216</v>
      </c>
      <c r="N225" s="21">
        <f>N205-Baseline!N205</f>
        <v>1618.144689793935</v>
      </c>
      <c r="O225" s="21">
        <f>O205-Baseline!O205</f>
        <v>1776.4942165720361</v>
      </c>
      <c r="P225" s="21">
        <f>P205-Baseline!P205</f>
        <v>1934.3186921757222</v>
      </c>
      <c r="Q225" s="21">
        <f>Q205-Baseline!Q205</f>
        <v>2091.6373494465843</v>
      </c>
      <c r="R225" s="21">
        <f>R205-Baseline!R205</f>
        <v>2248.4785741074747</v>
      </c>
      <c r="S225" s="21">
        <f>S205-Baseline!S205</f>
        <v>2404.860679144243</v>
      </c>
      <c r="T225" s="21">
        <f>T205-Baseline!T205</f>
        <v>2560.8123408954671</v>
      </c>
      <c r="U225" s="21">
        <f>U205-Baseline!U205</f>
        <v>2716.3623546510466</v>
      </c>
      <c r="V225" s="21">
        <f>V205-Baseline!V205</f>
        <v>2871.5396554936942</v>
      </c>
      <c r="W225" s="21">
        <f>W205-Baseline!W205</f>
        <v>3026.3733395531845</v>
      </c>
      <c r="X225" s="21">
        <f>X205-Baseline!X205</f>
        <v>3180.8926860593137</v>
      </c>
      <c r="Y225" s="21">
        <f>Y205-Baseline!Y205</f>
        <v>3335.1271799135184</v>
      </c>
      <c r="Z225" s="21">
        <f>Z205-Baseline!Z205</f>
        <v>3489.1065349954952</v>
      </c>
      <c r="AA225" s="21">
        <f>AA205-Baseline!AA205</f>
        <v>3642.8607182016781</v>
      </c>
      <c r="AB225" s="21">
        <f>AB205-Baseline!AB205</f>
        <v>3796.419974329915</v>
      </c>
      <c r="AC225" s="21">
        <f>AC205-Baseline!AC205</f>
        <v>3968.75451058115</v>
      </c>
      <c r="AD225" s="21">
        <f>AD205-Baseline!AD205</f>
        <v>4141.1151989849122</v>
      </c>
      <c r="AE225" s="21">
        <f>AE205-Baseline!AE205</f>
        <v>4313.5298818039846</v>
      </c>
      <c r="AF225" s="21">
        <f>AF205-Baseline!AF205</f>
        <v>4486.0251379604297</v>
      </c>
      <c r="AG225" s="21">
        <f>AG205-Baseline!AG205</f>
        <v>4658.6272683257839</v>
      </c>
      <c r="AH225" s="21">
        <f>AH205-Baseline!AH205</f>
        <v>4831.3635208367168</v>
      </c>
      <c r="AI225" s="21">
        <f>AI205-Baseline!AI205</f>
        <v>5004.2637515311517</v>
      </c>
      <c r="AJ225" s="21">
        <f>AJ205-Baseline!AJ205</f>
        <v>5178.1417665673389</v>
      </c>
      <c r="AK225" s="21">
        <f>AK205-Baseline!AK205</f>
        <v>5353.0312031832873</v>
      </c>
      <c r="AL225" s="21">
        <f>AL205-Baseline!AL205</f>
        <v>5528.9670559208134</v>
      </c>
      <c r="AM225" s="21">
        <f>AM205-Baseline!AM205</f>
        <v>5705.9857795918297</v>
      </c>
      <c r="AN225" s="21">
        <f>AN205-Baseline!AN205</f>
        <v>5884.1252269184306</v>
      </c>
      <c r="AO225" s="21">
        <f>AO205-Baseline!AO205</f>
        <v>6063.4245601839448</v>
      </c>
      <c r="AP225" s="21">
        <f>AP205-Baseline!AP205</f>
        <v>6243.9244208661885</v>
      </c>
      <c r="AQ225" s="21">
        <f>AQ205-Baseline!AQ205</f>
        <v>6425.6669970976473</v>
      </c>
      <c r="AR225" s="21">
        <f>AR205-Baseline!AR205</f>
        <v>6608.6960607626143</v>
      </c>
      <c r="AS225" s="21">
        <f>AS205-Baseline!AS205</f>
        <v>6793.0570141947101</v>
      </c>
      <c r="AT225" s="21">
        <f>AT205-Baseline!AT205</f>
        <v>6978.7969593715789</v>
      </c>
      <c r="AU225" s="21">
        <f>AU205-Baseline!AU205</f>
        <v>7165.96477805205</v>
      </c>
      <c r="AV225" s="21">
        <f>AV205-Baseline!AV205</f>
        <v>7354.6112013707516</v>
      </c>
      <c r="AW225" s="21">
        <f>AW205-Baseline!AW205</f>
        <v>7544.788884807811</v>
      </c>
      <c r="AX225" s="21">
        <f>AX205-Baseline!AX205</f>
        <v>7736.5524913566969</v>
      </c>
      <c r="AY225" s="21">
        <f>AY205-Baseline!AY205</f>
        <v>7929.9587808042415</v>
      </c>
      <c r="AZ225" s="21">
        <f>AZ205-Baseline!AZ205</f>
        <v>8125.0667032412584</v>
      </c>
      <c r="BA225" s="21">
        <f>BA205-Baseline!BA205</f>
        <v>8321.9374974150687</v>
      </c>
      <c r="BB225" s="21">
        <f>BB205-Baseline!BB205</f>
        <v>8520.6023567933971</v>
      </c>
    </row>
    <row r="226" spans="1:54" outlineLevel="2">
      <c r="A226" s="465"/>
      <c r="B226" s="150" t="s">
        <v>497</v>
      </c>
      <c r="C226" s="19"/>
      <c r="D226" s="135" t="s">
        <v>387</v>
      </c>
      <c r="E226" s="21">
        <f>E206-Baseline!E206</f>
        <v>262.90254776940782</v>
      </c>
      <c r="F226" s="21">
        <f>F206-Baseline!F206</f>
        <v>524.38785014622999</v>
      </c>
      <c r="G226" s="21">
        <f>G206-Baseline!G206</f>
        <v>784.49610706170745</v>
      </c>
      <c r="H226" s="21">
        <f>H206-Baseline!H206</f>
        <v>1043.2676253976379</v>
      </c>
      <c r="I226" s="21">
        <f>I206-Baseline!I206</f>
        <v>1300.742868464263</v>
      </c>
      <c r="J226" s="21">
        <f>J206-Baseline!J206</f>
        <v>1556.9625100667017</v>
      </c>
      <c r="K226" s="21">
        <f>K206-Baseline!K206</f>
        <v>1811.9674935854623</v>
      </c>
      <c r="L226" s="21">
        <f>L206-Baseline!L206</f>
        <v>2065.7990969270154</v>
      </c>
      <c r="M226" s="21">
        <f>M206-Baseline!M206</f>
        <v>2318.4990041538231</v>
      </c>
      <c r="N226" s="21">
        <f>N206-Baseline!N206</f>
        <v>2570.1093845621253</v>
      </c>
      <c r="O226" s="21">
        <f>O206-Baseline!O206</f>
        <v>2820.6729802266627</v>
      </c>
      <c r="P226" s="21">
        <f>P206-Baseline!P206</f>
        <v>3070.209774750042</v>
      </c>
      <c r="Q226" s="21">
        <f>Q206-Baseline!Q206</f>
        <v>3318.7491839716818</v>
      </c>
      <c r="R226" s="21">
        <f>R206-Baseline!R206</f>
        <v>3566.3298018149389</v>
      </c>
      <c r="S226" s="21">
        <f>S206-Baseline!S206</f>
        <v>3812.9598670795713</v>
      </c>
      <c r="T226" s="21">
        <f>T206-Baseline!T206</f>
        <v>4058.6785352157258</v>
      </c>
      <c r="U226" s="21">
        <f>U206-Baseline!U206</f>
        <v>4303.5251075570204</v>
      </c>
      <c r="V226" s="21">
        <f>V206-Baseline!V206</f>
        <v>4547.5390551367345</v>
      </c>
      <c r="W226" s="21">
        <f>W206-Baseline!W206</f>
        <v>4790.7600431636965</v>
      </c>
      <c r="X226" s="21">
        <f>X206-Baseline!X206</f>
        <v>5033.2279561480073</v>
      </c>
      <c r="Y226" s="21">
        <f>Y206-Baseline!Y206</f>
        <v>5274.9829237448448</v>
      </c>
      <c r="Z226" s="21">
        <f>Z206-Baseline!Z206</f>
        <v>5516.0653473159518</v>
      </c>
      <c r="AA226" s="21">
        <f>AA206-Baseline!AA206</f>
        <v>5756.5159274384896</v>
      </c>
      <c r="AB226" s="21">
        <f>AB206-Baseline!AB206</f>
        <v>5996.3756921134554</v>
      </c>
      <c r="AC226" s="21">
        <f>AC206-Baseline!AC206</f>
        <v>6254.5704365163319</v>
      </c>
      <c r="AD226" s="21">
        <f>AD206-Baseline!AD206</f>
        <v>6512.355477760073</v>
      </c>
      <c r="AE226" s="21">
        <f>AE206-Baseline!AE206</f>
        <v>6769.7578043982639</v>
      </c>
      <c r="AF226" s="21">
        <f>AF206-Baseline!AF206</f>
        <v>7026.7997263756206</v>
      </c>
      <c r="AG226" s="21">
        <f>AG206-Baseline!AG206</f>
        <v>7283.5017718271447</v>
      </c>
      <c r="AH226" s="21">
        <f>AH206-Baseline!AH206</f>
        <v>7539.8863009926608</v>
      </c>
      <c r="AI226" s="21">
        <f>AI206-Baseline!AI206</f>
        <v>7795.9824253541356</v>
      </c>
      <c r="AJ226" s="21">
        <f>AJ206-Baseline!AJ206</f>
        <v>8053.0038246327922</v>
      </c>
      <c r="AK226" s="21">
        <f>AK206-Baseline!AK206</f>
        <v>8310.9800438520942</v>
      </c>
      <c r="AL226" s="21">
        <f>AL206-Baseline!AL206</f>
        <v>8569.9427065795626</v>
      </c>
      <c r="AM226" s="21">
        <f>AM206-Baseline!AM206</f>
        <v>8829.9257270359412</v>
      </c>
      <c r="AN226" s="21">
        <f>AN206-Baseline!AN206</f>
        <v>9090.9650211984754</v>
      </c>
      <c r="AO226" s="21">
        <f>AO206-Baseline!AO206</f>
        <v>9353.0981346007866</v>
      </c>
      <c r="AP226" s="21">
        <f>AP206-Baseline!AP206</f>
        <v>9616.3646384106669</v>
      </c>
      <c r="AQ226" s="21">
        <f>AQ206-Baseline!AQ206</f>
        <v>9880.8062129671798</v>
      </c>
      <c r="AR226" s="21">
        <f>AR206-Baseline!AR206</f>
        <v>10146.466633830532</v>
      </c>
      <c r="AS226" s="21">
        <f>AS206-Baseline!AS206</f>
        <v>10413.391779833155</v>
      </c>
      <c r="AT226" s="21">
        <f>AT206-Baseline!AT206</f>
        <v>10681.629701393666</v>
      </c>
      <c r="AU226" s="21">
        <f>AU206-Baseline!AU206</f>
        <v>10951.230713971963</v>
      </c>
      <c r="AV226" s="21">
        <f>AV206-Baseline!AV206</f>
        <v>11222.247451722045</v>
      </c>
      <c r="AW226" s="21">
        <f>AW206-Baseline!AW206</f>
        <v>11494.734928574167</v>
      </c>
      <c r="AX226" s="21">
        <f>AX206-Baseline!AX206</f>
        <v>11768.750614658791</v>
      </c>
      <c r="AY226" s="21">
        <f>AY206-Baseline!AY206</f>
        <v>12044.354521220062</v>
      </c>
      <c r="AZ226" s="21">
        <f>AZ206-Baseline!AZ206</f>
        <v>12321.609287739213</v>
      </c>
      <c r="BA226" s="21">
        <f>BA206-Baseline!BA206</f>
        <v>12600.580272423664</v>
      </c>
      <c r="BB226" s="21">
        <f>BB206-Baseline!BB206</f>
        <v>12881.28939559752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502</v>
      </c>
      <c r="C229" s="57"/>
      <c r="D229" s="56" t="s">
        <v>387</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503</v>
      </c>
    </row>
    <row r="2" spans="1:19">
      <c r="A2" s="461" t="s">
        <v>504</v>
      </c>
      <c r="B2" s="461"/>
      <c r="C2" s="461"/>
      <c r="D2" s="461"/>
      <c r="E2" s="461"/>
      <c r="F2" s="461"/>
      <c r="G2" s="461"/>
      <c r="H2" s="461"/>
      <c r="I2" s="461"/>
      <c r="J2" s="461"/>
      <c r="K2" s="461"/>
      <c r="L2" s="461"/>
      <c r="M2" s="461"/>
      <c r="N2" s="461"/>
      <c r="O2" s="461"/>
      <c r="P2" s="461"/>
      <c r="Q2" s="461"/>
      <c r="R2" s="461"/>
      <c r="S2" s="461"/>
    </row>
    <row r="3" spans="1:19">
      <c r="A3" s="461"/>
      <c r="B3" s="461"/>
      <c r="C3" s="461"/>
      <c r="D3" s="461"/>
      <c r="E3" s="461"/>
      <c r="F3" s="461"/>
      <c r="G3" s="461"/>
      <c r="H3" s="461"/>
      <c r="I3" s="461"/>
      <c r="J3" s="461"/>
      <c r="K3" s="461"/>
      <c r="L3" s="461"/>
      <c r="M3" s="461"/>
      <c r="N3" s="461"/>
      <c r="O3" s="461"/>
      <c r="P3" s="461"/>
      <c r="Q3" s="461"/>
      <c r="R3" s="461"/>
      <c r="S3" s="461"/>
    </row>
    <row r="4" spans="1:19">
      <c r="A4" s="461"/>
      <c r="B4" s="461"/>
      <c r="C4" s="461"/>
      <c r="D4" s="461"/>
      <c r="E4" s="461"/>
      <c r="F4" s="461"/>
      <c r="G4" s="461"/>
      <c r="H4" s="461"/>
      <c r="I4" s="461"/>
      <c r="J4" s="461"/>
      <c r="K4" s="461"/>
      <c r="L4" s="461"/>
      <c r="M4" s="461"/>
      <c r="N4" s="461"/>
      <c r="O4" s="461"/>
      <c r="P4" s="461"/>
      <c r="Q4" s="461"/>
      <c r="R4" s="461"/>
      <c r="S4" s="461"/>
    </row>
    <row r="19" spans="1:19">
      <c r="A19" s="4" t="s">
        <v>506</v>
      </c>
    </row>
    <row r="20" spans="1:19">
      <c r="A20" s="461" t="s">
        <v>507</v>
      </c>
      <c r="B20" s="461"/>
      <c r="C20" s="461"/>
      <c r="D20" s="461"/>
      <c r="E20" s="461"/>
      <c r="F20" s="461"/>
      <c r="G20" s="461"/>
      <c r="H20" s="461"/>
      <c r="I20" s="461"/>
      <c r="J20" s="461"/>
      <c r="K20" s="461"/>
      <c r="L20" s="461"/>
      <c r="M20" s="461"/>
      <c r="N20" s="461"/>
      <c r="O20" s="461"/>
      <c r="P20" s="461"/>
      <c r="Q20" s="461"/>
      <c r="R20" s="461"/>
      <c r="S20" s="461"/>
    </row>
    <row r="21" spans="1:19" ht="25.5" customHeight="1">
      <c r="A21" s="461"/>
      <c r="B21" s="461"/>
      <c r="C21" s="461"/>
      <c r="D21" s="461"/>
      <c r="E21" s="461"/>
      <c r="F21" s="461"/>
      <c r="G21" s="461"/>
      <c r="H21" s="461"/>
      <c r="I21" s="461"/>
      <c r="J21" s="461"/>
      <c r="K21" s="461"/>
      <c r="L21" s="461"/>
      <c r="M21" s="461"/>
      <c r="N21" s="461"/>
      <c r="O21" s="461"/>
      <c r="P21" s="461"/>
      <c r="Q21" s="461"/>
      <c r="R21" s="461"/>
      <c r="S21" s="461"/>
    </row>
    <row r="23" spans="1:19">
      <c r="A23" s="158" t="s">
        <v>350</v>
      </c>
      <c r="B23" s="395"/>
      <c r="C23" s="395"/>
      <c r="D23" s="395"/>
      <c r="E23" s="395"/>
      <c r="F23" s="395"/>
      <c r="G23" s="395"/>
      <c r="H23" s="395"/>
      <c r="I23" s="395"/>
      <c r="J23" s="395"/>
      <c r="K23" s="395"/>
      <c r="L23" s="395"/>
      <c r="M23" s="395"/>
      <c r="N23" s="395"/>
      <c r="O23" s="395"/>
      <c r="P23" s="395"/>
      <c r="Q23" s="395"/>
      <c r="R23" s="395"/>
      <c r="S23" s="395"/>
    </row>
    <row r="24" spans="1:19">
      <c r="A24" s="158" t="s">
        <v>490</v>
      </c>
      <c r="B24" s="395"/>
      <c r="C24" s="395"/>
      <c r="D24" s="395"/>
      <c r="E24" s="395"/>
      <c r="F24" s="395"/>
      <c r="G24" s="395"/>
      <c r="H24" s="395"/>
      <c r="I24" s="395"/>
      <c r="J24" s="395"/>
      <c r="K24" s="395"/>
      <c r="L24" s="395"/>
      <c r="M24" s="395"/>
      <c r="N24" s="395"/>
      <c r="O24" s="395"/>
      <c r="P24" s="395"/>
      <c r="Q24" s="395"/>
      <c r="R24" s="395"/>
      <c r="S24" s="395"/>
    </row>
    <row r="25" spans="1:19">
      <c r="A25" s="159" t="s">
        <v>393</v>
      </c>
      <c r="B25" s="395"/>
      <c r="C25" s="395"/>
      <c r="D25" s="395"/>
      <c r="E25" s="395"/>
      <c r="F25" s="395"/>
      <c r="G25" s="395"/>
      <c r="H25" s="395"/>
      <c r="I25" s="395"/>
      <c r="J25" s="395"/>
      <c r="K25" s="395"/>
      <c r="L25" s="395"/>
      <c r="M25" s="395"/>
      <c r="N25" s="395"/>
      <c r="O25" s="395"/>
      <c r="P25" s="395"/>
      <c r="Q25" s="395"/>
      <c r="R25" s="395"/>
      <c r="S25" s="395"/>
    </row>
    <row r="26" spans="1:19">
      <c r="A26" s="159" t="s">
        <v>469</v>
      </c>
      <c r="B26" s="395"/>
      <c r="C26" s="395"/>
      <c r="D26" s="395"/>
      <c r="E26" s="395"/>
      <c r="F26" s="395"/>
      <c r="G26" s="395"/>
      <c r="H26" s="395"/>
      <c r="I26" s="395"/>
      <c r="J26" s="395"/>
      <c r="K26" s="395"/>
      <c r="L26" s="395"/>
      <c r="M26" s="395"/>
      <c r="N26" s="395"/>
      <c r="O26" s="395"/>
      <c r="P26" s="395"/>
      <c r="Q26" s="395"/>
      <c r="R26" s="395"/>
      <c r="S26" s="395"/>
    </row>
    <row r="27" spans="1:19">
      <c r="A27" s="159" t="s">
        <v>470</v>
      </c>
      <c r="B27" s="395"/>
      <c r="C27" s="395"/>
      <c r="D27" s="395"/>
      <c r="E27" s="395"/>
      <c r="F27" s="395"/>
      <c r="G27" s="395"/>
      <c r="H27" s="395"/>
      <c r="I27" s="395"/>
      <c r="J27" s="395"/>
      <c r="K27" s="395"/>
      <c r="L27" s="395"/>
      <c r="M27" s="395"/>
      <c r="N27" s="395"/>
      <c r="O27" s="395"/>
      <c r="P27" s="395"/>
      <c r="Q27" s="395"/>
      <c r="R27" s="395"/>
      <c r="S27" s="395"/>
    </row>
    <row r="31" spans="1:19">
      <c r="A31" s="4" t="s">
        <v>511</v>
      </c>
    </row>
    <row r="32" spans="1:19">
      <c r="A32" t="s">
        <v>512</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01" t="s">
        <v>342</v>
      </c>
      <c r="J2" s="402"/>
      <c r="K2" s="402"/>
      <c r="L2" s="402"/>
      <c r="M2" s="402"/>
      <c r="N2" s="402"/>
      <c r="O2" s="402"/>
      <c r="P2" s="402"/>
      <c r="Q2" s="402"/>
      <c r="R2" s="402"/>
      <c r="S2" s="402"/>
      <c r="T2" s="402"/>
      <c r="U2" s="403"/>
    </row>
    <row r="3" spans="1:21" ht="13.5" customHeight="1" outlineLevel="1" thickBot="1">
      <c r="A3" s="3"/>
      <c r="B3" s="7"/>
      <c r="F3" s="24"/>
      <c r="G3" s="10"/>
      <c r="I3" s="404" t="s">
        <v>343</v>
      </c>
      <c r="J3" s="405"/>
      <c r="K3" s="405"/>
      <c r="L3" s="405"/>
      <c r="M3" s="405"/>
      <c r="N3" s="406"/>
      <c r="O3" s="1"/>
      <c r="P3" s="410" t="s">
        <v>344</v>
      </c>
      <c r="Q3" s="411"/>
      <c r="R3" s="411"/>
      <c r="S3" s="411"/>
      <c r="T3" s="411"/>
      <c r="U3" s="412"/>
    </row>
    <row r="4" spans="1:21" ht="56.25" customHeight="1" outlineLevel="1">
      <c r="A4" s="31" t="s">
        <v>157</v>
      </c>
      <c r="B4" s="86"/>
      <c r="E4" s="53" t="s">
        <v>345</v>
      </c>
      <c r="F4" s="91"/>
      <c r="G4" s="28"/>
      <c r="H4" s="10"/>
      <c r="I4" s="407"/>
      <c r="J4" s="408"/>
      <c r="K4" s="408"/>
      <c r="L4" s="408"/>
      <c r="M4" s="408"/>
      <c r="N4" s="409"/>
      <c r="P4" s="413"/>
      <c r="Q4" s="414"/>
      <c r="R4" s="414"/>
      <c r="S4" s="414"/>
      <c r="T4" s="414"/>
      <c r="U4" s="415"/>
    </row>
    <row r="5" spans="1:21" outlineLevel="1">
      <c r="A5" s="13" t="s">
        <v>346</v>
      </c>
      <c r="B5" s="88"/>
      <c r="E5" s="14"/>
      <c r="H5" s="10"/>
      <c r="I5" s="468"/>
      <c r="J5" s="428"/>
      <c r="K5" s="428"/>
      <c r="L5" s="428"/>
      <c r="M5" s="428"/>
      <c r="N5" s="429"/>
      <c r="P5" s="468"/>
      <c r="Q5" s="428"/>
      <c r="R5" s="428"/>
      <c r="S5" s="428"/>
      <c r="T5" s="428"/>
      <c r="U5" s="429"/>
    </row>
    <row r="6" spans="1:21" outlineLevel="1">
      <c r="A6" s="13" t="s">
        <v>349</v>
      </c>
      <c r="B6" s="88"/>
      <c r="E6" s="53" t="s">
        <v>351</v>
      </c>
      <c r="F6" s="90"/>
      <c r="H6" s="10"/>
      <c r="I6" s="430"/>
      <c r="J6" s="431"/>
      <c r="K6" s="431"/>
      <c r="L6" s="431"/>
      <c r="M6" s="431"/>
      <c r="N6" s="432"/>
      <c r="P6" s="430"/>
      <c r="Q6" s="431"/>
      <c r="R6" s="431"/>
      <c r="S6" s="431"/>
      <c r="T6" s="431"/>
      <c r="U6" s="432"/>
    </row>
    <row r="7" spans="1:21" outlineLevel="1">
      <c r="A7" s="13" t="s">
        <v>353</v>
      </c>
      <c r="B7" s="88"/>
      <c r="E7" s="14"/>
      <c r="H7" s="10"/>
      <c r="I7" s="430"/>
      <c r="J7" s="431"/>
      <c r="K7" s="431"/>
      <c r="L7" s="431"/>
      <c r="M7" s="431"/>
      <c r="N7" s="432"/>
      <c r="P7" s="430"/>
      <c r="Q7" s="431"/>
      <c r="R7" s="431"/>
      <c r="S7" s="431"/>
      <c r="T7" s="431"/>
      <c r="U7" s="432"/>
    </row>
    <row r="8" spans="1:21" ht="41" outlineLevel="1" thickBot="1">
      <c r="A8" s="34" t="s">
        <v>354</v>
      </c>
      <c r="B8" s="89"/>
      <c r="E8" s="14"/>
      <c r="H8" s="10"/>
      <c r="I8" s="430"/>
      <c r="J8" s="431"/>
      <c r="K8" s="431"/>
      <c r="L8" s="431"/>
      <c r="M8" s="431"/>
      <c r="N8" s="432"/>
      <c r="P8" s="430"/>
      <c r="Q8" s="431"/>
      <c r="R8" s="431"/>
      <c r="S8" s="431"/>
      <c r="T8" s="431"/>
      <c r="U8" s="432"/>
    </row>
    <row r="9" spans="1:21" outlineLevel="1">
      <c r="E9" s="14"/>
      <c r="H9" s="10"/>
      <c r="I9" s="430"/>
      <c r="J9" s="431"/>
      <c r="K9" s="431"/>
      <c r="L9" s="431"/>
      <c r="M9" s="431"/>
      <c r="N9" s="432"/>
      <c r="P9" s="430"/>
      <c r="Q9" s="431"/>
      <c r="R9" s="431"/>
      <c r="S9" s="431"/>
      <c r="T9" s="431"/>
      <c r="U9" s="432"/>
    </row>
    <row r="10" spans="1:21" ht="14" outlineLevel="1" thickBot="1">
      <c r="A10" s="32" t="s">
        <v>356</v>
      </c>
      <c r="B10" s="35">
        <f>Baseline!B10</f>
        <v>2027</v>
      </c>
      <c r="E10" s="14"/>
      <c r="H10" s="10"/>
      <c r="I10" s="430"/>
      <c r="J10" s="431"/>
      <c r="K10" s="431"/>
      <c r="L10" s="431"/>
      <c r="M10" s="431"/>
      <c r="N10" s="432"/>
      <c r="P10" s="430"/>
      <c r="Q10" s="431"/>
      <c r="R10" s="431"/>
      <c r="S10" s="431"/>
      <c r="T10" s="431"/>
      <c r="U10" s="432"/>
    </row>
    <row r="11" spans="1:21" outlineLevel="1">
      <c r="A11" s="16"/>
      <c r="H11" s="10"/>
      <c r="I11" s="430"/>
      <c r="J11" s="431"/>
      <c r="K11" s="431"/>
      <c r="L11" s="431"/>
      <c r="M11" s="431"/>
      <c r="N11" s="432"/>
      <c r="P11" s="430"/>
      <c r="Q11" s="431"/>
      <c r="R11" s="431"/>
      <c r="S11" s="431"/>
      <c r="T11" s="431"/>
      <c r="U11" s="432"/>
    </row>
    <row r="12" spans="1:21" ht="40.5" outlineLevel="1">
      <c r="A12" s="26" t="s">
        <v>357</v>
      </c>
      <c r="B12" s="26" t="s">
        <v>358</v>
      </c>
      <c r="C12" s="26" t="s">
        <v>359</v>
      </c>
      <c r="D12" s="26" t="s">
        <v>360</v>
      </c>
      <c r="E12" s="26" t="s">
        <v>361</v>
      </c>
      <c r="F12" s="26" t="s">
        <v>362</v>
      </c>
      <c r="G12" s="26" t="s">
        <v>363</v>
      </c>
      <c r="I12" s="430"/>
      <c r="J12" s="431"/>
      <c r="K12" s="431"/>
      <c r="L12" s="431"/>
      <c r="M12" s="431"/>
      <c r="N12" s="432"/>
      <c r="P12" s="430"/>
      <c r="Q12" s="431"/>
      <c r="R12" s="431"/>
      <c r="S12" s="431"/>
      <c r="T12" s="431"/>
      <c r="U12" s="432"/>
    </row>
    <row r="13" spans="1:21" outlineLevel="1">
      <c r="A13" s="58">
        <v>2035</v>
      </c>
      <c r="B13" s="21">
        <f t="shared" ref="B13:B18" si="0">INDEX($E$204:$AW$204,1,MATCH($A13,$E$53:$BB$53,0))</f>
        <v>0</v>
      </c>
      <c r="C13" s="21">
        <f>B13-Baseline!B13</f>
        <v>1888.8842851622592</v>
      </c>
      <c r="D13" s="21">
        <f t="shared" ref="D13:D18" si="1">INDEX($E$205:$AW$205,1,MATCH($A13,$E$53:$BB$53,0))</f>
        <v>0</v>
      </c>
      <c r="E13" s="21">
        <f>D13-Baseline!D13</f>
        <v>1459.2602889477216</v>
      </c>
      <c r="F13" s="21">
        <f t="shared" ref="F13:F18" si="2">INDEX($E$206:$AW$206,1,MATCH($A13,$E$53:$BB$53,0))</f>
        <v>0</v>
      </c>
      <c r="G13" s="21">
        <f>F13-Baseline!F13</f>
        <v>2318.4990041538231</v>
      </c>
      <c r="I13" s="430"/>
      <c r="J13" s="431"/>
      <c r="K13" s="431"/>
      <c r="L13" s="431"/>
      <c r="M13" s="431"/>
      <c r="N13" s="432"/>
      <c r="P13" s="430"/>
      <c r="Q13" s="431"/>
      <c r="R13" s="431"/>
      <c r="S13" s="431"/>
      <c r="T13" s="431"/>
      <c r="U13" s="432"/>
    </row>
    <row r="14" spans="1:21" outlineLevel="1">
      <c r="A14" s="58">
        <v>2040</v>
      </c>
      <c r="B14" s="21">
        <f t="shared" si="0"/>
        <v>0</v>
      </c>
      <c r="C14" s="21">
        <f>B14-Baseline!B14</f>
        <v>2907.088236539782</v>
      </c>
      <c r="D14" s="21">
        <f t="shared" si="1"/>
        <v>0</v>
      </c>
      <c r="E14" s="21">
        <f>D14-Baseline!D14</f>
        <v>2248.4785741074747</v>
      </c>
      <c r="F14" s="21">
        <f t="shared" si="2"/>
        <v>0</v>
      </c>
      <c r="G14" s="21">
        <f>F14-Baseline!F14</f>
        <v>3566.3298018149389</v>
      </c>
      <c r="I14" s="430"/>
      <c r="J14" s="431"/>
      <c r="K14" s="431"/>
      <c r="L14" s="431"/>
      <c r="M14" s="431"/>
      <c r="N14" s="432"/>
      <c r="P14" s="430"/>
      <c r="Q14" s="431"/>
      <c r="R14" s="431"/>
      <c r="S14" s="431"/>
      <c r="T14" s="431"/>
      <c r="U14" s="432"/>
    </row>
    <row r="15" spans="1:21" outlineLevel="1">
      <c r="A15" s="58">
        <v>2045</v>
      </c>
      <c r="B15" s="21">
        <f t="shared" si="0"/>
        <v>0</v>
      </c>
      <c r="C15" s="21">
        <f>B15-Baseline!B15</f>
        <v>3908.4083463540983</v>
      </c>
      <c r="D15" s="21">
        <f t="shared" si="1"/>
        <v>0</v>
      </c>
      <c r="E15" s="21">
        <f>D15-Baseline!D15</f>
        <v>3026.3733395531845</v>
      </c>
      <c r="F15" s="21">
        <f t="shared" si="2"/>
        <v>0</v>
      </c>
      <c r="G15" s="21">
        <f>F15-Baseline!F15</f>
        <v>4790.7600431636965</v>
      </c>
      <c r="I15" s="430"/>
      <c r="J15" s="431"/>
      <c r="K15" s="431"/>
      <c r="L15" s="431"/>
      <c r="M15" s="431"/>
      <c r="N15" s="432"/>
      <c r="P15" s="430"/>
      <c r="Q15" s="431"/>
      <c r="R15" s="431"/>
      <c r="S15" s="431"/>
      <c r="T15" s="431"/>
      <c r="U15" s="432"/>
    </row>
    <row r="16" spans="1:21" outlineLevel="1">
      <c r="A16" s="58">
        <v>2050</v>
      </c>
      <c r="B16" s="21">
        <f t="shared" si="0"/>
        <v>0</v>
      </c>
      <c r="C16" s="21">
        <f>B16-Baseline!B16</f>
        <v>4896.5037418396423</v>
      </c>
      <c r="D16" s="21">
        <f t="shared" si="1"/>
        <v>0</v>
      </c>
      <c r="E16" s="21">
        <f>D16-Baseline!D16</f>
        <v>3796.419974329915</v>
      </c>
      <c r="F16" s="21">
        <f t="shared" si="2"/>
        <v>0</v>
      </c>
      <c r="G16" s="21">
        <f>F16-Baseline!F16</f>
        <v>5996.3756921134554</v>
      </c>
      <c r="I16" s="430"/>
      <c r="J16" s="431"/>
      <c r="K16" s="431"/>
      <c r="L16" s="431"/>
      <c r="M16" s="431"/>
      <c r="N16" s="432"/>
      <c r="P16" s="430"/>
      <c r="Q16" s="431"/>
      <c r="R16" s="431"/>
      <c r="S16" s="431"/>
      <c r="T16" s="431"/>
      <c r="U16" s="432"/>
    </row>
    <row r="17" spans="1:21" outlineLevel="1">
      <c r="A17" s="58">
        <v>2060</v>
      </c>
      <c r="B17" s="21">
        <f t="shared" si="0"/>
        <v>0</v>
      </c>
      <c r="C17" s="21">
        <f>B17-Baseline!B17</f>
        <v>7051.523749760594</v>
      </c>
      <c r="D17" s="21">
        <f t="shared" si="1"/>
        <v>0</v>
      </c>
      <c r="E17" s="21">
        <f>D17-Baseline!D17</f>
        <v>5528.9670559208134</v>
      </c>
      <c r="F17" s="21">
        <f t="shared" si="2"/>
        <v>0</v>
      </c>
      <c r="G17" s="21">
        <f>F17-Baseline!F17</f>
        <v>8569.9427065795626</v>
      </c>
      <c r="I17" s="430"/>
      <c r="J17" s="431"/>
      <c r="K17" s="431"/>
      <c r="L17" s="431"/>
      <c r="M17" s="431"/>
      <c r="N17" s="432"/>
      <c r="P17" s="430"/>
      <c r="Q17" s="431"/>
      <c r="R17" s="431"/>
      <c r="S17" s="431"/>
      <c r="T17" s="431"/>
      <c r="U17" s="432"/>
    </row>
    <row r="18" spans="1:21" outlineLevel="1">
      <c r="A18" s="58">
        <v>2070</v>
      </c>
      <c r="B18" s="21">
        <f t="shared" si="0"/>
        <v>0</v>
      </c>
      <c r="C18" s="21">
        <f>B18-Baseline!B18</f>
        <v>9294.0798037950626</v>
      </c>
      <c r="D18" s="21">
        <f t="shared" si="1"/>
        <v>0</v>
      </c>
      <c r="E18" s="21">
        <f>D18-Baseline!D18</f>
        <v>7354.6112013707516</v>
      </c>
      <c r="F18" s="21">
        <f t="shared" si="2"/>
        <v>0</v>
      </c>
      <c r="G18" s="21">
        <f>F18-Baseline!F18</f>
        <v>11222.247451722045</v>
      </c>
      <c r="I18" s="433"/>
      <c r="J18" s="434"/>
      <c r="K18" s="434"/>
      <c r="L18" s="434"/>
      <c r="M18" s="434"/>
      <c r="N18" s="435"/>
      <c r="P18" s="433"/>
      <c r="Q18" s="434"/>
      <c r="R18" s="434"/>
      <c r="S18" s="434"/>
      <c r="T18" s="434"/>
      <c r="U18" s="435"/>
    </row>
    <row r="19" spans="1:21" ht="14" outlineLevel="1" thickBot="1">
      <c r="A19" s="436"/>
      <c r="B19" s="436"/>
      <c r="I19" s="250"/>
      <c r="J19" s="251"/>
      <c r="K19" s="251"/>
      <c r="L19" s="251"/>
      <c r="M19" s="251"/>
      <c r="N19" s="251"/>
      <c r="P19" s="249"/>
      <c r="Q19" s="249"/>
      <c r="R19" s="249"/>
      <c r="S19" s="249"/>
      <c r="T19" s="249"/>
      <c r="U19" s="232"/>
    </row>
    <row r="20" spans="1:21" ht="26.25" customHeight="1" outlineLevel="1">
      <c r="A20" s="54" t="s">
        <v>364</v>
      </c>
      <c r="B20" s="55">
        <f>Baseline!B20</f>
        <v>0.33700000000000002</v>
      </c>
      <c r="E20" s="154"/>
      <c r="I20" s="425" t="s">
        <v>365</v>
      </c>
      <c r="J20" s="426"/>
      <c r="K20" s="426"/>
      <c r="L20" s="426"/>
      <c r="M20" s="426"/>
      <c r="N20" s="427"/>
      <c r="P20" s="425" t="s">
        <v>366</v>
      </c>
      <c r="Q20" s="426"/>
      <c r="R20" s="426"/>
      <c r="S20" s="426"/>
      <c r="T20" s="426"/>
      <c r="U20" s="427"/>
    </row>
    <row r="21" spans="1:21" ht="12.75" customHeight="1" outlineLevel="1">
      <c r="A21" s="154"/>
      <c r="B21" s="155"/>
      <c r="I21" s="468"/>
      <c r="J21" s="428"/>
      <c r="K21" s="428"/>
      <c r="L21" s="428"/>
      <c r="M21" s="428"/>
      <c r="N21" s="429"/>
      <c r="P21" s="468"/>
      <c r="Q21" s="428"/>
      <c r="R21" s="428"/>
      <c r="S21" s="428"/>
      <c r="T21" s="428"/>
      <c r="U21" s="429"/>
    </row>
    <row r="22" spans="1:21" ht="12.75" customHeight="1" outlineLevel="1">
      <c r="A22" s="154"/>
      <c r="B22" s="155"/>
      <c r="I22" s="430"/>
      <c r="J22" s="431"/>
      <c r="K22" s="431"/>
      <c r="L22" s="431"/>
      <c r="M22" s="431"/>
      <c r="N22" s="432"/>
      <c r="P22" s="430"/>
      <c r="Q22" s="431"/>
      <c r="R22" s="431"/>
      <c r="S22" s="431"/>
      <c r="T22" s="431"/>
      <c r="U22" s="432"/>
    </row>
    <row r="23" spans="1:21" outlineLevel="1">
      <c r="A23" s="154"/>
      <c r="B23" s="451" t="s">
        <v>368</v>
      </c>
      <c r="C23" s="452"/>
      <c r="D23" s="452"/>
      <c r="E23" s="452"/>
      <c r="F23" s="452"/>
      <c r="G23" s="453"/>
      <c r="I23" s="430"/>
      <c r="J23" s="431"/>
      <c r="K23" s="431"/>
      <c r="L23" s="431"/>
      <c r="M23" s="431"/>
      <c r="N23" s="432"/>
      <c r="P23" s="430"/>
      <c r="Q23" s="431"/>
      <c r="R23" s="431"/>
      <c r="S23" s="431"/>
      <c r="T23" s="431"/>
      <c r="U23" s="432"/>
    </row>
    <row r="24" spans="1:21" outlineLevel="1">
      <c r="B24" s="17">
        <v>2027</v>
      </c>
      <c r="C24" s="17">
        <v>2028</v>
      </c>
      <c r="D24" s="17">
        <v>2029</v>
      </c>
      <c r="E24" s="17">
        <v>2030</v>
      </c>
      <c r="F24" s="17">
        <v>2031</v>
      </c>
      <c r="G24" s="17" t="s">
        <v>369</v>
      </c>
      <c r="I24" s="430"/>
      <c r="J24" s="431"/>
      <c r="K24" s="431"/>
      <c r="L24" s="431"/>
      <c r="M24" s="431"/>
      <c r="N24" s="432"/>
      <c r="P24" s="430"/>
      <c r="Q24" s="431"/>
      <c r="R24" s="431"/>
      <c r="S24" s="431"/>
      <c r="T24" s="431"/>
      <c r="U24" s="432"/>
    </row>
    <row r="25" spans="1:21" ht="14" outlineLevel="1" thickBot="1">
      <c r="B25" s="30" t="s">
        <v>370</v>
      </c>
      <c r="C25" s="30" t="s">
        <v>370</v>
      </c>
      <c r="D25" s="30" t="s">
        <v>370</v>
      </c>
      <c r="E25" s="30" t="s">
        <v>370</v>
      </c>
      <c r="F25" s="30" t="s">
        <v>370</v>
      </c>
      <c r="G25" s="30" t="s">
        <v>370</v>
      </c>
      <c r="I25" s="430"/>
      <c r="J25" s="431"/>
      <c r="K25" s="431"/>
      <c r="L25" s="431"/>
      <c r="M25" s="431"/>
      <c r="N25" s="432"/>
      <c r="P25" s="430"/>
      <c r="Q25" s="431"/>
      <c r="R25" s="431"/>
      <c r="S25" s="431"/>
      <c r="T25" s="431"/>
      <c r="U25" s="432"/>
    </row>
    <row r="26" spans="1:21" outlineLevel="1">
      <c r="A26" s="54" t="s">
        <v>371</v>
      </c>
      <c r="B26" s="21">
        <f>E64</f>
        <v>0</v>
      </c>
      <c r="C26" s="21">
        <f>F64</f>
        <v>0</v>
      </c>
      <c r="D26" s="21">
        <f>G64</f>
        <v>0</v>
      </c>
      <c r="E26" s="21">
        <f>H64</f>
        <v>0</v>
      </c>
      <c r="F26" s="21">
        <f>I64</f>
        <v>0</v>
      </c>
      <c r="G26" s="21">
        <f>SUM(J64:BB64)</f>
        <v>0</v>
      </c>
      <c r="I26" s="430"/>
      <c r="J26" s="431"/>
      <c r="K26" s="431"/>
      <c r="L26" s="431"/>
      <c r="M26" s="431"/>
      <c r="N26" s="432"/>
      <c r="P26" s="430"/>
      <c r="Q26" s="431"/>
      <c r="R26" s="431"/>
      <c r="S26" s="431"/>
      <c r="T26" s="431"/>
      <c r="U26" s="432"/>
    </row>
    <row r="27" spans="1:21" outlineLevel="1">
      <c r="A27" s="54" t="s">
        <v>372</v>
      </c>
      <c r="B27" s="21">
        <f>E71+E77</f>
        <v>0</v>
      </c>
      <c r="C27" s="21">
        <f>F71+F77</f>
        <v>0</v>
      </c>
      <c r="D27" s="21">
        <f>G71+G77</f>
        <v>0</v>
      </c>
      <c r="E27" s="21">
        <f>H71+H77</f>
        <v>0</v>
      </c>
      <c r="F27" s="21">
        <f>I71+I77</f>
        <v>0</v>
      </c>
      <c r="G27" s="21">
        <f>SUM(J71:BB71)+SUM(J77:BB77)</f>
        <v>0</v>
      </c>
      <c r="I27" s="430"/>
      <c r="J27" s="431"/>
      <c r="K27" s="431"/>
      <c r="L27" s="431"/>
      <c r="M27" s="431"/>
      <c r="N27" s="432"/>
      <c r="P27" s="430"/>
      <c r="Q27" s="431"/>
      <c r="R27" s="431"/>
      <c r="S27" s="431"/>
      <c r="T27" s="431"/>
      <c r="U27" s="432"/>
    </row>
    <row r="28" spans="1:21" outlineLevel="1">
      <c r="A28" s="154"/>
      <c r="B28" s="248"/>
      <c r="C28" s="248"/>
      <c r="D28" s="248"/>
      <c r="E28" s="248"/>
      <c r="F28" s="248"/>
      <c r="G28" s="248"/>
      <c r="I28" s="430"/>
      <c r="J28" s="431"/>
      <c r="K28" s="431"/>
      <c r="L28" s="431"/>
      <c r="M28" s="431"/>
      <c r="N28" s="432"/>
      <c r="P28" s="430"/>
      <c r="Q28" s="431"/>
      <c r="R28" s="431"/>
      <c r="S28" s="431"/>
      <c r="T28" s="431"/>
      <c r="U28" s="432"/>
    </row>
    <row r="29" spans="1:21" ht="14" outlineLevel="1" thickBot="1">
      <c r="A29" s="154"/>
      <c r="B29" s="248"/>
      <c r="C29" s="248"/>
      <c r="D29" s="248"/>
      <c r="E29" s="248"/>
      <c r="F29" s="248"/>
      <c r="G29" s="248"/>
      <c r="I29" s="430"/>
      <c r="J29" s="431"/>
      <c r="K29" s="431"/>
      <c r="L29" s="431"/>
      <c r="M29" s="431"/>
      <c r="N29" s="432"/>
      <c r="P29" s="430"/>
      <c r="Q29" s="431"/>
      <c r="R29" s="431"/>
      <c r="S29" s="431"/>
      <c r="T29" s="431"/>
      <c r="U29" s="432"/>
    </row>
    <row r="30" spans="1:21" ht="14" outlineLevel="1" thickBot="1">
      <c r="A30" s="308"/>
      <c r="B30" s="309" t="s">
        <v>373</v>
      </c>
      <c r="C30" s="310" t="s">
        <v>374</v>
      </c>
      <c r="D30" s="455" t="s">
        <v>325</v>
      </c>
      <c r="E30" s="456"/>
      <c r="F30" s="456"/>
      <c r="G30" s="457"/>
      <c r="I30" s="430"/>
      <c r="J30" s="431"/>
      <c r="K30" s="431"/>
      <c r="L30" s="431"/>
      <c r="M30" s="431"/>
      <c r="N30" s="432"/>
      <c r="P30" s="430"/>
      <c r="Q30" s="431"/>
      <c r="R30" s="431"/>
      <c r="S30" s="431"/>
      <c r="T30" s="431"/>
      <c r="U30" s="432"/>
    </row>
    <row r="31" spans="1:21" outlineLevel="1">
      <c r="A31" s="448" t="s">
        <v>375</v>
      </c>
      <c r="B31" s="311"/>
      <c r="C31" s="307"/>
      <c r="D31" s="399"/>
      <c r="E31" s="399"/>
      <c r="F31" s="399"/>
      <c r="G31" s="400"/>
      <c r="I31" s="430"/>
      <c r="J31" s="431"/>
      <c r="K31" s="431"/>
      <c r="L31" s="431"/>
      <c r="M31" s="431"/>
      <c r="N31" s="432"/>
      <c r="P31" s="430"/>
      <c r="Q31" s="431"/>
      <c r="R31" s="431"/>
      <c r="S31" s="431"/>
      <c r="T31" s="431"/>
      <c r="U31" s="432"/>
    </row>
    <row r="32" spans="1:21" outlineLevel="1">
      <c r="A32" s="448"/>
      <c r="B32" s="312"/>
      <c r="C32" s="252"/>
      <c r="D32" s="397"/>
      <c r="E32" s="397"/>
      <c r="F32" s="397"/>
      <c r="G32" s="398"/>
      <c r="I32" s="430"/>
      <c r="J32" s="431"/>
      <c r="K32" s="431"/>
      <c r="L32" s="431"/>
      <c r="M32" s="431"/>
      <c r="N32" s="432"/>
      <c r="P32" s="430"/>
      <c r="Q32" s="431"/>
      <c r="R32" s="431"/>
      <c r="S32" s="431"/>
      <c r="T32" s="431"/>
      <c r="U32" s="432"/>
    </row>
    <row r="33" spans="1:21" outlineLevel="1">
      <c r="A33" s="448"/>
      <c r="B33" s="312"/>
      <c r="C33" s="252"/>
      <c r="D33" s="397"/>
      <c r="E33" s="397"/>
      <c r="F33" s="397"/>
      <c r="G33" s="398"/>
      <c r="I33" s="430"/>
      <c r="J33" s="431"/>
      <c r="K33" s="431"/>
      <c r="L33" s="431"/>
      <c r="M33" s="431"/>
      <c r="N33" s="432"/>
      <c r="P33" s="430"/>
      <c r="Q33" s="431"/>
      <c r="R33" s="431"/>
      <c r="S33" s="431"/>
      <c r="T33" s="431"/>
      <c r="U33" s="432"/>
    </row>
    <row r="34" spans="1:21" outlineLevel="1">
      <c r="A34" s="448"/>
      <c r="B34" s="312"/>
      <c r="C34" s="252"/>
      <c r="D34" s="397"/>
      <c r="E34" s="397"/>
      <c r="F34" s="397"/>
      <c r="G34" s="398"/>
      <c r="I34" s="430"/>
      <c r="J34" s="431"/>
      <c r="K34" s="431"/>
      <c r="L34" s="431"/>
      <c r="M34" s="431"/>
      <c r="N34" s="432"/>
      <c r="P34" s="430"/>
      <c r="Q34" s="431"/>
      <c r="R34" s="431"/>
      <c r="S34" s="431"/>
      <c r="T34" s="431"/>
      <c r="U34" s="432"/>
    </row>
    <row r="35" spans="1:21" outlineLevel="1">
      <c r="A35" s="448"/>
      <c r="B35" s="312"/>
      <c r="C35" s="252"/>
      <c r="D35" s="397"/>
      <c r="E35" s="397"/>
      <c r="F35" s="397"/>
      <c r="G35" s="398"/>
      <c r="I35" s="430"/>
      <c r="J35" s="431"/>
      <c r="K35" s="431"/>
      <c r="L35" s="431"/>
      <c r="M35" s="431"/>
      <c r="N35" s="432"/>
      <c r="P35" s="430"/>
      <c r="Q35" s="431"/>
      <c r="R35" s="431"/>
      <c r="S35" s="431"/>
      <c r="T35" s="431"/>
      <c r="U35" s="432"/>
    </row>
    <row r="36" spans="1:21" outlineLevel="1">
      <c r="A36" s="448"/>
      <c r="B36" s="312"/>
      <c r="C36" s="252"/>
      <c r="D36" s="397"/>
      <c r="E36" s="397"/>
      <c r="F36" s="397"/>
      <c r="G36" s="398"/>
      <c r="I36" s="430"/>
      <c r="J36" s="431"/>
      <c r="K36" s="431"/>
      <c r="L36" s="431"/>
      <c r="M36" s="431"/>
      <c r="N36" s="432"/>
      <c r="P36" s="430"/>
      <c r="Q36" s="431"/>
      <c r="R36" s="431"/>
      <c r="S36" s="431"/>
      <c r="T36" s="431"/>
      <c r="U36" s="432"/>
    </row>
    <row r="37" spans="1:21" outlineLevel="1">
      <c r="A37" s="448"/>
      <c r="B37" s="312"/>
      <c r="C37" s="252"/>
      <c r="D37" s="397"/>
      <c r="E37" s="397"/>
      <c r="F37" s="397"/>
      <c r="G37" s="398"/>
      <c r="I37" s="430"/>
      <c r="J37" s="431"/>
      <c r="K37" s="431"/>
      <c r="L37" s="431"/>
      <c r="M37" s="431"/>
      <c r="N37" s="432"/>
      <c r="P37" s="430"/>
      <c r="Q37" s="431"/>
      <c r="R37" s="431"/>
      <c r="S37" s="431"/>
      <c r="T37" s="431"/>
      <c r="U37" s="432"/>
    </row>
    <row r="38" spans="1:21" outlineLevel="1">
      <c r="A38" s="448"/>
      <c r="B38" s="312"/>
      <c r="C38" s="252"/>
      <c r="D38" s="397"/>
      <c r="E38" s="397"/>
      <c r="F38" s="397"/>
      <c r="G38" s="398"/>
      <c r="I38" s="430"/>
      <c r="J38" s="431"/>
      <c r="K38" s="431"/>
      <c r="L38" s="431"/>
      <c r="M38" s="431"/>
      <c r="N38" s="432"/>
      <c r="P38" s="430"/>
      <c r="Q38" s="431"/>
      <c r="R38" s="431"/>
      <c r="S38" s="431"/>
      <c r="T38" s="431"/>
      <c r="U38" s="432"/>
    </row>
    <row r="39" spans="1:21" outlineLevel="1">
      <c r="A39" s="448"/>
      <c r="B39" s="312"/>
      <c r="C39" s="252"/>
      <c r="D39" s="397"/>
      <c r="E39" s="397"/>
      <c r="F39" s="397"/>
      <c r="G39" s="398"/>
      <c r="I39" s="430"/>
      <c r="J39" s="431"/>
      <c r="K39" s="431"/>
      <c r="L39" s="431"/>
      <c r="M39" s="431"/>
      <c r="N39" s="432"/>
      <c r="P39" s="430"/>
      <c r="Q39" s="431"/>
      <c r="R39" s="431"/>
      <c r="S39" s="431"/>
      <c r="T39" s="431"/>
      <c r="U39" s="432"/>
    </row>
    <row r="40" spans="1:21" ht="14" outlineLevel="1" thickBot="1">
      <c r="A40" s="449"/>
      <c r="B40" s="313"/>
      <c r="C40" s="314"/>
      <c r="D40" s="458"/>
      <c r="E40" s="458"/>
      <c r="F40" s="458"/>
      <c r="G40" s="459"/>
      <c r="I40" s="430"/>
      <c r="J40" s="431"/>
      <c r="K40" s="431"/>
      <c r="L40" s="431"/>
      <c r="M40" s="431"/>
      <c r="N40" s="432"/>
      <c r="P40" s="430"/>
      <c r="Q40" s="431"/>
      <c r="R40" s="431"/>
      <c r="S40" s="431"/>
      <c r="T40" s="431"/>
      <c r="U40" s="432"/>
    </row>
    <row r="41" spans="1:21" outlineLevel="1">
      <c r="A41" s="154"/>
      <c r="B41" s="248"/>
      <c r="C41" s="248"/>
      <c r="D41" s="248"/>
      <c r="E41" s="248"/>
      <c r="F41" s="248"/>
      <c r="G41" s="248"/>
      <c r="I41" s="430"/>
      <c r="J41" s="431"/>
      <c r="K41" s="431"/>
      <c r="L41" s="431"/>
      <c r="M41" s="431"/>
      <c r="N41" s="432"/>
      <c r="P41" s="430"/>
      <c r="Q41" s="431"/>
      <c r="R41" s="431"/>
      <c r="S41" s="431"/>
      <c r="T41" s="431"/>
      <c r="U41" s="432"/>
    </row>
    <row r="42" spans="1:21" outlineLevel="1">
      <c r="A42" s="154"/>
      <c r="B42" s="248"/>
      <c r="C42" s="248"/>
      <c r="D42" s="248"/>
      <c r="E42" s="248"/>
      <c r="F42" s="248"/>
      <c r="G42" s="248"/>
      <c r="I42" s="430"/>
      <c r="J42" s="431"/>
      <c r="K42" s="431"/>
      <c r="L42" s="431"/>
      <c r="M42" s="431"/>
      <c r="N42" s="432"/>
      <c r="P42" s="430"/>
      <c r="Q42" s="431"/>
      <c r="R42" s="431"/>
      <c r="S42" s="431"/>
      <c r="T42" s="431"/>
      <c r="U42" s="432"/>
    </row>
    <row r="43" spans="1:21" outlineLevel="1">
      <c r="A43" s="154"/>
      <c r="B43" s="248"/>
      <c r="C43" s="248"/>
      <c r="D43" s="248"/>
      <c r="E43" s="248"/>
      <c r="F43" s="248"/>
      <c r="G43" s="248"/>
      <c r="I43" s="430"/>
      <c r="J43" s="431"/>
      <c r="K43" s="431"/>
      <c r="L43" s="431"/>
      <c r="M43" s="431"/>
      <c r="N43" s="432"/>
      <c r="P43" s="430"/>
      <c r="Q43" s="431"/>
      <c r="R43" s="431"/>
      <c r="S43" s="431"/>
      <c r="T43" s="431"/>
      <c r="U43" s="432"/>
    </row>
    <row r="44" spans="1:21" outlineLevel="1">
      <c r="A44" s="154"/>
      <c r="B44" s="248"/>
      <c r="C44" s="248"/>
      <c r="D44" s="248"/>
      <c r="E44" s="248"/>
      <c r="F44" s="248"/>
      <c r="G44" s="248"/>
      <c r="I44" s="430"/>
      <c r="J44" s="431"/>
      <c r="K44" s="431"/>
      <c r="L44" s="431"/>
      <c r="M44" s="431"/>
      <c r="N44" s="432"/>
      <c r="P44" s="430"/>
      <c r="Q44" s="431"/>
      <c r="R44" s="431"/>
      <c r="S44" s="431"/>
      <c r="T44" s="431"/>
      <c r="U44" s="432"/>
    </row>
    <row r="45" spans="1:21" outlineLevel="1">
      <c r="A45" s="154"/>
      <c r="B45" s="248"/>
      <c r="C45" s="248"/>
      <c r="D45" s="248"/>
      <c r="E45" s="248"/>
      <c r="F45" s="248"/>
      <c r="G45" s="248"/>
      <c r="I45" s="433"/>
      <c r="J45" s="434"/>
      <c r="K45" s="434"/>
      <c r="L45" s="434"/>
      <c r="M45" s="434"/>
      <c r="N45" s="435"/>
      <c r="P45" s="433"/>
      <c r="Q45" s="434"/>
      <c r="R45" s="434"/>
      <c r="S45" s="434"/>
      <c r="T45" s="434"/>
      <c r="U45" s="435"/>
    </row>
    <row r="46" spans="1:21" outlineLevel="1">
      <c r="A46" s="154"/>
      <c r="B46" s="248"/>
      <c r="C46" s="248"/>
      <c r="D46" s="248"/>
      <c r="E46" s="248"/>
      <c r="F46" s="248"/>
      <c r="G46" s="248"/>
    </row>
    <row r="47" spans="1:21">
      <c r="A47" s="154"/>
      <c r="B47" s="155"/>
    </row>
    <row r="48" spans="1:21" ht="15">
      <c r="A48" s="12" t="s">
        <v>377</v>
      </c>
    </row>
    <row r="49" spans="1:54" ht="15" outlineLevel="1">
      <c r="A49" s="12"/>
    </row>
    <row r="50" spans="1:54" ht="14" outlineLevel="1" thickBot="1">
      <c r="A50" s="4" t="s">
        <v>378</v>
      </c>
    </row>
    <row r="51" spans="1:54" outlineLevel="2">
      <c r="B51" s="19"/>
      <c r="C51" s="19"/>
      <c r="D51" s="19"/>
      <c r="E51" s="460" t="s">
        <v>272</v>
      </c>
      <c r="F51" s="450"/>
      <c r="G51" s="450"/>
      <c r="H51" s="450"/>
      <c r="I51" s="450"/>
      <c r="J51" s="450" t="s">
        <v>273</v>
      </c>
      <c r="K51" s="450"/>
      <c r="L51" s="450"/>
      <c r="M51" s="450"/>
      <c r="N51" s="450"/>
      <c r="O51" s="450" t="s">
        <v>274</v>
      </c>
      <c r="P51" s="450"/>
      <c r="Q51" s="450"/>
      <c r="R51" s="450"/>
      <c r="S51" s="450"/>
      <c r="T51" s="450" t="s">
        <v>275</v>
      </c>
      <c r="U51" s="450"/>
      <c r="V51" s="450"/>
      <c r="W51" s="450"/>
      <c r="X51" s="450"/>
      <c r="Y51" s="450" t="s">
        <v>379</v>
      </c>
      <c r="Z51" s="450"/>
      <c r="AA51" s="450"/>
      <c r="AB51" s="450"/>
      <c r="AC51" s="450"/>
      <c r="AD51" s="450" t="s">
        <v>380</v>
      </c>
      <c r="AE51" s="450"/>
      <c r="AF51" s="450"/>
      <c r="AG51" s="450"/>
      <c r="AH51" s="450"/>
      <c r="AI51" s="450" t="s">
        <v>381</v>
      </c>
      <c r="AJ51" s="450"/>
      <c r="AK51" s="450"/>
      <c r="AL51" s="450"/>
      <c r="AM51" s="450"/>
      <c r="AN51" s="450" t="s">
        <v>382</v>
      </c>
      <c r="AO51" s="450"/>
      <c r="AP51" s="450"/>
      <c r="AQ51" s="450"/>
      <c r="AR51" s="450"/>
      <c r="AS51" s="450" t="s">
        <v>383</v>
      </c>
      <c r="AT51" s="450"/>
      <c r="AU51" s="450"/>
      <c r="AV51" s="450"/>
      <c r="AW51" s="450"/>
      <c r="AX51" s="450" t="s">
        <v>384</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373</v>
      </c>
      <c r="C53" s="19" t="s">
        <v>385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7" t="s">
        <v>386</v>
      </c>
      <c r="B54" s="127"/>
      <c r="C54" s="127"/>
      <c r="D54" s="124" t="s">
        <v>387</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8"/>
      <c r="B55" s="36"/>
      <c r="C55" s="121"/>
      <c r="D55" s="2" t="s">
        <v>387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8"/>
      <c r="B56" s="36"/>
      <c r="C56" s="121"/>
      <c r="D56" s="2" t="s">
        <v>387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8"/>
      <c r="B57" s="36"/>
      <c r="C57" s="121"/>
      <c r="D57" s="2" t="s">
        <v>387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8"/>
      <c r="B58" s="36"/>
      <c r="C58" s="121"/>
      <c r="D58" s="2" t="s">
        <v>387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8"/>
      <c r="B59" s="36"/>
      <c r="C59" s="121"/>
      <c r="D59" s="2" t="s">
        <v>387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8"/>
      <c r="B60" s="36"/>
      <c r="C60" s="121"/>
      <c r="D60" s="2" t="s">
        <v>387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8"/>
      <c r="B61" s="36"/>
      <c r="C61" s="121"/>
      <c r="D61" s="2" t="s">
        <v>387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8"/>
      <c r="B62" s="36"/>
      <c r="C62" s="121"/>
      <c r="D62" s="2" t="s">
        <v>387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8"/>
      <c r="B63" s="36"/>
      <c r="C63" s="121"/>
      <c r="D63" s="2" t="s">
        <v>387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9"/>
      <c r="B64" s="122" t="s">
        <v>388</v>
      </c>
      <c r="C64" s="296" t="s">
        <v>389</v>
      </c>
      <c r="D64" s="123" t="s">
        <v>387</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5" t="s">
        <v>390</v>
      </c>
      <c r="B66" s="266"/>
      <c r="C66" s="267"/>
      <c r="D66" s="268" t="s">
        <v>387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6"/>
      <c r="B67" s="252"/>
      <c r="C67" s="267"/>
      <c r="D67" s="269" t="s">
        <v>387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6"/>
      <c r="B68" s="252"/>
      <c r="C68" s="267"/>
      <c r="D68" s="269" t="s">
        <v>387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6"/>
      <c r="B69" s="252"/>
      <c r="C69" s="267"/>
      <c r="D69" s="269" t="s">
        <v>387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6"/>
      <c r="B70" s="252"/>
      <c r="C70" s="267"/>
      <c r="D70" s="269" t="s">
        <v>387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7"/>
      <c r="B71" s="122" t="s">
        <v>391</v>
      </c>
      <c r="C71" s="123"/>
      <c r="D71" s="270" t="s">
        <v>387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5" t="s">
        <v>392</v>
      </c>
      <c r="B75" s="127" t="s">
        <v>393</v>
      </c>
      <c r="C75" s="274"/>
      <c r="D75" s="124" t="s">
        <v>387</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46"/>
      <c r="B76" s="121"/>
      <c r="C76" s="272"/>
      <c r="D76" s="2" t="s">
        <v>387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7"/>
      <c r="B77" s="273" t="s">
        <v>394</v>
      </c>
      <c r="C77" s="271"/>
      <c r="D77" s="123" t="s">
        <v>387</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396</v>
      </c>
      <c r="C81" s="6" t="s">
        <v>397</v>
      </c>
      <c r="D81" t="s">
        <v>398</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399</v>
      </c>
      <c r="C82" t="s">
        <v>400</v>
      </c>
      <c r="D82" t="s">
        <v>387</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401</v>
      </c>
      <c r="C83" t="s">
        <v>402</v>
      </c>
      <c r="D83" t="s">
        <v>387</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403</v>
      </c>
      <c r="C84" t="s">
        <v>404</v>
      </c>
      <c r="D84" t="s">
        <v>387</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405</v>
      </c>
      <c r="C85" t="s">
        <v>406</v>
      </c>
      <c r="D85" t="s">
        <v>387</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407</v>
      </c>
      <c r="C86" t="s">
        <v>408</v>
      </c>
      <c r="D86" t="s">
        <v>387</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409</v>
      </c>
      <c r="C87" t="s">
        <v>410</v>
      </c>
      <c r="D87" t="s">
        <v>387</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411</v>
      </c>
      <c r="C88" t="s">
        <v>412</v>
      </c>
      <c r="D88" t="s">
        <v>387</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413</v>
      </c>
      <c r="C89" t="s">
        <v>414</v>
      </c>
      <c r="D89" t="s">
        <v>387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415</v>
      </c>
      <c r="C90" t="s">
        <v>416</v>
      </c>
      <c r="D90" t="s">
        <v>387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417</v>
      </c>
      <c r="C91" t="s">
        <v>418</v>
      </c>
      <c r="D91" t="s">
        <v>387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419</v>
      </c>
      <c r="C92" t="s">
        <v>420</v>
      </c>
      <c r="D92" t="s">
        <v>387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421</v>
      </c>
      <c r="C93" t="s">
        <v>422</v>
      </c>
      <c r="D93" t="s">
        <v>387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423</v>
      </c>
      <c r="C94" t="s">
        <v>424</v>
      </c>
      <c r="D94" t="s">
        <v>387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425</v>
      </c>
      <c r="C95" t="s">
        <v>426</v>
      </c>
      <c r="D95" t="s">
        <v>387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427</v>
      </c>
      <c r="C96" t="s">
        <v>428</v>
      </c>
      <c r="D96" t="s">
        <v>387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429</v>
      </c>
      <c r="C97" t="s">
        <v>430</v>
      </c>
      <c r="D97" t="s">
        <v>387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431</v>
      </c>
      <c r="C98" t="s">
        <v>432</v>
      </c>
      <c r="D98" t="s">
        <v>387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433</v>
      </c>
      <c r="C99" t="s">
        <v>434</v>
      </c>
      <c r="D99" t="s">
        <v>387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435</v>
      </c>
      <c r="C100" t="s">
        <v>436</v>
      </c>
      <c r="D100" t="s">
        <v>387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437</v>
      </c>
      <c r="C101" t="s">
        <v>438</v>
      </c>
      <c r="D101" t="s">
        <v>387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439</v>
      </c>
      <c r="C102" t="s">
        <v>440</v>
      </c>
      <c r="D102" t="s">
        <v>387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441</v>
      </c>
      <c r="C103" t="s">
        <v>442</v>
      </c>
      <c r="D103" t="s">
        <v>387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443</v>
      </c>
      <c r="C104" t="s">
        <v>444</v>
      </c>
      <c r="D104" t="s">
        <v>387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445</v>
      </c>
      <c r="C105" t="s">
        <v>446</v>
      </c>
      <c r="D105" t="s">
        <v>387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447</v>
      </c>
      <c r="C106" t="s">
        <v>448</v>
      </c>
      <c r="D106" t="s">
        <v>387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449</v>
      </c>
      <c r="C107" t="s">
        <v>450</v>
      </c>
      <c r="D107" t="s">
        <v>387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387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387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387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387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387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387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387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387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387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387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387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387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387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387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387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387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387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387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387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387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451</v>
      </c>
      <c r="C128" t="s">
        <v>452</v>
      </c>
      <c r="D128" t="s">
        <v>387</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453</v>
      </c>
      <c r="C129" t="s">
        <v>454</v>
      </c>
      <c r="D129" t="s">
        <v>387</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455</v>
      </c>
      <c r="C130" t="s">
        <v>456</v>
      </c>
      <c r="D130" t="s">
        <v>387</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457</v>
      </c>
      <c r="C131" t="s">
        <v>458</v>
      </c>
      <c r="D131" t="s">
        <v>387</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459</v>
      </c>
      <c r="C132" t="s">
        <v>460</v>
      </c>
      <c r="D132" t="s">
        <v>387</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461</v>
      </c>
      <c r="C133" s="7" t="s">
        <v>462</v>
      </c>
      <c r="D133" s="7" t="s">
        <v>387</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463</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464</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0" t="s">
        <v>468</v>
      </c>
      <c r="B143" s="135" t="s">
        <v>284</v>
      </c>
      <c r="C143" s="135" t="s">
        <v>393</v>
      </c>
      <c r="D143" s="135" t="s">
        <v>387</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41"/>
      <c r="B144" s="135" t="s">
        <v>284</v>
      </c>
      <c r="C144" s="135"/>
      <c r="D144" s="135" t="s">
        <v>387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1"/>
      <c r="B145" s="135" t="s">
        <v>284</v>
      </c>
      <c r="C145" s="135"/>
      <c r="D145" s="135" t="s">
        <v>387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1"/>
      <c r="B146" s="135" t="s">
        <v>287</v>
      </c>
      <c r="C146" s="135" t="s">
        <v>469</v>
      </c>
      <c r="D146" s="135" t="s">
        <v>387</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41"/>
      <c r="B147" s="135" t="s">
        <v>287</v>
      </c>
      <c r="C147" s="135" t="s">
        <v>470</v>
      </c>
      <c r="D147" s="135" t="s">
        <v>387</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41"/>
      <c r="B148" s="135" t="s">
        <v>287</v>
      </c>
      <c r="C148" s="135"/>
      <c r="D148" s="135" t="s">
        <v>387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1"/>
      <c r="B149" s="135" t="s">
        <v>287</v>
      </c>
      <c r="C149" s="135"/>
      <c r="D149" s="135" t="s">
        <v>387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1"/>
      <c r="B150" s="135" t="s">
        <v>290</v>
      </c>
      <c r="C150" s="315" t="s">
        <v>471</v>
      </c>
      <c r="D150" s="135" t="s">
        <v>387</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41"/>
      <c r="B151" s="135" t="s">
        <v>290</v>
      </c>
      <c r="C151" s="315" t="s">
        <v>472</v>
      </c>
      <c r="D151" s="135" t="s">
        <v>387</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41"/>
      <c r="B152" s="135" t="s">
        <v>290</v>
      </c>
      <c r="C152" s="315" t="s">
        <v>473</v>
      </c>
      <c r="D152" s="135" t="s">
        <v>387</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41"/>
      <c r="B153" s="135" t="s">
        <v>474</v>
      </c>
      <c r="C153" s="135"/>
      <c r="D153" s="135" t="s">
        <v>387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2"/>
      <c r="B154" s="135" t="s">
        <v>474</v>
      </c>
      <c r="C154" s="135"/>
      <c r="D154" s="135" t="s">
        <v>387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0" t="s">
        <v>475</v>
      </c>
      <c r="B158" s="135" t="s">
        <v>284</v>
      </c>
      <c r="C158" s="315" t="s">
        <v>393</v>
      </c>
      <c r="D158" s="135" t="s">
        <v>476</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41"/>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1"/>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1"/>
      <c r="B161" s="135" t="s">
        <v>287</v>
      </c>
      <c r="C161" s="315" t="s">
        <v>469</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41"/>
      <c r="B162" s="135" t="s">
        <v>287</v>
      </c>
      <c r="C162" s="315" t="s">
        <v>470</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41"/>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1"/>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1"/>
      <c r="B165" s="135" t="s">
        <v>474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1"/>
      <c r="B166" s="135" t="s">
        <v>474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1"/>
      <c r="B167" s="135" t="s">
        <v>474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1"/>
      <c r="B168" s="135" t="s">
        <v>474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2"/>
      <c r="B169" s="135" t="s">
        <v>474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0" t="s">
        <v>480</v>
      </c>
      <c r="B172" s="135" t="s">
        <v>284</v>
      </c>
      <c r="C172" s="135" t="s">
        <v>393</v>
      </c>
      <c r="D172" s="135" t="s">
        <v>387</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41"/>
      <c r="B173" s="135" t="s">
        <v>284</v>
      </c>
      <c r="C173" s="135"/>
      <c r="D173" s="135" t="s">
        <v>387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2"/>
      <c r="B174" s="135" t="s">
        <v>284</v>
      </c>
      <c r="C174" s="135"/>
      <c r="D174" s="135" t="s">
        <v>387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0" t="s">
        <v>481</v>
      </c>
      <c r="B176" s="135" t="s">
        <v>284</v>
      </c>
      <c r="C176" s="135" t="s">
        <v>393</v>
      </c>
      <c r="D176" s="135" t="s">
        <v>387</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41"/>
      <c r="B177" s="135" t="s">
        <v>284</v>
      </c>
      <c r="C177" s="135"/>
      <c r="D177" s="135" t="s">
        <v>387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2"/>
      <c r="B178" s="135" t="s">
        <v>284</v>
      </c>
      <c r="C178" s="135"/>
      <c r="D178" s="135" t="s">
        <v>387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482</v>
      </c>
      <c r="B182" s="19"/>
      <c r="C182" s="19"/>
      <c r="D182" s="19"/>
      <c r="E182" s="15"/>
    </row>
    <row r="183" spans="1:54" ht="15" outlineLevel="1">
      <c r="A183" s="12"/>
      <c r="B183" s="19"/>
      <c r="C183" s="19"/>
      <c r="D183" s="19"/>
      <c r="E183" s="15"/>
    </row>
    <row r="184" spans="1:54" s="4" customFormat="1" outlineLevel="1">
      <c r="A184" s="4" t="s">
        <v>483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3" t="s">
        <v>484</v>
      </c>
      <c r="B186" s="150" t="s">
        <v>485</v>
      </c>
      <c r="C186" s="6" t="s">
        <v>486</v>
      </c>
      <c r="D186" s="10" t="s">
        <v>398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4"/>
      <c r="B187" s="150" t="s">
        <v>487</v>
      </c>
      <c r="C187" s="6" t="s">
        <v>488</v>
      </c>
      <c r="D187" s="10" t="s">
        <v>398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40" t="s">
        <v>489</v>
      </c>
      <c r="B190" s="150" t="s">
        <v>350</v>
      </c>
      <c r="C190" s="19"/>
      <c r="D190" s="135" t="s">
        <v>387</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41"/>
      <c r="B191" s="150" t="s">
        <v>490</v>
      </c>
      <c r="C191" s="19"/>
      <c r="D191" s="135" t="s">
        <v>387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1"/>
      <c r="B192" s="150" t="s">
        <v>565</v>
      </c>
      <c r="C192" s="19"/>
      <c r="D192" s="135" t="s">
        <v>387</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41"/>
      <c r="B193" s="150" t="s">
        <v>491</v>
      </c>
      <c r="C193" s="19"/>
      <c r="D193" s="135" t="s">
        <v>387</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41"/>
      <c r="B194" s="150" t="s">
        <v>492</v>
      </c>
      <c r="C194" s="19"/>
      <c r="D194" s="135" t="s">
        <v>387</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41"/>
      <c r="B195" s="150" t="s">
        <v>493</v>
      </c>
      <c r="C195" s="19"/>
      <c r="D195" s="135" t="s">
        <v>387</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41"/>
      <c r="B196" s="150" t="s">
        <v>287</v>
      </c>
      <c r="C196" s="19"/>
      <c r="D196" s="135" t="s">
        <v>387</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41"/>
      <c r="B197" s="150" t="s">
        <v>290</v>
      </c>
      <c r="C197" s="19"/>
      <c r="D197" s="135" t="s">
        <v>387</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2"/>
      <c r="B198" s="150" t="s">
        <v>474</v>
      </c>
      <c r="C198" s="19"/>
      <c r="D198" s="135" t="s">
        <v>387</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0" t="s">
        <v>494</v>
      </c>
      <c r="B200" s="150" t="s">
        <v>495</v>
      </c>
      <c r="C200" s="19"/>
      <c r="D200" s="135" t="s">
        <v>387</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41"/>
      <c r="B201" s="150" t="s">
        <v>496</v>
      </c>
      <c r="C201" s="19"/>
      <c r="D201" s="135" t="s">
        <v>387</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2"/>
      <c r="B202" s="150" t="s">
        <v>497</v>
      </c>
      <c r="C202" s="19"/>
      <c r="D202" s="135" t="s">
        <v>387</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0" t="s">
        <v>498</v>
      </c>
      <c r="B204" s="150" t="s">
        <v>499</v>
      </c>
      <c r="C204" s="19"/>
      <c r="D204" s="135" t="s">
        <v>387</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41"/>
      <c r="B205" s="150" t="s">
        <v>500</v>
      </c>
      <c r="C205" s="19"/>
      <c r="D205" s="135" t="s">
        <v>387</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2"/>
      <c r="B206" s="150" t="s">
        <v>501</v>
      </c>
      <c r="C206" s="19"/>
      <c r="D206" s="135" t="s">
        <v>387</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3" t="s">
        <v>489</v>
      </c>
      <c r="B210" s="150" t="s">
        <v>567</v>
      </c>
      <c r="C210" s="19"/>
      <c r="D210" s="135" t="s">
        <v>387</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4"/>
      <c r="B211" s="150" t="s">
        <v>490</v>
      </c>
      <c r="C211" s="19"/>
      <c r="D211" s="135" t="s">
        <v>387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4"/>
      <c r="B212" s="150" t="s">
        <v>565</v>
      </c>
      <c r="C212" s="19"/>
      <c r="D212" s="135" t="s">
        <v>387</v>
      </c>
      <c r="E212" s="21">
        <f>E192-Baseline!E192</f>
        <v>16.374328978122275</v>
      </c>
      <c r="F212" s="21">
        <f>F77*F186-Baseline!F77*Baseline!F186</f>
        <v>16.029292669975227</v>
      </c>
      <c r="G212" s="21">
        <f>G77*G186-Baseline!G77*Baseline!G186</f>
        <v>15.69256043872519</v>
      </c>
      <c r="H212" s="21">
        <f>H77*H186-Baseline!H77*Baseline!H186</f>
        <v>15.363936135616679</v>
      </c>
      <c r="I212" s="21">
        <f>I77*I186-Baseline!I77*Baseline!I186</f>
        <v>15.043228369889892</v>
      </c>
      <c r="J212" s="21">
        <f>J77*J186-Baseline!J77*Baseline!J186</f>
        <v>14.730250396761082</v>
      </c>
      <c r="K212" s="21">
        <f>K77*K186-Baseline!K77*Baseline!K186</f>
        <v>14.424820005915883</v>
      </c>
      <c r="L212" s="21">
        <f>L77*L186-Baseline!L77*Baseline!L186</f>
        <v>14.126759412710255</v>
      </c>
      <c r="M212" s="21">
        <f>M77*M186-Baseline!M77*Baseline!M186</f>
        <v>13.835895152013277</v>
      </c>
      <c r="N212" s="21">
        <f>N77*N186-Baseline!N77*Baseline!N186</f>
        <v>13.552057974627832</v>
      </c>
      <c r="O212" s="21">
        <f>O77*O186-Baseline!O77*Baseline!O186</f>
        <v>13.275082746226968</v>
      </c>
      <c r="P212" s="21">
        <f>P77*P186-Baseline!P77*Baseline!P186</f>
        <v>13.004808348744906</v>
      </c>
      <c r="Q212" s="21">
        <f>Q77*Q186-Baseline!Q77*Baseline!Q186</f>
        <v>12.741077584163468</v>
      </c>
      <c r="R212" s="21">
        <f>R77*R186-Baseline!R77*Baseline!R186</f>
        <v>12.483737080635972</v>
      </c>
      <c r="S212" s="21">
        <f>S77*S186-Baseline!S77*Baseline!S186</f>
        <v>12.232637200891995</v>
      </c>
      <c r="T212" s="21">
        <f>T77*T186-Baseline!T77*Baseline!T186</f>
        <v>11.987631952867988</v>
      </c>
      <c r="U212" s="21">
        <f>U77*U186-Baseline!U77*Baseline!U186</f>
        <v>11.748578902509884</v>
      </c>
      <c r="V212" s="21">
        <f>V77*V186-Baseline!V77*Baseline!V186</f>
        <v>11.515339088695253</v>
      </c>
      <c r="W212" s="21">
        <f>W77*W186-Baseline!W77*Baseline!W186</f>
        <v>11.287776940223729</v>
      </c>
      <c r="X212" s="21">
        <f>X77*X186-Baseline!X77*Baseline!X186</f>
        <v>11.065760194825934</v>
      </c>
      <c r="Y212" s="21">
        <f>Y77*Y186-Baseline!Y77*Baseline!Y186</f>
        <v>10.84915982014193</v>
      </c>
      <c r="Z212" s="21">
        <f>Z77*Z186-Baseline!Z77*Baseline!Z186</f>
        <v>10.637849936621794</v>
      </c>
      <c r="AA212" s="21">
        <f>AA77*AA186-Baseline!AA77*Baseline!AA186</f>
        <v>10.431707742301937</v>
      </c>
      <c r="AB212" s="21">
        <f>AB77*AB186-Baseline!AB77*Baseline!AB186</f>
        <v>10.230613439411878</v>
      </c>
      <c r="AC212" s="21">
        <f>AC77*AC186-Baseline!AC77*Baseline!AC186</f>
        <v>10.03445016276719</v>
      </c>
      <c r="AD212" s="21">
        <f>AD77*AD186-Baseline!AD77*Baseline!AD186</f>
        <v>9.8431039099058566</v>
      </c>
      <c r="AE212" s="21">
        <f>AE77*AE186-Baseline!AE77*Baseline!AE186</f>
        <v>9.6564634729255516</v>
      </c>
      <c r="AF212" s="21">
        <f>AF77*AF186-Baseline!AF77*Baseline!AF186</f>
        <v>9.4744203719813438</v>
      </c>
      <c r="AG212" s="21">
        <f>AG77*AG186-Baseline!AG77*Baseline!AG186</f>
        <v>9.29686879040338</v>
      </c>
      <c r="AH212" s="21">
        <f>AH77*AH186-Baseline!AH77*Baseline!AH186</f>
        <v>9.1237055113957748</v>
      </c>
      <c r="AI212" s="21">
        <f>AI77*AI186-Baseline!AI77*Baseline!AI186</f>
        <v>8.9548298562785948</v>
      </c>
      <c r="AJ212" s="21">
        <f>AJ77*AJ186-Baseline!AJ77*Baseline!AJ186</f>
        <v>8.8328142243532533</v>
      </c>
      <c r="AK212" s="21">
        <f>AK77*AK186-Baseline!AK77*Baseline!AK186</f>
        <v>8.7135364368885924</v>
      </c>
      <c r="AL212" s="21">
        <f>AL77*AL186-Baseline!AL77*Baseline!AL186</f>
        <v>8.5969512285283081</v>
      </c>
      <c r="AM212" s="21">
        <f>AM77*AM186-Baseline!AM77*Baseline!AM186</f>
        <v>8.4830143579556569</v>
      </c>
      <c r="AN212" s="21">
        <f>AN77*AN186-Baseline!AN77*Baseline!AN186</f>
        <v>8.3716825909902219</v>
      </c>
      <c r="AO212" s="21">
        <f>AO77*AO186-Baseline!AO77*Baseline!AO186</f>
        <v>8.262913684074606</v>
      </c>
      <c r="AP212" s="21">
        <f>AP77*AP186-Baseline!AP77*Baseline!AP186</f>
        <v>8.1566663681444727</v>
      </c>
      <c r="AQ212" s="21">
        <f>AQ77*AQ186-Baseline!AQ77*Baseline!AQ186</f>
        <v>8.0529003328758808</v>
      </c>
      <c r="AR212" s="21">
        <f>AR77*AR186-Baseline!AR77*Baseline!AR186</f>
        <v>7.951576211303677</v>
      </c>
      <c r="AS212" s="21">
        <f>AS77*AS186-Baseline!AS77*Baseline!AS186</f>
        <v>7.8526555648051657</v>
      </c>
      <c r="AT212" s="21">
        <f>AT77*AT186-Baseline!AT77*Baseline!AT186</f>
        <v>7.7561008684430233</v>
      </c>
      <c r="AU212" s="21">
        <f>AU77*AU186-Baseline!AU77*Baseline!AU186</f>
        <v>7.6618754966621099</v>
      </c>
      <c r="AV212" s="21">
        <f>AV77*AV186-Baseline!AV77*Baseline!AV186</f>
        <v>7.5699437093343729</v>
      </c>
      <c r="AW212" s="21">
        <f>AW77*AW186-Baseline!AW77*Baseline!AW186</f>
        <v>7.4802706381466351</v>
      </c>
      <c r="AX212" s="21">
        <f>AX77*AX186-Baseline!AX77*Baseline!AX186</f>
        <v>7.392822273325967</v>
      </c>
      <c r="AY212" s="21">
        <f>AY77*AY186-Baseline!AY77*Baseline!AY186</f>
        <v>7.3075654506975249</v>
      </c>
      <c r="AZ212" s="21">
        <f>AZ77*AZ186-Baseline!AZ77*Baseline!AZ186</f>
        <v>7.2244678390699137</v>
      </c>
      <c r="BA212" s="21">
        <f>BA77*BA186-Baseline!BA77*Baseline!BA186</f>
        <v>7.1434979279431436</v>
      </c>
      <c r="BB212" s="21">
        <f>BB77*BB186-Baseline!BB77*Baseline!BB186</f>
        <v>7.0634355060119649</v>
      </c>
    </row>
    <row r="213" spans="1:54" outlineLevel="2">
      <c r="A213" s="464"/>
      <c r="B213" s="150" t="s">
        <v>491</v>
      </c>
      <c r="C213" s="19"/>
      <c r="D213" s="135" t="s">
        <v>387</v>
      </c>
      <c r="E213" s="21">
        <f>E193-Baseline!E193</f>
        <v>97.633527070556866</v>
      </c>
      <c r="F213" s="21">
        <f>F193-Baseline!F193</f>
        <v>97.27685895507426</v>
      </c>
      <c r="G213" s="21">
        <f>G193-Baseline!G193</f>
        <v>96.565269109317498</v>
      </c>
      <c r="H213" s="21">
        <f>H193-Baseline!H193</f>
        <v>95.847098615086509</v>
      </c>
      <c r="I213" s="21">
        <f>I193-Baseline!I193</f>
        <v>95.442407147393922</v>
      </c>
      <c r="J213" s="21">
        <f>J193-Baseline!J193</f>
        <v>95.019526136158788</v>
      </c>
      <c r="K213" s="21">
        <f>K193-Baseline!K193</f>
        <v>94.273637937616627</v>
      </c>
      <c r="L213" s="21">
        <f>L193-Baseline!L193</f>
        <v>93.824451397893668</v>
      </c>
      <c r="M213" s="21">
        <f>M193-Baseline!M193</f>
        <v>93.360577513176182</v>
      </c>
      <c r="N213" s="21">
        <f>N193-Baseline!N193</f>
        <v>92.59558286774525</v>
      </c>
      <c r="O213" s="21">
        <f>O193-Baseline!O193</f>
        <v>92.111559818815081</v>
      </c>
      <c r="P213" s="21">
        <f>P193-Baseline!P193</f>
        <v>91.615970680579963</v>
      </c>
      <c r="Q213" s="21">
        <f>Q193-Baseline!Q193</f>
        <v>91.109824144783815</v>
      </c>
      <c r="R213" s="21">
        <f>R193-Baseline!R193</f>
        <v>90.858984957107054</v>
      </c>
      <c r="S213" s="21">
        <f>S193-Baseline!S193</f>
        <v>90.329267132654948</v>
      </c>
      <c r="T213" s="21">
        <f>T193-Baseline!T193</f>
        <v>89.791919012958104</v>
      </c>
      <c r="U213" s="21">
        <f>U193-Baseline!U193</f>
        <v>89.247798449904494</v>
      </c>
      <c r="V213" s="21">
        <f>V193-Baseline!V193</f>
        <v>88.942075961667285</v>
      </c>
      <c r="W213" s="21">
        <f>W193-Baseline!W193</f>
        <v>88.382021788394908</v>
      </c>
      <c r="X213" s="21">
        <f>X193-Baseline!X193</f>
        <v>88.052495613615747</v>
      </c>
      <c r="Y213" s="21">
        <f>Y193-Baseline!Y193</f>
        <v>87.480015386569107</v>
      </c>
      <c r="Z213" s="21">
        <f>Z193-Baseline!Z193</f>
        <v>87.130521126788139</v>
      </c>
      <c r="AA213" s="21">
        <f>AA193-Baseline!AA193</f>
        <v>86.77020540175468</v>
      </c>
      <c r="AB213" s="21">
        <f>AB193-Baseline!AB193</f>
        <v>86.400030266818447</v>
      </c>
      <c r="AC213" s="21">
        <f>AC193-Baseline!AC193</f>
        <v>85.972253777562415</v>
      </c>
      <c r="AD213" s="21">
        <f>AD193-Baseline!AD193</f>
        <v>85.549374260064184</v>
      </c>
      <c r="AE213" s="21">
        <f>AE193-Baseline!AE193</f>
        <v>85.140798501178708</v>
      </c>
      <c r="AF213" s="21">
        <f>AF193-Baseline!AF193</f>
        <v>84.719865313982609</v>
      </c>
      <c r="AG213" s="21">
        <f>AG193-Baseline!AG193</f>
        <v>84.290045547487125</v>
      </c>
      <c r="AH213" s="21">
        <f>AH193-Baseline!AH193</f>
        <v>83.85522954685112</v>
      </c>
      <c r="AI213" s="21">
        <f>AI193-Baseline!AI193</f>
        <v>83.420316597675864</v>
      </c>
      <c r="AJ213" s="21">
        <f>AJ193-Baseline!AJ193</f>
        <v>83.386058915619159</v>
      </c>
      <c r="AK213" s="21">
        <f>AK193-Baseline!AK193</f>
        <v>83.3462572371037</v>
      </c>
      <c r="AL213" s="21">
        <f>AL193-Baseline!AL193</f>
        <v>83.302693045076666</v>
      </c>
      <c r="AM213" s="21">
        <f>AM193-Baseline!AM193</f>
        <v>83.256373165201296</v>
      </c>
      <c r="AN213" s="21">
        <f>AN193-Baseline!AN193</f>
        <v>83.207734792918572</v>
      </c>
      <c r="AO213" s="21">
        <f>AO193-Baseline!AO193</f>
        <v>83.15697008567804</v>
      </c>
      <c r="AP213" s="21">
        <f>AP193-Baseline!AP193</f>
        <v>83.104678304787811</v>
      </c>
      <c r="AQ213" s="21">
        <f>AQ193-Baseline!AQ193</f>
        <v>83.051539310087932</v>
      </c>
      <c r="AR213" s="21">
        <f>AR193-Baseline!AR193</f>
        <v>82.998048400534344</v>
      </c>
      <c r="AS213" s="21">
        <f>AS193-Baseline!AS193</f>
        <v>82.944664902979511</v>
      </c>
      <c r="AT213" s="21">
        <f>AT193-Baseline!AT193</f>
        <v>82.891878242241347</v>
      </c>
      <c r="AU213" s="21">
        <f>AU193-Baseline!AU193</f>
        <v>82.840201335904638</v>
      </c>
      <c r="AV213" s="21">
        <f>AV193-Baseline!AV193</f>
        <v>82.790119843513608</v>
      </c>
      <c r="AW213" s="21">
        <f>AW193-Baseline!AW193</f>
        <v>82.742096563318839</v>
      </c>
      <c r="AX213" s="21">
        <f>AX193-Baseline!AX193</f>
        <v>82.696593385275676</v>
      </c>
      <c r="AY213" s="21">
        <f>AY193-Baseline!AY193</f>
        <v>82.654070245116387</v>
      </c>
      <c r="AZ213" s="21">
        <f>AZ193-Baseline!AZ193</f>
        <v>82.614979033915901</v>
      </c>
      <c r="BA213" s="21">
        <f>BA193-Baseline!BA193</f>
        <v>82.579762071260063</v>
      </c>
      <c r="BB213" s="21">
        <f>BB193-Baseline!BB193</f>
        <v>82.534956436028921</v>
      </c>
    </row>
    <row r="214" spans="1:54" outlineLevel="2">
      <c r="A214" s="464"/>
      <c r="B214" s="150" t="s">
        <v>492</v>
      </c>
      <c r="C214" s="19"/>
      <c r="D214" s="135" t="s">
        <v>387</v>
      </c>
      <c r="E214" s="21">
        <f>E194-Baseline!E194</f>
        <v>48.894022682500733</v>
      </c>
      <c r="F214" s="21">
        <f>F194-Baseline!F194</f>
        <v>48.592627858949207</v>
      </c>
      <c r="G214" s="21">
        <f>G194-Baseline!G194</f>
        <v>48.296271801647677</v>
      </c>
      <c r="H214" s="21">
        <f>H194-Baseline!H194</f>
        <v>48.004954204460283</v>
      </c>
      <c r="I214" s="21">
        <f>I194-Baseline!I194</f>
        <v>47.7186759140139</v>
      </c>
      <c r="J214" s="21">
        <f>J194-Baseline!J194</f>
        <v>47.437439018273707</v>
      </c>
      <c r="K214" s="21">
        <f>K194-Baseline!K194</f>
        <v>47.161246768205828</v>
      </c>
      <c r="L214" s="21">
        <f>L194-Baseline!L194</f>
        <v>46.890103721834855</v>
      </c>
      <c r="M214" s="21">
        <f>M194-Baseline!M194</f>
        <v>46.624015697850695</v>
      </c>
      <c r="N214" s="21">
        <f>N194-Baseline!N194</f>
        <v>46.362989795422514</v>
      </c>
      <c r="O214" s="21">
        <f>O194-Baseline!O194</f>
        <v>46.10703444321819</v>
      </c>
      <c r="P214" s="21">
        <f>P194-Baseline!P194</f>
        <v>45.856159446048963</v>
      </c>
      <c r="Q214" s="21">
        <f>Q194-Baseline!Q194</f>
        <v>45.610375975388948</v>
      </c>
      <c r="R214" s="21">
        <f>R194-Baseline!R194</f>
        <v>45.369696591183263</v>
      </c>
      <c r="S214" s="21">
        <f>S194-Baseline!S194</f>
        <v>45.123980126910531</v>
      </c>
      <c r="T214" s="21">
        <f>T194-Baseline!T194</f>
        <v>44.883503205183601</v>
      </c>
      <c r="U214" s="21">
        <f>U194-Baseline!U194</f>
        <v>44.6482792803926</v>
      </c>
      <c r="V214" s="21">
        <f>V194-Baseline!V194</f>
        <v>44.418323380750792</v>
      </c>
      <c r="W214" s="21">
        <f>W194-Baseline!W194</f>
        <v>44.193651983735819</v>
      </c>
      <c r="X214" s="21">
        <f>X194-Baseline!X194</f>
        <v>43.974283239090525</v>
      </c>
      <c r="Y214" s="21">
        <f>Y194-Baseline!Y194</f>
        <v>43.76023687131628</v>
      </c>
      <c r="Z214" s="21">
        <f>Z194-Baseline!Z194</f>
        <v>43.551534255851564</v>
      </c>
      <c r="AA214" s="21">
        <f>AA194-Baseline!AA194</f>
        <v>43.348198447109716</v>
      </c>
      <c r="AB214" s="21">
        <f>AB194-Baseline!AB194</f>
        <v>43.150254273364418</v>
      </c>
      <c r="AC214" s="21">
        <f>AC194-Baseline!AC194</f>
        <v>42.93010407521232</v>
      </c>
      <c r="AD214" s="21">
        <f>AD194-Baseline!AD194</f>
        <v>42.712176418710399</v>
      </c>
      <c r="AE214" s="21">
        <f>AE194-Baseline!AE194</f>
        <v>42.493821907489966</v>
      </c>
      <c r="AF214" s="21">
        <f>AF194-Baseline!AF194</f>
        <v>42.273332907439006</v>
      </c>
      <c r="AG214" s="21">
        <f>AG194-Baseline!AG194</f>
        <v>42.049957540921568</v>
      </c>
      <c r="AH214" s="21">
        <f>AH194-Baseline!AH194</f>
        <v>41.824138324642028</v>
      </c>
      <c r="AI214" s="21">
        <f>AI194-Baseline!AI194</f>
        <v>41.597946830519781</v>
      </c>
      <c r="AJ214" s="21">
        <f>AJ194-Baseline!AJ194</f>
        <v>41.571692117980852</v>
      </c>
      <c r="AK214" s="21">
        <f>AK194-Baseline!AK194</f>
        <v>41.543391298247883</v>
      </c>
      <c r="AL214" s="21">
        <f>AL194-Baseline!AL194</f>
        <v>41.51340499138562</v>
      </c>
      <c r="AM214" s="21">
        <f>AM194-Baseline!AM194</f>
        <v>41.482148388836748</v>
      </c>
      <c r="AN214" s="21">
        <f>AN194-Baseline!AN194</f>
        <v>41.449923413912188</v>
      </c>
      <c r="AO214" s="21">
        <f>AO194-Baseline!AO194</f>
        <v>41.416890064154977</v>
      </c>
      <c r="AP214" s="21">
        <f>AP194-Baseline!AP194</f>
        <v>41.383321559388499</v>
      </c>
      <c r="AQ214" s="21">
        <f>AQ194-Baseline!AQ194</f>
        <v>41.349499157908227</v>
      </c>
      <c r="AR214" s="21">
        <f>AR194-Baseline!AR194</f>
        <v>41.315678594386299</v>
      </c>
      <c r="AS214" s="21">
        <f>AS194-Baseline!AS194</f>
        <v>41.282096280279795</v>
      </c>
      <c r="AT214" s="21">
        <f>AT194-Baseline!AT194</f>
        <v>41.248988186665258</v>
      </c>
      <c r="AU214" s="21">
        <f>AU194-Baseline!AU194</f>
        <v>41.216596943587049</v>
      </c>
      <c r="AV214" s="21">
        <f>AV194-Baseline!AV194</f>
        <v>41.185157210198724</v>
      </c>
      <c r="AW214" s="21">
        <f>AW194-Baseline!AW194</f>
        <v>41.154896701877263</v>
      </c>
      <c r="AX214" s="21">
        <f>AX194-Baseline!AX194</f>
        <v>41.126039762056841</v>
      </c>
      <c r="AY214" s="21">
        <f>AY194-Baseline!AY194</f>
        <v>41.098808550897438</v>
      </c>
      <c r="AZ214" s="21">
        <f>AZ194-Baseline!AZ194</f>
        <v>41.073422034949822</v>
      </c>
      <c r="BA214" s="21">
        <f>BA194-Baseline!BA194</f>
        <v>41.050095249055552</v>
      </c>
      <c r="BB214" s="21">
        <f>BB194-Baseline!BB194</f>
        <v>41.022131891354796</v>
      </c>
    </row>
    <row r="215" spans="1:54" outlineLevel="2">
      <c r="A215" s="464"/>
      <c r="B215" s="150" t="s">
        <v>493</v>
      </c>
      <c r="C215" s="19"/>
      <c r="D215" s="135" t="s">
        <v>387</v>
      </c>
      <c r="E215" s="21">
        <f>E195-Baseline!E195</f>
        <v>146.68206801275718</v>
      </c>
      <c r="F215" s="21">
        <f>F195-Baseline!F195</f>
        <v>145.7778835428347</v>
      </c>
      <c r="G215" s="21">
        <f>G195-Baseline!G195</f>
        <v>144.88881540494305</v>
      </c>
      <c r="H215" s="21">
        <f>H195-Baseline!H195</f>
        <v>144.01486261338084</v>
      </c>
      <c r="I215" s="21">
        <f>I195-Baseline!I195</f>
        <v>143.15602774204169</v>
      </c>
      <c r="J215" s="21">
        <f>J195-Baseline!J195</f>
        <v>142.3123170235647</v>
      </c>
      <c r="K215" s="21">
        <f>K195-Baseline!K195</f>
        <v>141.4837403046175</v>
      </c>
      <c r="L215" s="21">
        <f>L195-Baseline!L195</f>
        <v>140.67031116550459</v>
      </c>
      <c r="M215" s="21">
        <f>M195-Baseline!M195</f>
        <v>139.87204706419342</v>
      </c>
      <c r="N215" s="21">
        <f>N195-Baseline!N195</f>
        <v>139.08896935751113</v>
      </c>
      <c r="O215" s="21">
        <f>O195-Baseline!O195</f>
        <v>138.32110332965459</v>
      </c>
      <c r="P215" s="21">
        <f>P195-Baseline!P195</f>
        <v>137.56847836574204</v>
      </c>
      <c r="Q215" s="21">
        <f>Q195-Baseline!Q195</f>
        <v>136.83112792616686</v>
      </c>
      <c r="R215" s="21">
        <f>R195-Baseline!R195</f>
        <v>136.10908977354975</v>
      </c>
      <c r="S215" s="21">
        <f>S195-Baseline!S195</f>
        <v>135.37194035477489</v>
      </c>
      <c r="T215" s="21">
        <f>T195-Baseline!T195</f>
        <v>134.65050959011398</v>
      </c>
      <c r="U215" s="21">
        <f>U195-Baseline!U195</f>
        <v>133.94483786610735</v>
      </c>
      <c r="V215" s="21">
        <f>V195-Baseline!V195</f>
        <v>133.25497011781775</v>
      </c>
      <c r="W215" s="21">
        <f>W195-Baseline!W195</f>
        <v>132.58095595120744</v>
      </c>
      <c r="X215" s="21">
        <f>X195-Baseline!X195</f>
        <v>131.92284971727156</v>
      </c>
      <c r="Y215" s="21">
        <f>Y195-Baseline!Y195</f>
        <v>131.28071061394886</v>
      </c>
      <c r="Z215" s="21">
        <f>Z195-Baseline!Z195</f>
        <v>130.65460274498201</v>
      </c>
      <c r="AA215" s="21">
        <f>AA195-Baseline!AA195</f>
        <v>130.0445953634644</v>
      </c>
      <c r="AB215" s="21">
        <f>AB195-Baseline!AB195</f>
        <v>129.45076282009325</v>
      </c>
      <c r="AC215" s="21">
        <f>AC195-Baseline!AC195</f>
        <v>128.7903122268537</v>
      </c>
      <c r="AD215" s="21">
        <f>AD195-Baseline!AD195</f>
        <v>128.13652925868868</v>
      </c>
      <c r="AE215" s="21">
        <f>AE195-Baseline!AE195</f>
        <v>127.48146572660856</v>
      </c>
      <c r="AF215" s="21">
        <f>AF195-Baseline!AF195</f>
        <v>126.81999872835036</v>
      </c>
      <c r="AG215" s="21">
        <f>AG195-Baseline!AG195</f>
        <v>126.14987262709093</v>
      </c>
      <c r="AH215" s="21">
        <f>AH195-Baseline!AH195</f>
        <v>125.47241497922539</v>
      </c>
      <c r="AI215" s="21">
        <f>AI195-Baseline!AI195</f>
        <v>124.79384049755949</v>
      </c>
      <c r="AJ215" s="21">
        <f>AJ195-Baseline!AJ195</f>
        <v>124.71507636045057</v>
      </c>
      <c r="AK215" s="21">
        <f>AK195-Baseline!AK195</f>
        <v>124.630173901601</v>
      </c>
      <c r="AL215" s="21">
        <f>AL195-Baseline!AL195</f>
        <v>124.54021498132882</v>
      </c>
      <c r="AM215" s="21">
        <f>AM195-Baseline!AM195</f>
        <v>124.44644517420026</v>
      </c>
      <c r="AN215" s="21">
        <f>AN195-Baseline!AN195</f>
        <v>124.34977024984501</v>
      </c>
      <c r="AO215" s="21">
        <f>AO195-Baseline!AO195</f>
        <v>124.25067020095176</v>
      </c>
      <c r="AP215" s="21">
        <f>AP195-Baseline!AP195</f>
        <v>124.14996468702526</v>
      </c>
      <c r="AQ215" s="21">
        <f>AQ195-Baseline!AQ195</f>
        <v>124.04849748296336</v>
      </c>
      <c r="AR215" s="21">
        <f>AR195-Baseline!AR195</f>
        <v>123.94703579277265</v>
      </c>
      <c r="AS215" s="21">
        <f>AS195-Baseline!AS195</f>
        <v>123.84628885080642</v>
      </c>
      <c r="AT215" s="21">
        <f>AT195-Baseline!AT195</f>
        <v>123.74696457030792</v>
      </c>
      <c r="AU215" s="21">
        <f>AU195-Baseline!AU195</f>
        <v>123.64979084141281</v>
      </c>
      <c r="AV215" s="21">
        <f>AV195-Baseline!AV195</f>
        <v>123.55547164158008</v>
      </c>
      <c r="AW215" s="21">
        <f>AW195-Baseline!AW195</f>
        <v>123.46469011693925</v>
      </c>
      <c r="AX215" s="21">
        <f>AX195-Baseline!AX195</f>
        <v>123.37811929779333</v>
      </c>
      <c r="AY215" s="21">
        <f>AY195-Baseline!AY195</f>
        <v>123.29642566462405</v>
      </c>
      <c r="AZ215" s="21">
        <f>AZ195-Baseline!AZ195</f>
        <v>123.22026611708364</v>
      </c>
      <c r="BA215" s="21">
        <f>BA195-Baseline!BA195</f>
        <v>123.15028575969684</v>
      </c>
      <c r="BB215" s="21">
        <f>BB195-Baseline!BB195</f>
        <v>123.06639568688225</v>
      </c>
    </row>
    <row r="216" spans="1:54" outlineLevel="2">
      <c r="A216" s="464"/>
      <c r="B216" s="150" t="s">
        <v>287</v>
      </c>
      <c r="C216" s="19"/>
      <c r="D216" s="135" t="s">
        <v>387</v>
      </c>
      <c r="E216" s="21">
        <f>E196-Baseline!E196</f>
        <v>9.2260166219501087</v>
      </c>
      <c r="F216" s="21">
        <f>F196-Baseline!F196</f>
        <v>9.405547572181888</v>
      </c>
      <c r="G216" s="21">
        <f>G196-Baseline!G196</f>
        <v>9.590982848407112</v>
      </c>
      <c r="H216" s="21">
        <f>H196-Baseline!H196</f>
        <v>9.7826389856538913</v>
      </c>
      <c r="I216" s="21">
        <f>I196-Baseline!I196</f>
        <v>9.9808619180753038</v>
      </c>
      <c r="J216" s="21">
        <f>J196-Baseline!J196</f>
        <v>10.186030652949782</v>
      </c>
      <c r="K216" s="21">
        <f>K196-Baseline!K196</f>
        <v>10.398561448155483</v>
      </c>
      <c r="L216" s="21">
        <f>L196-Baseline!L196</f>
        <v>10.618912563666603</v>
      </c>
      <c r="M216" s="21">
        <f>M196-Baseline!M196</f>
        <v>10.847589667549256</v>
      </c>
      <c r="N216" s="21">
        <f>N196-Baseline!N196</f>
        <v>11.085151988261826</v>
      </c>
      <c r="O216" s="21">
        <f>O196-Baseline!O196</f>
        <v>11.332219317987366</v>
      </c>
      <c r="P216" s="21">
        <f>P196-Baseline!P196</f>
        <v>11.572832592522092</v>
      </c>
      <c r="Q216" s="21">
        <f>Q196-Baseline!Q196</f>
        <v>11.813660616785118</v>
      </c>
      <c r="R216" s="21">
        <f>R196-Baseline!R196</f>
        <v>12.061332637416143</v>
      </c>
      <c r="S216" s="21">
        <f>S196-Baseline!S196</f>
        <v>12.316062503705977</v>
      </c>
      <c r="T216" s="21">
        <f>T196-Baseline!T196</f>
        <v>12.578071088649457</v>
      </c>
      <c r="U216" s="21">
        <f>U196-Baseline!U196</f>
        <v>12.847586526463331</v>
      </c>
      <c r="V216" s="21">
        <f>V196-Baseline!V196</f>
        <v>13.124844458241673</v>
      </c>
      <c r="W216" s="21">
        <f>W196-Baseline!W196</f>
        <v>13.410088286030469</v>
      </c>
      <c r="X216" s="21">
        <f>X196-Baseline!X196</f>
        <v>13.703569435611954</v>
      </c>
      <c r="Y216" s="21">
        <f>Y196-Baseline!Y196</f>
        <v>14.005547628299871</v>
      </c>
      <c r="Z216" s="21">
        <f>Z196-Baseline!Z196</f>
        <v>14.316291162057313</v>
      </c>
      <c r="AA216" s="21">
        <f>AA196-Baseline!AA196</f>
        <v>14.636077202259203</v>
      </c>
      <c r="AB216" s="21">
        <f>AB196-Baseline!AB196</f>
        <v>14.965192082433175</v>
      </c>
      <c r="AC216" s="21">
        <f>AC196-Baseline!AC196</f>
        <v>17.349383340938164</v>
      </c>
      <c r="AD216" s="21">
        <f>AD196-Baseline!AD196</f>
        <v>17.768477864600658</v>
      </c>
      <c r="AE216" s="21">
        <f>AE196-Baseline!AE196</f>
        <v>18.200006273841389</v>
      </c>
      <c r="AF216" s="21">
        <f>AF196-Baseline!AF196</f>
        <v>18.644366025267594</v>
      </c>
      <c r="AG216" s="21">
        <f>AG196-Baseline!AG196</f>
        <v>19.101967678860049</v>
      </c>
      <c r="AH216" s="21">
        <f>AH196-Baseline!AH196</f>
        <v>19.573235339288267</v>
      </c>
      <c r="AI216" s="21">
        <f>AI196-Baseline!AI196</f>
        <v>20.058607112225459</v>
      </c>
      <c r="AJ216" s="21">
        <f>AJ196-Baseline!AJ196</f>
        <v>20.601972246726476</v>
      </c>
      <c r="AK216" s="21">
        <f>AK196-Baseline!AK196</f>
        <v>21.162631698473305</v>
      </c>
      <c r="AL216" s="21">
        <f>AL196-Baseline!AL196</f>
        <v>21.741174072009162</v>
      </c>
      <c r="AM216" s="21">
        <f>AM196-Baseline!AM196</f>
        <v>22.338208625581753</v>
      </c>
      <c r="AN216" s="21">
        <f>AN196-Baseline!AN196</f>
        <v>22.954366009734034</v>
      </c>
      <c r="AO216" s="21">
        <f>AO196-Baseline!AO196</f>
        <v>23.590299032572837</v>
      </c>
      <c r="AP216" s="21">
        <f>AP196-Baseline!AP196</f>
        <v>24.246683452684717</v>
      </c>
      <c r="AQ216" s="21">
        <f>AQ196-Baseline!AQ196</f>
        <v>24.924218800704768</v>
      </c>
      <c r="AR216" s="21">
        <f>AR196-Baseline!AR196</f>
        <v>25.623629230580356</v>
      </c>
      <c r="AS216" s="21">
        <f>AS196-Baseline!AS196</f>
        <v>26.345664401609682</v>
      </c>
      <c r="AT216" s="21">
        <f>AT196-Baseline!AT196</f>
        <v>27.091100392375331</v>
      </c>
      <c r="AU216" s="21">
        <f>AU196-Baseline!AU196</f>
        <v>27.860740647732541</v>
      </c>
      <c r="AV216" s="21">
        <f>AV196-Baseline!AV196</f>
        <v>28.65541696005565</v>
      </c>
      <c r="AW216" s="21">
        <f>AW196-Baseline!AW196</f>
        <v>29.475990485989264</v>
      </c>
      <c r="AX216" s="21">
        <f>AX196-Baseline!AX196</f>
        <v>30.323352799996808</v>
      </c>
      <c r="AY216" s="21">
        <f>AY196-Baseline!AY196</f>
        <v>31.198426986045519</v>
      </c>
      <c r="AZ216" s="21">
        <f>AZ196-Baseline!AZ196</f>
        <v>32.1021687688174</v>
      </c>
      <c r="BA216" s="21">
        <f>BA196-Baseline!BA196</f>
        <v>33.035567685884786</v>
      </c>
      <c r="BB216" s="21">
        <f>BB196-Baseline!BB196</f>
        <v>33.996106001061271</v>
      </c>
    </row>
    <row r="217" spans="1:54" outlineLevel="2">
      <c r="A217" s="464"/>
      <c r="B217" s="150" t="s">
        <v>290</v>
      </c>
      <c r="C217" s="19"/>
      <c r="D217" s="135"/>
      <c r="E217" s="21">
        <f>E197-Baseline!E197</f>
        <v>90.62013415657826</v>
      </c>
      <c r="F217" s="21">
        <f>F197-Baseline!F197</f>
        <v>90.272578591830282</v>
      </c>
      <c r="G217" s="21">
        <f>G197-Baseline!G197</f>
        <v>89.935898223402106</v>
      </c>
      <c r="H217" s="21">
        <f>H197-Baseline!H197</f>
        <v>89.610080601278867</v>
      </c>
      <c r="I217" s="21">
        <f>I197-Baseline!I197</f>
        <v>89.295125036618202</v>
      </c>
      <c r="J217" s="21">
        <f>J197-Baseline!J197</f>
        <v>88.991043529163122</v>
      </c>
      <c r="K217" s="21">
        <f>K197-Baseline!K197</f>
        <v>88.697861760071746</v>
      </c>
      <c r="L217" s="21">
        <f>L197-Baseline!L197</f>
        <v>88.415620199671537</v>
      </c>
      <c r="M217" s="21">
        <f>M197-Baseline!M197</f>
        <v>88.144375343051593</v>
      </c>
      <c r="N217" s="21">
        <f>N197-Baseline!N197</f>
        <v>87.884201087901246</v>
      </c>
      <c r="O217" s="21">
        <f>O197-Baseline!O197</f>
        <v>87.635190270668602</v>
      </c>
      <c r="P217" s="21">
        <f>P197-Baseline!P197</f>
        <v>87.390675216370227</v>
      </c>
      <c r="Q217" s="21">
        <f>Q197-Baseline!Q197</f>
        <v>87.153543094524395</v>
      </c>
      <c r="R217" s="21">
        <f>R197-Baseline!R197</f>
        <v>86.926458351655342</v>
      </c>
      <c r="S217" s="21">
        <f>S197-Baseline!S197</f>
        <v>86.709425205259691</v>
      </c>
      <c r="T217" s="21">
        <f>T197-Baseline!T197</f>
        <v>86.502455504523041</v>
      </c>
      <c r="U217" s="21">
        <f>U197-Baseline!U197</f>
        <v>86.305569046213748</v>
      </c>
      <c r="V217" s="21">
        <f>V197-Baseline!V197</f>
        <v>86.118793914959852</v>
      </c>
      <c r="W217" s="21">
        <f>W197-Baseline!W197</f>
        <v>85.942166849500396</v>
      </c>
      <c r="X217" s="21">
        <f>X197-Baseline!X197</f>
        <v>85.775733636600989</v>
      </c>
      <c r="Y217" s="21">
        <f>Y197-Baseline!Y197</f>
        <v>85.619549534446577</v>
      </c>
      <c r="Z217" s="21">
        <f>Z197-Baseline!Z197</f>
        <v>85.473679727445926</v>
      </c>
      <c r="AA217" s="21">
        <f>AA197-Baseline!AA197</f>
        <v>85.338199814512109</v>
      </c>
      <c r="AB217" s="21">
        <f>AB197-Baseline!AB197</f>
        <v>85.213196333027469</v>
      </c>
      <c r="AC217" s="21">
        <f>AC197-Baseline!AC197</f>
        <v>102.02059867231735</v>
      </c>
      <c r="AD217" s="21">
        <f>AD197-Baseline!AD197</f>
        <v>102.03693021054571</v>
      </c>
      <c r="AE217" s="21">
        <f>AE197-Baseline!AE197</f>
        <v>102.06439116481569</v>
      </c>
      <c r="AF217" s="21">
        <f>AF197-Baseline!AF197</f>
        <v>102.10313685175744</v>
      </c>
      <c r="AG217" s="21">
        <f>AG197-Baseline!AG197</f>
        <v>102.1533363551694</v>
      </c>
      <c r="AH217" s="21">
        <f>AH197-Baseline!AH197</f>
        <v>102.21517333560675</v>
      </c>
      <c r="AI217" s="21">
        <f>AI197-Baseline!AI197</f>
        <v>102.28884689541067</v>
      </c>
      <c r="AJ217" s="21">
        <f>AJ197-Baseline!AJ197</f>
        <v>102.87153644712632</v>
      </c>
      <c r="AK217" s="21">
        <f>AK197-Baseline!AK197</f>
        <v>103.46987718233819</v>
      </c>
      <c r="AL217" s="21">
        <f>AL197-Baseline!AL197</f>
        <v>104.08432244560284</v>
      </c>
      <c r="AM217" s="21">
        <f>AM197-Baseline!AM197</f>
        <v>104.71535229864168</v>
      </c>
      <c r="AN217" s="21">
        <f>AN197-Baseline!AN197</f>
        <v>105.36347531196488</v>
      </c>
      <c r="AO217" s="21">
        <f>AO197-Baseline!AO197</f>
        <v>106.02923048471149</v>
      </c>
      <c r="AP217" s="21">
        <f>AP197-Baseline!AP197</f>
        <v>106.71318930202598</v>
      </c>
      <c r="AQ217" s="21">
        <f>AQ197-Baseline!AQ197</f>
        <v>107.41595793996956</v>
      </c>
      <c r="AR217" s="21">
        <f>AR197-Baseline!AR197</f>
        <v>108.13817962869663</v>
      </c>
      <c r="AS217" s="21">
        <f>AS197-Baseline!AS197</f>
        <v>108.88053718540128</v>
      </c>
      <c r="AT217" s="21">
        <f>AT197-Baseline!AT197</f>
        <v>109.64375572938475</v>
      </c>
      <c r="AU217" s="21">
        <f>AU197-Baseline!AU197</f>
        <v>110.42860559248969</v>
      </c>
      <c r="AV217" s="21">
        <f>AV197-Baseline!AV197</f>
        <v>111.23590543911271</v>
      </c>
      <c r="AW217" s="21">
        <f>AW197-Baseline!AW197</f>
        <v>112.06652561104632</v>
      </c>
      <c r="AX217" s="21">
        <f>AX197-Baseline!AX197</f>
        <v>112.92139171350676</v>
      </c>
      <c r="AY217" s="21">
        <f>AY197-Baseline!AY197</f>
        <v>113.80148845990404</v>
      </c>
      <c r="AZ217" s="21">
        <f>AZ197-Baseline!AZ197</f>
        <v>114.70786379417974</v>
      </c>
      <c r="BA217" s="21">
        <f>BA197-Baseline!BA197</f>
        <v>115.64163331092686</v>
      </c>
      <c r="BB217" s="21">
        <f>BB197-Baseline!BB197</f>
        <v>116.5831859798995</v>
      </c>
    </row>
    <row r="218" spans="1:54" outlineLevel="2">
      <c r="A218" s="465"/>
      <c r="B218" s="150" t="s">
        <v>474</v>
      </c>
      <c r="C218" s="19"/>
      <c r="D218" s="135" t="s">
        <v>387</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3" t="s">
        <v>494</v>
      </c>
      <c r="B220" s="150" t="s">
        <v>495</v>
      </c>
      <c r="C220" s="19"/>
      <c r="D220" s="135" t="s">
        <v>387</v>
      </c>
      <c r="E220" s="21">
        <f>E200-Baseline!E200</f>
        <v>213.85400682720751</v>
      </c>
      <c r="F220" s="21">
        <f>F200-Baseline!F200</f>
        <v>212.98427778906165</v>
      </c>
      <c r="G220" s="21">
        <f>G200-Baseline!G200</f>
        <v>211.78471061985192</v>
      </c>
      <c r="H220" s="21">
        <f>H200-Baseline!H200</f>
        <v>210.60375433763596</v>
      </c>
      <c r="I220" s="21">
        <f>I200-Baseline!I200</f>
        <v>209.76162247197732</v>
      </c>
      <c r="J220" s="21">
        <f>J200-Baseline!J200</f>
        <v>208.92685071503277</v>
      </c>
      <c r="K220" s="21">
        <f>K200-Baseline!K200</f>
        <v>207.79488115175974</v>
      </c>
      <c r="L220" s="21">
        <f>L200-Baseline!L200</f>
        <v>206.98574357394205</v>
      </c>
      <c r="M220" s="21">
        <f>M200-Baseline!M200</f>
        <v>206.18843767579031</v>
      </c>
      <c r="N220" s="21">
        <f>N200-Baseline!N200</f>
        <v>205.11699391853614</v>
      </c>
      <c r="O220" s="21">
        <f>O200-Baseline!O200</f>
        <v>204.35405215369803</v>
      </c>
      <c r="P220" s="21">
        <f>P200-Baseline!P200</f>
        <v>203.58428683821717</v>
      </c>
      <c r="Q220" s="21">
        <f>Q200-Baseline!Q200</f>
        <v>202.81810544025677</v>
      </c>
      <c r="R220" s="21">
        <f>R200-Baseline!R200</f>
        <v>202.33051302681451</v>
      </c>
      <c r="S220" s="21">
        <f>S200-Baseline!S200</f>
        <v>201.58739204251262</v>
      </c>
      <c r="T220" s="21">
        <f>T200-Baseline!T200</f>
        <v>200.86007755899857</v>
      </c>
      <c r="U220" s="21">
        <f>U200-Baseline!U200</f>
        <v>200.14953292509148</v>
      </c>
      <c r="V220" s="21">
        <f>V200-Baseline!V200</f>
        <v>199.70105342356408</v>
      </c>
      <c r="W220" s="21">
        <f>W200-Baseline!W200</f>
        <v>199.02205386414951</v>
      </c>
      <c r="X220" s="21">
        <f>X200-Baseline!X200</f>
        <v>198.59755888065462</v>
      </c>
      <c r="Y220" s="21">
        <f>Y200-Baseline!Y200</f>
        <v>197.9542723694575</v>
      </c>
      <c r="Z220" s="21">
        <f>Z200-Baseline!Z200</f>
        <v>197.55834195291317</v>
      </c>
      <c r="AA220" s="21">
        <f>AA200-Baseline!AA200</f>
        <v>197.17619016082793</v>
      </c>
      <c r="AB220" s="21">
        <f>AB200-Baseline!AB200</f>
        <v>196.80903212169096</v>
      </c>
      <c r="AC220" s="21">
        <f>AC200-Baseline!AC200</f>
        <v>215.37668595358511</v>
      </c>
      <c r="AD220" s="21">
        <f>AD200-Baseline!AD200</f>
        <v>215.19788624511642</v>
      </c>
      <c r="AE220" s="21">
        <f>AE200-Baseline!AE200</f>
        <v>215.06165941276134</v>
      </c>
      <c r="AF220" s="21">
        <f>AF200-Baseline!AF200</f>
        <v>214.94178856298896</v>
      </c>
      <c r="AG220" s="21">
        <f>AG200-Baseline!AG200</f>
        <v>214.84221837191996</v>
      </c>
      <c r="AH220" s="21">
        <f>AH200-Baseline!AH200</f>
        <v>214.7673437331419</v>
      </c>
      <c r="AI220" s="21">
        <f>AI200-Baseline!AI200</f>
        <v>214.72260046159059</v>
      </c>
      <c r="AJ220" s="21">
        <f>AJ200-Baseline!AJ200</f>
        <v>215.69238183382521</v>
      </c>
      <c r="AK220" s="21">
        <f>AK200-Baseline!AK200</f>
        <v>216.6923025548038</v>
      </c>
      <c r="AL220" s="21">
        <f>AL200-Baseline!AL200</f>
        <v>217.72514079121697</v>
      </c>
      <c r="AM220" s="21">
        <f>AM200-Baseline!AM200</f>
        <v>218.79294844738038</v>
      </c>
      <c r="AN220" s="21">
        <f>AN200-Baseline!AN200</f>
        <v>219.8972587056077</v>
      </c>
      <c r="AO220" s="21">
        <f>AO200-Baseline!AO200</f>
        <v>221.03941328703698</v>
      </c>
      <c r="AP220" s="21">
        <f>AP200-Baseline!AP200</f>
        <v>222.22121742764298</v>
      </c>
      <c r="AQ220" s="21">
        <f>AQ200-Baseline!AQ200</f>
        <v>223.44461638363813</v>
      </c>
      <c r="AR220" s="21">
        <f>AR200-Baseline!AR200</f>
        <v>224.71143347111501</v>
      </c>
      <c r="AS220" s="21">
        <f>AS200-Baseline!AS200</f>
        <v>226.02352205479565</v>
      </c>
      <c r="AT220" s="21">
        <f>AT200-Baseline!AT200</f>
        <v>227.38283523244445</v>
      </c>
      <c r="AU220" s="21">
        <f>AU200-Baseline!AU200</f>
        <v>228.79142307278897</v>
      </c>
      <c r="AV220" s="21">
        <f>AV200-Baseline!AV200</f>
        <v>230.25138595201634</v>
      </c>
      <c r="AW220" s="21">
        <f>AW200-Baseline!AW200</f>
        <v>231.76488329850105</v>
      </c>
      <c r="AX220" s="21">
        <f>AX200-Baseline!AX200</f>
        <v>233.33416017210521</v>
      </c>
      <c r="AY220" s="21">
        <f>AY200-Baseline!AY200</f>
        <v>234.96155114176347</v>
      </c>
      <c r="AZ220" s="21">
        <f>AZ200-Baseline!AZ200</f>
        <v>236.64947943598298</v>
      </c>
      <c r="BA220" s="21">
        <f>BA200-Baseline!BA200</f>
        <v>238.40046099601486</v>
      </c>
      <c r="BB220" s="21">
        <f>BB200-Baseline!BB200</f>
        <v>240.17768392300167</v>
      </c>
    </row>
    <row r="221" spans="1:54" outlineLevel="2">
      <c r="A221" s="464"/>
      <c r="B221" s="150" t="s">
        <v>496</v>
      </c>
      <c r="C221" s="19"/>
      <c r="D221" s="135" t="s">
        <v>387</v>
      </c>
      <c r="E221" s="21">
        <f>E201-Baseline!E201</f>
        <v>165.11450243915138</v>
      </c>
      <c r="F221" s="21">
        <f>F201-Baseline!F201</f>
        <v>164.3000466929366</v>
      </c>
      <c r="G221" s="21">
        <f>G201-Baseline!G201</f>
        <v>163.51571331218207</v>
      </c>
      <c r="H221" s="21">
        <f>H201-Baseline!H201</f>
        <v>162.76160992700972</v>
      </c>
      <c r="I221" s="21">
        <f>I201-Baseline!I201</f>
        <v>162.0378912385973</v>
      </c>
      <c r="J221" s="21">
        <f>J201-Baseline!J201</f>
        <v>161.34476359714768</v>
      </c>
      <c r="K221" s="21">
        <f>K201-Baseline!K201</f>
        <v>160.68248998234895</v>
      </c>
      <c r="L221" s="21">
        <f>L201-Baseline!L201</f>
        <v>160.05139589788325</v>
      </c>
      <c r="M221" s="21">
        <f>M201-Baseline!M201</f>
        <v>159.45187586046484</v>
      </c>
      <c r="N221" s="21">
        <f>N201-Baseline!N201</f>
        <v>158.88440084621342</v>
      </c>
      <c r="O221" s="21">
        <f>O201-Baseline!O201</f>
        <v>158.34952677810111</v>
      </c>
      <c r="P221" s="21">
        <f>P201-Baseline!P201</f>
        <v>157.82447560368618</v>
      </c>
      <c r="Q221" s="21">
        <f>Q201-Baseline!Q201</f>
        <v>157.31865727086193</v>
      </c>
      <c r="R221" s="21">
        <f>R201-Baseline!R201</f>
        <v>156.8412246608907</v>
      </c>
      <c r="S221" s="21">
        <f>S201-Baseline!S201</f>
        <v>156.38210503676819</v>
      </c>
      <c r="T221" s="21">
        <f>T201-Baseline!T201</f>
        <v>155.95166175122409</v>
      </c>
      <c r="U221" s="21">
        <f>U201-Baseline!U201</f>
        <v>155.55001375557956</v>
      </c>
      <c r="V221" s="21">
        <f>V201-Baseline!V201</f>
        <v>155.17730084264758</v>
      </c>
      <c r="W221" s="21">
        <f>W201-Baseline!W201</f>
        <v>154.83368405949039</v>
      </c>
      <c r="X221" s="21">
        <f>X201-Baseline!X201</f>
        <v>154.51934650612941</v>
      </c>
      <c r="Y221" s="21">
        <f>Y201-Baseline!Y201</f>
        <v>154.23449385420466</v>
      </c>
      <c r="Z221" s="21">
        <f>Z201-Baseline!Z201</f>
        <v>153.97935508197659</v>
      </c>
      <c r="AA221" s="21">
        <f>AA201-Baseline!AA201</f>
        <v>153.75418320618297</v>
      </c>
      <c r="AB221" s="21">
        <f>AB201-Baseline!AB201</f>
        <v>153.55925612823694</v>
      </c>
      <c r="AC221" s="21">
        <f>AC201-Baseline!AC201</f>
        <v>172.33453625123502</v>
      </c>
      <c r="AD221" s="21">
        <f>AD201-Baseline!AD201</f>
        <v>172.36068840376262</v>
      </c>
      <c r="AE221" s="21">
        <f>AE201-Baseline!AE201</f>
        <v>172.4146828190726</v>
      </c>
      <c r="AF221" s="21">
        <f>AF201-Baseline!AF201</f>
        <v>172.49525615644541</v>
      </c>
      <c r="AG221" s="21">
        <f>AG201-Baseline!AG201</f>
        <v>172.60213036535441</v>
      </c>
      <c r="AH221" s="21">
        <f>AH201-Baseline!AH201</f>
        <v>172.73625251093281</v>
      </c>
      <c r="AI221" s="21">
        <f>AI201-Baseline!AI201</f>
        <v>172.9002306944345</v>
      </c>
      <c r="AJ221" s="21">
        <f>AJ201-Baseline!AJ201</f>
        <v>173.87801503618689</v>
      </c>
      <c r="AK221" s="21">
        <f>AK201-Baseline!AK201</f>
        <v>174.88943661594797</v>
      </c>
      <c r="AL221" s="21">
        <f>AL201-Baseline!AL201</f>
        <v>175.93585273752592</v>
      </c>
      <c r="AM221" s="21">
        <f>AM201-Baseline!AM201</f>
        <v>177.01872367101583</v>
      </c>
      <c r="AN221" s="21">
        <f>AN201-Baseline!AN201</f>
        <v>178.13944732660133</v>
      </c>
      <c r="AO221" s="21">
        <f>AO201-Baseline!AO201</f>
        <v>179.29933326551389</v>
      </c>
      <c r="AP221" s="21">
        <f>AP201-Baseline!AP201</f>
        <v>180.49986068224365</v>
      </c>
      <c r="AQ221" s="21">
        <f>AQ201-Baseline!AQ201</f>
        <v>181.74257623145843</v>
      </c>
      <c r="AR221" s="21">
        <f>AR201-Baseline!AR201</f>
        <v>183.02906366496697</v>
      </c>
      <c r="AS221" s="21">
        <f>AS201-Baseline!AS201</f>
        <v>184.36095343209593</v>
      </c>
      <c r="AT221" s="21">
        <f>AT201-Baseline!AT201</f>
        <v>185.73994517686836</v>
      </c>
      <c r="AU221" s="21">
        <f>AU201-Baseline!AU201</f>
        <v>187.16781868047138</v>
      </c>
      <c r="AV221" s="21">
        <f>AV201-Baseline!AV201</f>
        <v>188.64642331870147</v>
      </c>
      <c r="AW221" s="21">
        <f>AW201-Baseline!AW201</f>
        <v>190.1776834370595</v>
      </c>
      <c r="AX221" s="21">
        <f>AX201-Baseline!AX201</f>
        <v>191.7636065488864</v>
      </c>
      <c r="AY221" s="21">
        <f>AY201-Baseline!AY201</f>
        <v>193.40628944754451</v>
      </c>
      <c r="AZ221" s="21">
        <f>AZ201-Baseline!AZ201</f>
        <v>195.1079224370169</v>
      </c>
      <c r="BA221" s="21">
        <f>BA201-Baseline!BA201</f>
        <v>196.87079417381034</v>
      </c>
      <c r="BB221" s="21">
        <f>BB201-Baseline!BB201</f>
        <v>198.66485937832752</v>
      </c>
    </row>
    <row r="222" spans="1:54" outlineLevel="2">
      <c r="A222" s="465"/>
      <c r="B222" s="150" t="s">
        <v>497</v>
      </c>
      <c r="C222" s="19"/>
      <c r="D222" s="135" t="s">
        <v>387</v>
      </c>
      <c r="E222" s="21">
        <f>E202-Baseline!E202</f>
        <v>262.90254776940782</v>
      </c>
      <c r="F222" s="21">
        <f>F202-Baseline!F202</f>
        <v>261.48530237682212</v>
      </c>
      <c r="G222" s="21">
        <f>G202-Baseline!G202</f>
        <v>260.10825691547745</v>
      </c>
      <c r="H222" s="21">
        <f>H202-Baseline!H202</f>
        <v>258.7715183359303</v>
      </c>
      <c r="I222" s="21">
        <f>I202-Baseline!I202</f>
        <v>257.47524306662513</v>
      </c>
      <c r="J222" s="21">
        <f>J202-Baseline!J202</f>
        <v>256.21964160243868</v>
      </c>
      <c r="K222" s="21">
        <f>K202-Baseline!K202</f>
        <v>255.00498351876058</v>
      </c>
      <c r="L222" s="21">
        <f>L202-Baseline!L202</f>
        <v>253.83160334155298</v>
      </c>
      <c r="M222" s="21">
        <f>M202-Baseline!M202</f>
        <v>252.69990722680754</v>
      </c>
      <c r="N222" s="21">
        <f>N202-Baseline!N202</f>
        <v>251.61038040830203</v>
      </c>
      <c r="O222" s="21">
        <f>O202-Baseline!O202</f>
        <v>250.5635956645375</v>
      </c>
      <c r="P222" s="21">
        <f>P202-Baseline!P202</f>
        <v>249.53679452337929</v>
      </c>
      <c r="Q222" s="21">
        <f>Q202-Baseline!Q202</f>
        <v>248.53940922163983</v>
      </c>
      <c r="R222" s="21">
        <f>R202-Baseline!R202</f>
        <v>247.58061784325719</v>
      </c>
      <c r="S222" s="21">
        <f>S202-Baseline!S202</f>
        <v>246.63006526463255</v>
      </c>
      <c r="T222" s="21">
        <f>T202-Baseline!T202</f>
        <v>245.71866813615446</v>
      </c>
      <c r="U222" s="21">
        <f>U202-Baseline!U202</f>
        <v>244.84657234129429</v>
      </c>
      <c r="V222" s="21">
        <f>V202-Baseline!V202</f>
        <v>244.01394757971451</v>
      </c>
      <c r="W222" s="21">
        <f>W202-Baseline!W202</f>
        <v>243.220988026962</v>
      </c>
      <c r="X222" s="21">
        <f>X202-Baseline!X202</f>
        <v>242.46791298431043</v>
      </c>
      <c r="Y222" s="21">
        <f>Y202-Baseline!Y202</f>
        <v>241.75496759683722</v>
      </c>
      <c r="Z222" s="21">
        <f>Z202-Baseline!Z202</f>
        <v>241.08242357110706</v>
      </c>
      <c r="AA222" s="21">
        <f>AA202-Baseline!AA202</f>
        <v>240.45058012253764</v>
      </c>
      <c r="AB222" s="21">
        <f>AB202-Baseline!AB202</f>
        <v>239.85976467496576</v>
      </c>
      <c r="AC222" s="21">
        <f>AC202-Baseline!AC202</f>
        <v>258.19474440287644</v>
      </c>
      <c r="AD222" s="21">
        <f>AD202-Baseline!AD202</f>
        <v>257.78504124374092</v>
      </c>
      <c r="AE222" s="21">
        <f>AE202-Baseline!AE202</f>
        <v>257.4023266381912</v>
      </c>
      <c r="AF222" s="21">
        <f>AF202-Baseline!AF202</f>
        <v>257.04192197735676</v>
      </c>
      <c r="AG222" s="21">
        <f>AG202-Baseline!AG202</f>
        <v>256.70204545152376</v>
      </c>
      <c r="AH222" s="21">
        <f>AH202-Baseline!AH202</f>
        <v>256.38452916551614</v>
      </c>
      <c r="AI222" s="21">
        <f>AI202-Baseline!AI202</f>
        <v>256.09612436147427</v>
      </c>
      <c r="AJ222" s="21">
        <f>AJ202-Baseline!AJ202</f>
        <v>257.02139927865665</v>
      </c>
      <c r="AK222" s="21">
        <f>AK202-Baseline!AK202</f>
        <v>257.97621921930113</v>
      </c>
      <c r="AL222" s="21">
        <f>AL202-Baseline!AL202</f>
        <v>258.96266272746914</v>
      </c>
      <c r="AM222" s="21">
        <f>AM202-Baseline!AM202</f>
        <v>259.98302045637934</v>
      </c>
      <c r="AN222" s="21">
        <f>AN202-Baseline!AN202</f>
        <v>261.03929416253413</v>
      </c>
      <c r="AO222" s="21">
        <f>AO202-Baseline!AO202</f>
        <v>262.1331134023107</v>
      </c>
      <c r="AP222" s="21">
        <f>AP202-Baseline!AP202</f>
        <v>263.26650380988042</v>
      </c>
      <c r="AQ222" s="21">
        <f>AQ202-Baseline!AQ202</f>
        <v>264.44157455651361</v>
      </c>
      <c r="AR222" s="21">
        <f>AR202-Baseline!AR202</f>
        <v>265.66042086335335</v>
      </c>
      <c r="AS222" s="21">
        <f>AS202-Baseline!AS202</f>
        <v>266.92514600262257</v>
      </c>
      <c r="AT222" s="21">
        <f>AT202-Baseline!AT202</f>
        <v>268.23792156051104</v>
      </c>
      <c r="AU222" s="21">
        <f>AU202-Baseline!AU202</f>
        <v>269.60101257829717</v>
      </c>
      <c r="AV222" s="21">
        <f>AV202-Baseline!AV202</f>
        <v>271.01673775008283</v>
      </c>
      <c r="AW222" s="21">
        <f>AW202-Baseline!AW202</f>
        <v>272.48747685212146</v>
      </c>
      <c r="AX222" s="21">
        <f>AX202-Baseline!AX202</f>
        <v>274.01568608462287</v>
      </c>
      <c r="AY222" s="21">
        <f>AY202-Baseline!AY202</f>
        <v>275.60390656127112</v>
      </c>
      <c r="AZ222" s="21">
        <f>AZ202-Baseline!AZ202</f>
        <v>277.25476651915068</v>
      </c>
      <c r="BA222" s="21">
        <f>BA202-Baseline!BA202</f>
        <v>278.97098468445165</v>
      </c>
      <c r="BB222" s="21">
        <f>BB202-Baseline!BB202</f>
        <v>280.70912317385501</v>
      </c>
    </row>
    <row r="223" spans="1:54" outlineLevel="2">
      <c r="B223" s="19"/>
      <c r="C223" s="19"/>
      <c r="D223" s="19"/>
      <c r="E223" s="15"/>
    </row>
    <row r="224" spans="1:54" outlineLevel="2">
      <c r="A224" s="463" t="s">
        <v>498</v>
      </c>
      <c r="B224" s="150" t="s">
        <v>495</v>
      </c>
      <c r="C224" s="19"/>
      <c r="D224" s="135" t="s">
        <v>387</v>
      </c>
      <c r="E224" s="21">
        <f>E204-Baseline!E204</f>
        <v>213.85400682720751</v>
      </c>
      <c r="F224" s="21">
        <f>F204-Baseline!F204</f>
        <v>426.83828461626916</v>
      </c>
      <c r="G224" s="21">
        <f>G204-Baseline!G204</f>
        <v>638.62299523612114</v>
      </c>
      <c r="H224" s="21">
        <f>H204-Baseline!H204</f>
        <v>849.22674957375716</v>
      </c>
      <c r="I224" s="21">
        <f>I204-Baseline!I204</f>
        <v>1058.9883720457344</v>
      </c>
      <c r="J224" s="21">
        <f>J204-Baseline!J204</f>
        <v>1267.9152227607672</v>
      </c>
      <c r="K224" s="21">
        <f>K204-Baseline!K204</f>
        <v>1475.7101039125268</v>
      </c>
      <c r="L224" s="21">
        <f>L204-Baseline!L204</f>
        <v>1682.6958474864689</v>
      </c>
      <c r="M224" s="21">
        <f>M204-Baseline!M204</f>
        <v>1888.8842851622592</v>
      </c>
      <c r="N224" s="21">
        <f>N204-Baseline!N204</f>
        <v>2094.0012790807955</v>
      </c>
      <c r="O224" s="21">
        <f>O204-Baseline!O204</f>
        <v>2298.3553312344934</v>
      </c>
      <c r="P224" s="21">
        <f>P204-Baseline!P204</f>
        <v>2501.9396180727108</v>
      </c>
      <c r="Q224" s="21">
        <f>Q204-Baseline!Q204</f>
        <v>2704.7577235129675</v>
      </c>
      <c r="R224" s="21">
        <f>R204-Baseline!R204</f>
        <v>2907.088236539782</v>
      </c>
      <c r="S224" s="21">
        <f>S204-Baseline!S204</f>
        <v>3108.6756285822944</v>
      </c>
      <c r="T224" s="21">
        <f>T204-Baseline!T204</f>
        <v>3309.5357061412928</v>
      </c>
      <c r="U224" s="21">
        <f>U204-Baseline!U204</f>
        <v>3509.6852390663844</v>
      </c>
      <c r="V224" s="21">
        <f>V204-Baseline!V204</f>
        <v>3709.3862924899486</v>
      </c>
      <c r="W224" s="21">
        <f>W204-Baseline!W204</f>
        <v>3908.4083463540983</v>
      </c>
      <c r="X224" s="21">
        <f>X204-Baseline!X204</f>
        <v>4107.0059052347533</v>
      </c>
      <c r="Y224" s="21">
        <f>Y204-Baseline!Y204</f>
        <v>4304.9601776042109</v>
      </c>
      <c r="Z224" s="21">
        <f>Z204-Baseline!Z204</f>
        <v>4502.5185195571239</v>
      </c>
      <c r="AA224" s="21">
        <f>AA204-Baseline!AA204</f>
        <v>4699.6947097179518</v>
      </c>
      <c r="AB224" s="21">
        <f>AB204-Baseline!AB204</f>
        <v>4896.5037418396423</v>
      </c>
      <c r="AC224" s="21">
        <f>AC204-Baseline!AC204</f>
        <v>5111.8804277932277</v>
      </c>
      <c r="AD224" s="21">
        <f>AD204-Baseline!AD204</f>
        <v>5327.0783140383437</v>
      </c>
      <c r="AE224" s="21">
        <f>AE204-Baseline!AE204</f>
        <v>5542.1399734511051</v>
      </c>
      <c r="AF224" s="21">
        <f>AF204-Baseline!AF204</f>
        <v>5757.0817620140942</v>
      </c>
      <c r="AG224" s="21">
        <f>AG204-Baseline!AG204</f>
        <v>5971.9239803860146</v>
      </c>
      <c r="AH224" s="21">
        <f>AH204-Baseline!AH204</f>
        <v>6186.6913241191569</v>
      </c>
      <c r="AI224" s="21">
        <f>AI204-Baseline!AI204</f>
        <v>6401.4139245807473</v>
      </c>
      <c r="AJ224" s="21">
        <f>AJ204-Baseline!AJ204</f>
        <v>6617.1063064145728</v>
      </c>
      <c r="AK224" s="21">
        <f>AK204-Baseline!AK204</f>
        <v>6833.7986089693768</v>
      </c>
      <c r="AL224" s="21">
        <f>AL204-Baseline!AL204</f>
        <v>7051.523749760594</v>
      </c>
      <c r="AM224" s="21">
        <f>AM204-Baseline!AM204</f>
        <v>7270.3166982079747</v>
      </c>
      <c r="AN224" s="21">
        <f>AN204-Baseline!AN204</f>
        <v>7490.2139569135825</v>
      </c>
      <c r="AO224" s="21">
        <f>AO204-Baseline!AO204</f>
        <v>7711.2533702006194</v>
      </c>
      <c r="AP224" s="21">
        <f>AP204-Baseline!AP204</f>
        <v>7933.4745876282623</v>
      </c>
      <c r="AQ224" s="21">
        <f>AQ204-Baseline!AQ204</f>
        <v>8156.9192040119005</v>
      </c>
      <c r="AR224" s="21">
        <f>AR204-Baseline!AR204</f>
        <v>8381.6306374830165</v>
      </c>
      <c r="AS224" s="21">
        <f>AS204-Baseline!AS204</f>
        <v>8607.6541595378112</v>
      </c>
      <c r="AT224" s="21">
        <f>AT204-Baseline!AT204</f>
        <v>8835.0369947702566</v>
      </c>
      <c r="AU224" s="21">
        <f>AU204-Baseline!AU204</f>
        <v>9063.8284178430458</v>
      </c>
      <c r="AV224" s="21">
        <f>AV204-Baseline!AV204</f>
        <v>9294.0798037950626</v>
      </c>
      <c r="AW224" s="21">
        <f>AW204-Baseline!AW204</f>
        <v>9525.8446870935641</v>
      </c>
      <c r="AX224" s="21">
        <f>AX204-Baseline!AX204</f>
        <v>9759.1788472656699</v>
      </c>
      <c r="AY224" s="21">
        <f>AY204-Baseline!AY204</f>
        <v>9994.1403984074332</v>
      </c>
      <c r="AZ224" s="21">
        <f>AZ204-Baseline!AZ204</f>
        <v>10230.789877843416</v>
      </c>
      <c r="BA224" s="21">
        <f>BA204-Baseline!BA204</f>
        <v>10469.190338839431</v>
      </c>
      <c r="BB224" s="21">
        <f>BB204-Baseline!BB204</f>
        <v>10709.368022762434</v>
      </c>
    </row>
    <row r="225" spans="1:54" outlineLevel="2">
      <c r="A225" s="464"/>
      <c r="B225" s="150" t="s">
        <v>496</v>
      </c>
      <c r="C225" s="19"/>
      <c r="D225" s="135" t="s">
        <v>387</v>
      </c>
      <c r="E225" s="21">
        <f>E205-Baseline!E205</f>
        <v>165.11450243915138</v>
      </c>
      <c r="F225" s="21">
        <f>F205-Baseline!F205</f>
        <v>329.41454913208798</v>
      </c>
      <c r="G225" s="21">
        <f>G205-Baseline!G205</f>
        <v>492.93026244427006</v>
      </c>
      <c r="H225" s="21">
        <f>H205-Baseline!H205</f>
        <v>655.69187237127971</v>
      </c>
      <c r="I225" s="21">
        <f>I205-Baseline!I205</f>
        <v>817.72976360987695</v>
      </c>
      <c r="J225" s="21">
        <f>J205-Baseline!J205</f>
        <v>979.07452720702463</v>
      </c>
      <c r="K225" s="21">
        <f>K205-Baseline!K205</f>
        <v>1139.7570171893735</v>
      </c>
      <c r="L225" s="21">
        <f>L205-Baseline!L205</f>
        <v>1299.8084130872567</v>
      </c>
      <c r="M225" s="21">
        <f>M205-Baseline!M205</f>
        <v>1459.2602889477216</v>
      </c>
      <c r="N225" s="21">
        <f>N205-Baseline!N205</f>
        <v>1618.144689793935</v>
      </c>
      <c r="O225" s="21">
        <f>O205-Baseline!O205</f>
        <v>1776.4942165720361</v>
      </c>
      <c r="P225" s="21">
        <f>P205-Baseline!P205</f>
        <v>1934.3186921757222</v>
      </c>
      <c r="Q225" s="21">
        <f>Q205-Baseline!Q205</f>
        <v>2091.6373494465843</v>
      </c>
      <c r="R225" s="21">
        <f>R205-Baseline!R205</f>
        <v>2248.4785741074747</v>
      </c>
      <c r="S225" s="21">
        <f>S205-Baseline!S205</f>
        <v>2404.860679144243</v>
      </c>
      <c r="T225" s="21">
        <f>T205-Baseline!T205</f>
        <v>2560.8123408954671</v>
      </c>
      <c r="U225" s="21">
        <f>U205-Baseline!U205</f>
        <v>2716.3623546510466</v>
      </c>
      <c r="V225" s="21">
        <f>V205-Baseline!V205</f>
        <v>2871.5396554936942</v>
      </c>
      <c r="W225" s="21">
        <f>W205-Baseline!W205</f>
        <v>3026.3733395531845</v>
      </c>
      <c r="X225" s="21">
        <f>X205-Baseline!X205</f>
        <v>3180.8926860593137</v>
      </c>
      <c r="Y225" s="21">
        <f>Y205-Baseline!Y205</f>
        <v>3335.1271799135184</v>
      </c>
      <c r="Z225" s="21">
        <f>Z205-Baseline!Z205</f>
        <v>3489.1065349954952</v>
      </c>
      <c r="AA225" s="21">
        <f>AA205-Baseline!AA205</f>
        <v>3642.8607182016781</v>
      </c>
      <c r="AB225" s="21">
        <f>AB205-Baseline!AB205</f>
        <v>3796.419974329915</v>
      </c>
      <c r="AC225" s="21">
        <f>AC205-Baseline!AC205</f>
        <v>3968.75451058115</v>
      </c>
      <c r="AD225" s="21">
        <f>AD205-Baseline!AD205</f>
        <v>4141.1151989849122</v>
      </c>
      <c r="AE225" s="21">
        <f>AE205-Baseline!AE205</f>
        <v>4313.5298818039846</v>
      </c>
      <c r="AF225" s="21">
        <f>AF205-Baseline!AF205</f>
        <v>4486.0251379604297</v>
      </c>
      <c r="AG225" s="21">
        <f>AG205-Baseline!AG205</f>
        <v>4658.6272683257839</v>
      </c>
      <c r="AH225" s="21">
        <f>AH205-Baseline!AH205</f>
        <v>4831.3635208367168</v>
      </c>
      <c r="AI225" s="21">
        <f>AI205-Baseline!AI205</f>
        <v>5004.2637515311517</v>
      </c>
      <c r="AJ225" s="21">
        <f>AJ205-Baseline!AJ205</f>
        <v>5178.1417665673389</v>
      </c>
      <c r="AK225" s="21">
        <f>AK205-Baseline!AK205</f>
        <v>5353.0312031832873</v>
      </c>
      <c r="AL225" s="21">
        <f>AL205-Baseline!AL205</f>
        <v>5528.9670559208134</v>
      </c>
      <c r="AM225" s="21">
        <f>AM205-Baseline!AM205</f>
        <v>5705.9857795918297</v>
      </c>
      <c r="AN225" s="21">
        <f>AN205-Baseline!AN205</f>
        <v>5884.1252269184306</v>
      </c>
      <c r="AO225" s="21">
        <f>AO205-Baseline!AO205</f>
        <v>6063.4245601839448</v>
      </c>
      <c r="AP225" s="21">
        <f>AP205-Baseline!AP205</f>
        <v>6243.9244208661885</v>
      </c>
      <c r="AQ225" s="21">
        <f>AQ205-Baseline!AQ205</f>
        <v>6425.6669970976473</v>
      </c>
      <c r="AR225" s="21">
        <f>AR205-Baseline!AR205</f>
        <v>6608.6960607626143</v>
      </c>
      <c r="AS225" s="21">
        <f>AS205-Baseline!AS205</f>
        <v>6793.0570141947101</v>
      </c>
      <c r="AT225" s="21">
        <f>AT205-Baseline!AT205</f>
        <v>6978.7969593715789</v>
      </c>
      <c r="AU225" s="21">
        <f>AU205-Baseline!AU205</f>
        <v>7165.96477805205</v>
      </c>
      <c r="AV225" s="21">
        <f>AV205-Baseline!AV205</f>
        <v>7354.6112013707516</v>
      </c>
      <c r="AW225" s="21">
        <f>AW205-Baseline!AW205</f>
        <v>7544.788884807811</v>
      </c>
      <c r="AX225" s="21">
        <f>AX205-Baseline!AX205</f>
        <v>7736.5524913566969</v>
      </c>
      <c r="AY225" s="21">
        <f>AY205-Baseline!AY205</f>
        <v>7929.9587808042415</v>
      </c>
      <c r="AZ225" s="21">
        <f>AZ205-Baseline!AZ205</f>
        <v>8125.0667032412584</v>
      </c>
      <c r="BA225" s="21">
        <f>BA205-Baseline!BA205</f>
        <v>8321.9374974150687</v>
      </c>
      <c r="BB225" s="21">
        <f>BB205-Baseline!BB205</f>
        <v>8520.6023567933971</v>
      </c>
    </row>
    <row r="226" spans="1:54" outlineLevel="2">
      <c r="A226" s="465"/>
      <c r="B226" s="150" t="s">
        <v>497</v>
      </c>
      <c r="C226" s="19"/>
      <c r="D226" s="135" t="s">
        <v>387</v>
      </c>
      <c r="E226" s="21">
        <f>E206-Baseline!E206</f>
        <v>262.90254776940782</v>
      </c>
      <c r="F226" s="21">
        <f>F206-Baseline!F206</f>
        <v>524.38785014622999</v>
      </c>
      <c r="G226" s="21">
        <f>G206-Baseline!G206</f>
        <v>784.49610706170745</v>
      </c>
      <c r="H226" s="21">
        <f>H206-Baseline!H206</f>
        <v>1043.2676253976379</v>
      </c>
      <c r="I226" s="21">
        <f>I206-Baseline!I206</f>
        <v>1300.742868464263</v>
      </c>
      <c r="J226" s="21">
        <f>J206-Baseline!J206</f>
        <v>1556.9625100667017</v>
      </c>
      <c r="K226" s="21">
        <f>K206-Baseline!K206</f>
        <v>1811.9674935854623</v>
      </c>
      <c r="L226" s="21">
        <f>L206-Baseline!L206</f>
        <v>2065.7990969270154</v>
      </c>
      <c r="M226" s="21">
        <f>M206-Baseline!M206</f>
        <v>2318.4990041538231</v>
      </c>
      <c r="N226" s="21">
        <f>N206-Baseline!N206</f>
        <v>2570.1093845621253</v>
      </c>
      <c r="O226" s="21">
        <f>O206-Baseline!O206</f>
        <v>2820.6729802266627</v>
      </c>
      <c r="P226" s="21">
        <f>P206-Baseline!P206</f>
        <v>3070.209774750042</v>
      </c>
      <c r="Q226" s="21">
        <f>Q206-Baseline!Q206</f>
        <v>3318.7491839716818</v>
      </c>
      <c r="R226" s="21">
        <f>R206-Baseline!R206</f>
        <v>3566.3298018149389</v>
      </c>
      <c r="S226" s="21">
        <f>S206-Baseline!S206</f>
        <v>3812.9598670795713</v>
      </c>
      <c r="T226" s="21">
        <f>T206-Baseline!T206</f>
        <v>4058.6785352157258</v>
      </c>
      <c r="U226" s="21">
        <f>U206-Baseline!U206</f>
        <v>4303.5251075570204</v>
      </c>
      <c r="V226" s="21">
        <f>V206-Baseline!V206</f>
        <v>4547.5390551367345</v>
      </c>
      <c r="W226" s="21">
        <f>W206-Baseline!W206</f>
        <v>4790.7600431636965</v>
      </c>
      <c r="X226" s="21">
        <f>X206-Baseline!X206</f>
        <v>5033.2279561480073</v>
      </c>
      <c r="Y226" s="21">
        <f>Y206-Baseline!Y206</f>
        <v>5274.9829237448448</v>
      </c>
      <c r="Z226" s="21">
        <f>Z206-Baseline!Z206</f>
        <v>5516.0653473159518</v>
      </c>
      <c r="AA226" s="21">
        <f>AA206-Baseline!AA206</f>
        <v>5756.5159274384896</v>
      </c>
      <c r="AB226" s="21">
        <f>AB206-Baseline!AB206</f>
        <v>5996.3756921134554</v>
      </c>
      <c r="AC226" s="21">
        <f>AC206-Baseline!AC206</f>
        <v>6254.5704365163319</v>
      </c>
      <c r="AD226" s="21">
        <f>AD206-Baseline!AD206</f>
        <v>6512.355477760073</v>
      </c>
      <c r="AE226" s="21">
        <f>AE206-Baseline!AE206</f>
        <v>6769.7578043982639</v>
      </c>
      <c r="AF226" s="21">
        <f>AF206-Baseline!AF206</f>
        <v>7026.7997263756206</v>
      </c>
      <c r="AG226" s="21">
        <f>AG206-Baseline!AG206</f>
        <v>7283.5017718271447</v>
      </c>
      <c r="AH226" s="21">
        <f>AH206-Baseline!AH206</f>
        <v>7539.8863009926608</v>
      </c>
      <c r="AI226" s="21">
        <f>AI206-Baseline!AI206</f>
        <v>7795.9824253541356</v>
      </c>
      <c r="AJ226" s="21">
        <f>AJ206-Baseline!AJ206</f>
        <v>8053.0038246327922</v>
      </c>
      <c r="AK226" s="21">
        <f>AK206-Baseline!AK206</f>
        <v>8310.9800438520942</v>
      </c>
      <c r="AL226" s="21">
        <f>AL206-Baseline!AL206</f>
        <v>8569.9427065795626</v>
      </c>
      <c r="AM226" s="21">
        <f>AM206-Baseline!AM206</f>
        <v>8829.9257270359412</v>
      </c>
      <c r="AN226" s="21">
        <f>AN206-Baseline!AN206</f>
        <v>9090.9650211984754</v>
      </c>
      <c r="AO226" s="21">
        <f>AO206-Baseline!AO206</f>
        <v>9353.0981346007866</v>
      </c>
      <c r="AP226" s="21">
        <f>AP206-Baseline!AP206</f>
        <v>9616.3646384106669</v>
      </c>
      <c r="AQ226" s="21">
        <f>AQ206-Baseline!AQ206</f>
        <v>9880.8062129671798</v>
      </c>
      <c r="AR226" s="21">
        <f>AR206-Baseline!AR206</f>
        <v>10146.466633830532</v>
      </c>
      <c r="AS226" s="21">
        <f>AS206-Baseline!AS206</f>
        <v>10413.391779833155</v>
      </c>
      <c r="AT226" s="21">
        <f>AT206-Baseline!AT206</f>
        <v>10681.629701393666</v>
      </c>
      <c r="AU226" s="21">
        <f>AU206-Baseline!AU206</f>
        <v>10951.230713971963</v>
      </c>
      <c r="AV226" s="21">
        <f>AV206-Baseline!AV206</f>
        <v>11222.247451722045</v>
      </c>
      <c r="AW226" s="21">
        <f>AW206-Baseline!AW206</f>
        <v>11494.734928574167</v>
      </c>
      <c r="AX226" s="21">
        <f>AX206-Baseline!AX206</f>
        <v>11768.750614658791</v>
      </c>
      <c r="AY226" s="21">
        <f>AY206-Baseline!AY206</f>
        <v>12044.354521220062</v>
      </c>
      <c r="AZ226" s="21">
        <f>AZ206-Baseline!AZ206</f>
        <v>12321.609287739213</v>
      </c>
      <c r="BA226" s="21">
        <f>BA206-Baseline!BA206</f>
        <v>12600.580272423664</v>
      </c>
      <c r="BB226" s="21">
        <f>BB206-Baseline!BB206</f>
        <v>12881.28939559752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502</v>
      </c>
      <c r="C229" s="57"/>
      <c r="D229" s="56" t="s">
        <v>387</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503</v>
      </c>
    </row>
    <row r="2" spans="1:19">
      <c r="A2" s="461" t="s">
        <v>504</v>
      </c>
      <c r="B2" s="461"/>
      <c r="C2" s="461"/>
      <c r="D2" s="461"/>
      <c r="E2" s="461"/>
      <c r="F2" s="461"/>
      <c r="G2" s="461"/>
      <c r="H2" s="461"/>
      <c r="I2" s="461"/>
      <c r="J2" s="461"/>
      <c r="K2" s="461"/>
      <c r="L2" s="461"/>
      <c r="M2" s="461"/>
      <c r="N2" s="461"/>
      <c r="O2" s="461"/>
      <c r="P2" s="461"/>
      <c r="Q2" s="461"/>
      <c r="R2" s="461"/>
      <c r="S2" s="461"/>
    </row>
    <row r="3" spans="1:19">
      <c r="A3" s="461"/>
      <c r="B3" s="461"/>
      <c r="C3" s="461"/>
      <c r="D3" s="461"/>
      <c r="E3" s="461"/>
      <c r="F3" s="461"/>
      <c r="G3" s="461"/>
      <c r="H3" s="461"/>
      <c r="I3" s="461"/>
      <c r="J3" s="461"/>
      <c r="K3" s="461"/>
      <c r="L3" s="461"/>
      <c r="M3" s="461"/>
      <c r="N3" s="461"/>
      <c r="O3" s="461"/>
      <c r="P3" s="461"/>
      <c r="Q3" s="461"/>
      <c r="R3" s="461"/>
      <c r="S3" s="461"/>
    </row>
    <row r="4" spans="1:19">
      <c r="A4" s="461"/>
      <c r="B4" s="461"/>
      <c r="C4" s="461"/>
      <c r="D4" s="461"/>
      <c r="E4" s="461"/>
      <c r="F4" s="461"/>
      <c r="G4" s="461"/>
      <c r="H4" s="461"/>
      <c r="I4" s="461"/>
      <c r="J4" s="461"/>
      <c r="K4" s="461"/>
      <c r="L4" s="461"/>
      <c r="M4" s="461"/>
      <c r="N4" s="461"/>
      <c r="O4" s="461"/>
      <c r="P4" s="461"/>
      <c r="Q4" s="461"/>
      <c r="R4" s="461"/>
      <c r="S4" s="461"/>
    </row>
    <row r="19" spans="1:19">
      <c r="A19" s="4" t="s">
        <v>506</v>
      </c>
    </row>
    <row r="20" spans="1:19">
      <c r="A20" s="461" t="s">
        <v>507</v>
      </c>
      <c r="B20" s="461"/>
      <c r="C20" s="461"/>
      <c r="D20" s="461"/>
      <c r="E20" s="461"/>
      <c r="F20" s="461"/>
      <c r="G20" s="461"/>
      <c r="H20" s="461"/>
      <c r="I20" s="461"/>
      <c r="J20" s="461"/>
      <c r="K20" s="461"/>
      <c r="L20" s="461"/>
      <c r="M20" s="461"/>
      <c r="N20" s="461"/>
      <c r="O20" s="461"/>
      <c r="P20" s="461"/>
      <c r="Q20" s="461"/>
      <c r="R20" s="461"/>
      <c r="S20" s="461"/>
    </row>
    <row r="21" spans="1:19" ht="25.5" customHeight="1">
      <c r="A21" s="461"/>
      <c r="B21" s="461"/>
      <c r="C21" s="461"/>
      <c r="D21" s="461"/>
      <c r="E21" s="461"/>
      <c r="F21" s="461"/>
      <c r="G21" s="461"/>
      <c r="H21" s="461"/>
      <c r="I21" s="461"/>
      <c r="J21" s="461"/>
      <c r="K21" s="461"/>
      <c r="L21" s="461"/>
      <c r="M21" s="461"/>
      <c r="N21" s="461"/>
      <c r="O21" s="461"/>
      <c r="P21" s="461"/>
      <c r="Q21" s="461"/>
      <c r="R21" s="461"/>
      <c r="S21" s="461"/>
    </row>
    <row r="23" spans="1:19">
      <c r="A23" s="158" t="s">
        <v>350</v>
      </c>
      <c r="B23" s="395"/>
      <c r="C23" s="395"/>
      <c r="D23" s="395"/>
      <c r="E23" s="395"/>
      <c r="F23" s="395"/>
      <c r="G23" s="395"/>
      <c r="H23" s="395"/>
      <c r="I23" s="395"/>
      <c r="J23" s="395"/>
      <c r="K23" s="395"/>
      <c r="L23" s="395"/>
      <c r="M23" s="395"/>
      <c r="N23" s="395"/>
      <c r="O23" s="395"/>
      <c r="P23" s="395"/>
      <c r="Q23" s="395"/>
      <c r="R23" s="395"/>
      <c r="S23" s="395"/>
    </row>
    <row r="24" spans="1:19">
      <c r="A24" s="158" t="s">
        <v>490</v>
      </c>
      <c r="B24" s="395"/>
      <c r="C24" s="395"/>
      <c r="D24" s="395"/>
      <c r="E24" s="395"/>
      <c r="F24" s="395"/>
      <c r="G24" s="395"/>
      <c r="H24" s="395"/>
      <c r="I24" s="395"/>
      <c r="J24" s="395"/>
      <c r="K24" s="395"/>
      <c r="L24" s="395"/>
      <c r="M24" s="395"/>
      <c r="N24" s="395"/>
      <c r="O24" s="395"/>
      <c r="P24" s="395"/>
      <c r="Q24" s="395"/>
      <c r="R24" s="395"/>
      <c r="S24" s="395"/>
    </row>
    <row r="25" spans="1:19">
      <c r="A25" s="159" t="s">
        <v>393</v>
      </c>
      <c r="B25" s="395"/>
      <c r="C25" s="395"/>
      <c r="D25" s="395"/>
      <c r="E25" s="395"/>
      <c r="F25" s="395"/>
      <c r="G25" s="395"/>
      <c r="H25" s="395"/>
      <c r="I25" s="395"/>
      <c r="J25" s="395"/>
      <c r="K25" s="395"/>
      <c r="L25" s="395"/>
      <c r="M25" s="395"/>
      <c r="N25" s="395"/>
      <c r="O25" s="395"/>
      <c r="P25" s="395"/>
      <c r="Q25" s="395"/>
      <c r="R25" s="395"/>
      <c r="S25" s="395"/>
    </row>
    <row r="26" spans="1:19">
      <c r="A26" s="159" t="s">
        <v>469</v>
      </c>
      <c r="B26" s="395"/>
      <c r="C26" s="395"/>
      <c r="D26" s="395"/>
      <c r="E26" s="395"/>
      <c r="F26" s="395"/>
      <c r="G26" s="395"/>
      <c r="H26" s="395"/>
      <c r="I26" s="395"/>
      <c r="J26" s="395"/>
      <c r="K26" s="395"/>
      <c r="L26" s="395"/>
      <c r="M26" s="395"/>
      <c r="N26" s="395"/>
      <c r="O26" s="395"/>
      <c r="P26" s="395"/>
      <c r="Q26" s="395"/>
      <c r="R26" s="395"/>
      <c r="S26" s="395"/>
    </row>
    <row r="27" spans="1:19">
      <c r="A27" s="159" t="s">
        <v>470</v>
      </c>
      <c r="B27" s="395"/>
      <c r="C27" s="395"/>
      <c r="D27" s="395"/>
      <c r="E27" s="395"/>
      <c r="F27" s="395"/>
      <c r="G27" s="395"/>
      <c r="H27" s="395"/>
      <c r="I27" s="395"/>
      <c r="J27" s="395"/>
      <c r="K27" s="395"/>
      <c r="L27" s="395"/>
      <c r="M27" s="395"/>
      <c r="N27" s="395"/>
      <c r="O27" s="395"/>
      <c r="P27" s="395"/>
      <c r="Q27" s="395"/>
      <c r="R27" s="395"/>
      <c r="S27" s="395"/>
    </row>
    <row r="31" spans="1:19">
      <c r="A31" s="4" t="s">
        <v>511</v>
      </c>
    </row>
    <row r="32" spans="1:19">
      <c r="A32" t="s">
        <v>512</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01" t="s">
        <v>342</v>
      </c>
      <c r="J2" s="402"/>
      <c r="K2" s="402"/>
      <c r="L2" s="402"/>
      <c r="M2" s="402"/>
      <c r="N2" s="402"/>
      <c r="O2" s="402"/>
      <c r="P2" s="402"/>
      <c r="Q2" s="402"/>
      <c r="R2" s="402"/>
      <c r="S2" s="402"/>
      <c r="T2" s="402"/>
      <c r="U2" s="403"/>
    </row>
    <row r="3" spans="1:21" ht="13.5" customHeight="1" outlineLevel="1" thickBot="1">
      <c r="A3" s="3"/>
      <c r="B3" s="7"/>
      <c r="F3" s="24"/>
      <c r="G3" s="10"/>
      <c r="I3" s="404" t="s">
        <v>343</v>
      </c>
      <c r="J3" s="405"/>
      <c r="K3" s="405"/>
      <c r="L3" s="405"/>
      <c r="M3" s="405"/>
      <c r="N3" s="406"/>
      <c r="O3" s="1"/>
      <c r="P3" s="410" t="s">
        <v>344</v>
      </c>
      <c r="Q3" s="411"/>
      <c r="R3" s="411"/>
      <c r="S3" s="411"/>
      <c r="T3" s="411"/>
      <c r="U3" s="412"/>
    </row>
    <row r="4" spans="1:21" ht="56.25" customHeight="1" outlineLevel="1">
      <c r="A4" s="31" t="s">
        <v>157</v>
      </c>
      <c r="B4" s="86"/>
      <c r="E4" s="53" t="s">
        <v>345</v>
      </c>
      <c r="F4" s="91"/>
      <c r="G4" s="28"/>
      <c r="H4" s="10"/>
      <c r="I4" s="407"/>
      <c r="J4" s="408"/>
      <c r="K4" s="408"/>
      <c r="L4" s="408"/>
      <c r="M4" s="408"/>
      <c r="N4" s="409"/>
      <c r="P4" s="413"/>
      <c r="Q4" s="414"/>
      <c r="R4" s="414"/>
      <c r="S4" s="414"/>
      <c r="T4" s="414"/>
      <c r="U4" s="415"/>
    </row>
    <row r="5" spans="1:21" outlineLevel="1">
      <c r="A5" s="13" t="s">
        <v>346</v>
      </c>
      <c r="B5" s="88"/>
      <c r="E5" s="14"/>
      <c r="H5" s="10"/>
      <c r="I5" s="468"/>
      <c r="J5" s="428"/>
      <c r="K5" s="428"/>
      <c r="L5" s="428"/>
      <c r="M5" s="428"/>
      <c r="N5" s="429"/>
      <c r="P5" s="468"/>
      <c r="Q5" s="428"/>
      <c r="R5" s="428"/>
      <c r="S5" s="428"/>
      <c r="T5" s="428"/>
      <c r="U5" s="429"/>
    </row>
    <row r="6" spans="1:21" outlineLevel="1">
      <c r="A6" s="13" t="s">
        <v>349</v>
      </c>
      <c r="B6" s="88"/>
      <c r="E6" s="53" t="s">
        <v>351</v>
      </c>
      <c r="F6" s="90"/>
      <c r="H6" s="10"/>
      <c r="I6" s="430"/>
      <c r="J6" s="431"/>
      <c r="K6" s="431"/>
      <c r="L6" s="431"/>
      <c r="M6" s="431"/>
      <c r="N6" s="432"/>
      <c r="P6" s="430"/>
      <c r="Q6" s="431"/>
      <c r="R6" s="431"/>
      <c r="S6" s="431"/>
      <c r="T6" s="431"/>
      <c r="U6" s="432"/>
    </row>
    <row r="7" spans="1:21" outlineLevel="1">
      <c r="A7" s="13" t="s">
        <v>353</v>
      </c>
      <c r="B7" s="88"/>
      <c r="E7" s="14"/>
      <c r="H7" s="10"/>
      <c r="I7" s="430"/>
      <c r="J7" s="431"/>
      <c r="K7" s="431"/>
      <c r="L7" s="431"/>
      <c r="M7" s="431"/>
      <c r="N7" s="432"/>
      <c r="P7" s="430"/>
      <c r="Q7" s="431"/>
      <c r="R7" s="431"/>
      <c r="S7" s="431"/>
      <c r="T7" s="431"/>
      <c r="U7" s="432"/>
    </row>
    <row r="8" spans="1:21" ht="41" outlineLevel="1" thickBot="1">
      <c r="A8" s="34" t="s">
        <v>354</v>
      </c>
      <c r="B8" s="89"/>
      <c r="E8" s="14"/>
      <c r="H8" s="10"/>
      <c r="I8" s="430"/>
      <c r="J8" s="431"/>
      <c r="K8" s="431"/>
      <c r="L8" s="431"/>
      <c r="M8" s="431"/>
      <c r="N8" s="432"/>
      <c r="P8" s="430"/>
      <c r="Q8" s="431"/>
      <c r="R8" s="431"/>
      <c r="S8" s="431"/>
      <c r="T8" s="431"/>
      <c r="U8" s="432"/>
    </row>
    <row r="9" spans="1:21" outlineLevel="1">
      <c r="E9" s="14"/>
      <c r="H9" s="10"/>
      <c r="I9" s="430"/>
      <c r="J9" s="431"/>
      <c r="K9" s="431"/>
      <c r="L9" s="431"/>
      <c r="M9" s="431"/>
      <c r="N9" s="432"/>
      <c r="P9" s="430"/>
      <c r="Q9" s="431"/>
      <c r="R9" s="431"/>
      <c r="S9" s="431"/>
      <c r="T9" s="431"/>
      <c r="U9" s="432"/>
    </row>
    <row r="10" spans="1:21" ht="14" outlineLevel="1" thickBot="1">
      <c r="A10" s="32" t="s">
        <v>356</v>
      </c>
      <c r="B10" s="35">
        <f>Baseline!B10</f>
        <v>2027</v>
      </c>
      <c r="E10" s="14"/>
      <c r="H10" s="10"/>
      <c r="I10" s="430"/>
      <c r="J10" s="431"/>
      <c r="K10" s="431"/>
      <c r="L10" s="431"/>
      <c r="M10" s="431"/>
      <c r="N10" s="432"/>
      <c r="P10" s="430"/>
      <c r="Q10" s="431"/>
      <c r="R10" s="431"/>
      <c r="S10" s="431"/>
      <c r="T10" s="431"/>
      <c r="U10" s="432"/>
    </row>
    <row r="11" spans="1:21" outlineLevel="1">
      <c r="A11" s="16"/>
      <c r="H11" s="10"/>
      <c r="I11" s="430"/>
      <c r="J11" s="431"/>
      <c r="K11" s="431"/>
      <c r="L11" s="431"/>
      <c r="M11" s="431"/>
      <c r="N11" s="432"/>
      <c r="P11" s="430"/>
      <c r="Q11" s="431"/>
      <c r="R11" s="431"/>
      <c r="S11" s="431"/>
      <c r="T11" s="431"/>
      <c r="U11" s="432"/>
    </row>
    <row r="12" spans="1:21" ht="40.5" outlineLevel="1">
      <c r="A12" s="26" t="s">
        <v>357</v>
      </c>
      <c r="B12" s="26" t="s">
        <v>358</v>
      </c>
      <c r="C12" s="26" t="s">
        <v>359</v>
      </c>
      <c r="D12" s="26" t="s">
        <v>360</v>
      </c>
      <c r="E12" s="26" t="s">
        <v>361</v>
      </c>
      <c r="F12" s="26" t="s">
        <v>362</v>
      </c>
      <c r="G12" s="26" t="s">
        <v>363</v>
      </c>
      <c r="I12" s="430"/>
      <c r="J12" s="431"/>
      <c r="K12" s="431"/>
      <c r="L12" s="431"/>
      <c r="M12" s="431"/>
      <c r="N12" s="432"/>
      <c r="P12" s="430"/>
      <c r="Q12" s="431"/>
      <c r="R12" s="431"/>
      <c r="S12" s="431"/>
      <c r="T12" s="431"/>
      <c r="U12" s="432"/>
    </row>
    <row r="13" spans="1:21" outlineLevel="1">
      <c r="A13" s="58">
        <v>2035</v>
      </c>
      <c r="B13" s="21">
        <f t="shared" ref="B13:B18" si="0">INDEX($E$204:$AW$204,1,MATCH($A13,$E$53:$BB$53,0))</f>
        <v>0</v>
      </c>
      <c r="C13" s="21">
        <f>B13-Baseline!B13</f>
        <v>1888.8842851622592</v>
      </c>
      <c r="D13" s="21">
        <f t="shared" ref="D13:D18" si="1">INDEX($E$205:$AW$205,1,MATCH($A13,$E$53:$BB$53,0))</f>
        <v>0</v>
      </c>
      <c r="E13" s="21">
        <f>D13-Baseline!D13</f>
        <v>1459.2602889477216</v>
      </c>
      <c r="F13" s="21">
        <f t="shared" ref="F13:F18" si="2">INDEX($E$206:$AW$206,1,MATCH($A13,$E$53:$BB$53,0))</f>
        <v>0</v>
      </c>
      <c r="G13" s="21">
        <f>F13-Baseline!F13</f>
        <v>2318.4990041538231</v>
      </c>
      <c r="I13" s="430"/>
      <c r="J13" s="431"/>
      <c r="K13" s="431"/>
      <c r="L13" s="431"/>
      <c r="M13" s="431"/>
      <c r="N13" s="432"/>
      <c r="P13" s="430"/>
      <c r="Q13" s="431"/>
      <c r="R13" s="431"/>
      <c r="S13" s="431"/>
      <c r="T13" s="431"/>
      <c r="U13" s="432"/>
    </row>
    <row r="14" spans="1:21" outlineLevel="1">
      <c r="A14" s="58">
        <v>2040</v>
      </c>
      <c r="B14" s="21">
        <f t="shared" si="0"/>
        <v>0</v>
      </c>
      <c r="C14" s="21">
        <f>B14-Baseline!B14</f>
        <v>2907.088236539782</v>
      </c>
      <c r="D14" s="21">
        <f t="shared" si="1"/>
        <v>0</v>
      </c>
      <c r="E14" s="21">
        <f>D14-Baseline!D14</f>
        <v>2248.4785741074747</v>
      </c>
      <c r="F14" s="21">
        <f t="shared" si="2"/>
        <v>0</v>
      </c>
      <c r="G14" s="21">
        <f>F14-Baseline!F14</f>
        <v>3566.3298018149389</v>
      </c>
      <c r="I14" s="430"/>
      <c r="J14" s="431"/>
      <c r="K14" s="431"/>
      <c r="L14" s="431"/>
      <c r="M14" s="431"/>
      <c r="N14" s="432"/>
      <c r="P14" s="430"/>
      <c r="Q14" s="431"/>
      <c r="R14" s="431"/>
      <c r="S14" s="431"/>
      <c r="T14" s="431"/>
      <c r="U14" s="432"/>
    </row>
    <row r="15" spans="1:21" outlineLevel="1">
      <c r="A15" s="58">
        <v>2045</v>
      </c>
      <c r="B15" s="21">
        <f t="shared" si="0"/>
        <v>0</v>
      </c>
      <c r="C15" s="21">
        <f>B15-Baseline!B15</f>
        <v>3908.4083463540983</v>
      </c>
      <c r="D15" s="21">
        <f t="shared" si="1"/>
        <v>0</v>
      </c>
      <c r="E15" s="21">
        <f>D15-Baseline!D15</f>
        <v>3026.3733395531845</v>
      </c>
      <c r="F15" s="21">
        <f t="shared" si="2"/>
        <v>0</v>
      </c>
      <c r="G15" s="21">
        <f>F15-Baseline!F15</f>
        <v>4790.7600431636965</v>
      </c>
      <c r="I15" s="430"/>
      <c r="J15" s="431"/>
      <c r="K15" s="431"/>
      <c r="L15" s="431"/>
      <c r="M15" s="431"/>
      <c r="N15" s="432"/>
      <c r="P15" s="430"/>
      <c r="Q15" s="431"/>
      <c r="R15" s="431"/>
      <c r="S15" s="431"/>
      <c r="T15" s="431"/>
      <c r="U15" s="432"/>
    </row>
    <row r="16" spans="1:21" outlineLevel="1">
      <c r="A16" s="58">
        <v>2050</v>
      </c>
      <c r="B16" s="21">
        <f t="shared" si="0"/>
        <v>0</v>
      </c>
      <c r="C16" s="21">
        <f>B16-Baseline!B16</f>
        <v>4896.5037418396423</v>
      </c>
      <c r="D16" s="21">
        <f t="shared" si="1"/>
        <v>0</v>
      </c>
      <c r="E16" s="21">
        <f>D16-Baseline!D16</f>
        <v>3796.419974329915</v>
      </c>
      <c r="F16" s="21">
        <f t="shared" si="2"/>
        <v>0</v>
      </c>
      <c r="G16" s="21">
        <f>F16-Baseline!F16</f>
        <v>5996.3756921134554</v>
      </c>
      <c r="I16" s="430"/>
      <c r="J16" s="431"/>
      <c r="K16" s="431"/>
      <c r="L16" s="431"/>
      <c r="M16" s="431"/>
      <c r="N16" s="432"/>
      <c r="P16" s="430"/>
      <c r="Q16" s="431"/>
      <c r="R16" s="431"/>
      <c r="S16" s="431"/>
      <c r="T16" s="431"/>
      <c r="U16" s="432"/>
    </row>
    <row r="17" spans="1:21" outlineLevel="1">
      <c r="A17" s="58">
        <v>2060</v>
      </c>
      <c r="B17" s="21">
        <f t="shared" si="0"/>
        <v>0</v>
      </c>
      <c r="C17" s="21">
        <f>B17-Baseline!B17</f>
        <v>7051.523749760594</v>
      </c>
      <c r="D17" s="21">
        <f t="shared" si="1"/>
        <v>0</v>
      </c>
      <c r="E17" s="21">
        <f>D17-Baseline!D17</f>
        <v>5528.9670559208134</v>
      </c>
      <c r="F17" s="21">
        <f t="shared" si="2"/>
        <v>0</v>
      </c>
      <c r="G17" s="21">
        <f>F17-Baseline!F17</f>
        <v>8569.9427065795626</v>
      </c>
      <c r="I17" s="430"/>
      <c r="J17" s="431"/>
      <c r="K17" s="431"/>
      <c r="L17" s="431"/>
      <c r="M17" s="431"/>
      <c r="N17" s="432"/>
      <c r="P17" s="430"/>
      <c r="Q17" s="431"/>
      <c r="R17" s="431"/>
      <c r="S17" s="431"/>
      <c r="T17" s="431"/>
      <c r="U17" s="432"/>
    </row>
    <row r="18" spans="1:21" outlineLevel="1">
      <c r="A18" s="58">
        <v>2070</v>
      </c>
      <c r="B18" s="21">
        <f t="shared" si="0"/>
        <v>0</v>
      </c>
      <c r="C18" s="21">
        <f>B18-Baseline!B18</f>
        <v>9294.0798037950626</v>
      </c>
      <c r="D18" s="21">
        <f t="shared" si="1"/>
        <v>0</v>
      </c>
      <c r="E18" s="21">
        <f>D18-Baseline!D18</f>
        <v>7354.6112013707516</v>
      </c>
      <c r="F18" s="21">
        <f t="shared" si="2"/>
        <v>0</v>
      </c>
      <c r="G18" s="21">
        <f>F18-Baseline!F18</f>
        <v>11222.247451722045</v>
      </c>
      <c r="I18" s="433"/>
      <c r="J18" s="434"/>
      <c r="K18" s="434"/>
      <c r="L18" s="434"/>
      <c r="M18" s="434"/>
      <c r="N18" s="435"/>
      <c r="P18" s="433"/>
      <c r="Q18" s="434"/>
      <c r="R18" s="434"/>
      <c r="S18" s="434"/>
      <c r="T18" s="434"/>
      <c r="U18" s="435"/>
    </row>
    <row r="19" spans="1:21" ht="14" outlineLevel="1" thickBot="1">
      <c r="A19" s="436"/>
      <c r="B19" s="436"/>
      <c r="I19" s="250"/>
      <c r="J19" s="251"/>
      <c r="K19" s="251"/>
      <c r="L19" s="251"/>
      <c r="M19" s="251"/>
      <c r="N19" s="251"/>
      <c r="P19" s="249"/>
      <c r="Q19" s="249"/>
      <c r="R19" s="249"/>
      <c r="S19" s="249"/>
      <c r="T19" s="249"/>
      <c r="U19" s="232"/>
    </row>
    <row r="20" spans="1:21" ht="26.25" customHeight="1" outlineLevel="1">
      <c r="A20" s="54" t="s">
        <v>364</v>
      </c>
      <c r="B20" s="55">
        <f>Baseline!B20</f>
        <v>0.33700000000000002</v>
      </c>
      <c r="E20" s="154"/>
      <c r="I20" s="425" t="s">
        <v>365</v>
      </c>
      <c r="J20" s="426"/>
      <c r="K20" s="426"/>
      <c r="L20" s="426"/>
      <c r="M20" s="426"/>
      <c r="N20" s="427"/>
      <c r="P20" s="425" t="s">
        <v>366</v>
      </c>
      <c r="Q20" s="426"/>
      <c r="R20" s="426"/>
      <c r="S20" s="426"/>
      <c r="T20" s="426"/>
      <c r="U20" s="427"/>
    </row>
    <row r="21" spans="1:21" ht="12.75" customHeight="1" outlineLevel="1">
      <c r="A21" s="154"/>
      <c r="B21" s="155"/>
      <c r="I21" s="468"/>
      <c r="J21" s="428"/>
      <c r="K21" s="428"/>
      <c r="L21" s="428"/>
      <c r="M21" s="428"/>
      <c r="N21" s="429"/>
      <c r="P21" s="468"/>
      <c r="Q21" s="428"/>
      <c r="R21" s="428"/>
      <c r="S21" s="428"/>
      <c r="T21" s="428"/>
      <c r="U21" s="429"/>
    </row>
    <row r="22" spans="1:21" ht="12.75" customHeight="1" outlineLevel="1">
      <c r="A22" s="154"/>
      <c r="B22" s="155"/>
      <c r="I22" s="430"/>
      <c r="J22" s="431"/>
      <c r="K22" s="431"/>
      <c r="L22" s="431"/>
      <c r="M22" s="431"/>
      <c r="N22" s="432"/>
      <c r="P22" s="430"/>
      <c r="Q22" s="431"/>
      <c r="R22" s="431"/>
      <c r="S22" s="431"/>
      <c r="T22" s="431"/>
      <c r="U22" s="432"/>
    </row>
    <row r="23" spans="1:21" outlineLevel="1">
      <c r="A23" s="154"/>
      <c r="B23" s="451" t="s">
        <v>368</v>
      </c>
      <c r="C23" s="452"/>
      <c r="D23" s="452"/>
      <c r="E23" s="452"/>
      <c r="F23" s="452"/>
      <c r="G23" s="453"/>
      <c r="I23" s="430"/>
      <c r="J23" s="431"/>
      <c r="K23" s="431"/>
      <c r="L23" s="431"/>
      <c r="M23" s="431"/>
      <c r="N23" s="432"/>
      <c r="P23" s="430"/>
      <c r="Q23" s="431"/>
      <c r="R23" s="431"/>
      <c r="S23" s="431"/>
      <c r="T23" s="431"/>
      <c r="U23" s="432"/>
    </row>
    <row r="24" spans="1:21" outlineLevel="1">
      <c r="B24" s="17">
        <v>2027</v>
      </c>
      <c r="C24" s="17">
        <v>2028</v>
      </c>
      <c r="D24" s="17">
        <v>2029</v>
      </c>
      <c r="E24" s="17">
        <v>2030</v>
      </c>
      <c r="F24" s="17">
        <v>2031</v>
      </c>
      <c r="G24" s="17" t="s">
        <v>369</v>
      </c>
      <c r="I24" s="430"/>
      <c r="J24" s="431"/>
      <c r="K24" s="431"/>
      <c r="L24" s="431"/>
      <c r="M24" s="431"/>
      <c r="N24" s="432"/>
      <c r="P24" s="430"/>
      <c r="Q24" s="431"/>
      <c r="R24" s="431"/>
      <c r="S24" s="431"/>
      <c r="T24" s="431"/>
      <c r="U24" s="432"/>
    </row>
    <row r="25" spans="1:21" ht="14" outlineLevel="1" thickBot="1">
      <c r="B25" s="30" t="s">
        <v>370</v>
      </c>
      <c r="C25" s="30" t="s">
        <v>370</v>
      </c>
      <c r="D25" s="30" t="s">
        <v>370</v>
      </c>
      <c r="E25" s="30" t="s">
        <v>370</v>
      </c>
      <c r="F25" s="30" t="s">
        <v>370</v>
      </c>
      <c r="G25" s="30" t="s">
        <v>370</v>
      </c>
      <c r="I25" s="430"/>
      <c r="J25" s="431"/>
      <c r="K25" s="431"/>
      <c r="L25" s="431"/>
      <c r="M25" s="431"/>
      <c r="N25" s="432"/>
      <c r="P25" s="430"/>
      <c r="Q25" s="431"/>
      <c r="R25" s="431"/>
      <c r="S25" s="431"/>
      <c r="T25" s="431"/>
      <c r="U25" s="432"/>
    </row>
    <row r="26" spans="1:21" outlineLevel="1">
      <c r="A26" s="54" t="s">
        <v>371</v>
      </c>
      <c r="B26" s="21">
        <f>E64</f>
        <v>0</v>
      </c>
      <c r="C26" s="21">
        <f>F64</f>
        <v>0</v>
      </c>
      <c r="D26" s="21">
        <f>G64</f>
        <v>0</v>
      </c>
      <c r="E26" s="21">
        <f>H64</f>
        <v>0</v>
      </c>
      <c r="F26" s="21">
        <f>I64</f>
        <v>0</v>
      </c>
      <c r="G26" s="21">
        <f>SUM(J64:BB64)</f>
        <v>0</v>
      </c>
      <c r="I26" s="430"/>
      <c r="J26" s="431"/>
      <c r="K26" s="431"/>
      <c r="L26" s="431"/>
      <c r="M26" s="431"/>
      <c r="N26" s="432"/>
      <c r="P26" s="430"/>
      <c r="Q26" s="431"/>
      <c r="R26" s="431"/>
      <c r="S26" s="431"/>
      <c r="T26" s="431"/>
      <c r="U26" s="432"/>
    </row>
    <row r="27" spans="1:21" outlineLevel="1">
      <c r="A27" s="54" t="s">
        <v>372</v>
      </c>
      <c r="B27" s="21">
        <f>E71+E77</f>
        <v>0</v>
      </c>
      <c r="C27" s="21">
        <f>F71+F77</f>
        <v>0</v>
      </c>
      <c r="D27" s="21">
        <f>G71+G77</f>
        <v>0</v>
      </c>
      <c r="E27" s="21">
        <f>H71+H77</f>
        <v>0</v>
      </c>
      <c r="F27" s="21">
        <f>I71+I77</f>
        <v>0</v>
      </c>
      <c r="G27" s="21">
        <f>SUM(J71:BB71)+SUM(J77:BB77)</f>
        <v>0</v>
      </c>
      <c r="I27" s="430"/>
      <c r="J27" s="431"/>
      <c r="K27" s="431"/>
      <c r="L27" s="431"/>
      <c r="M27" s="431"/>
      <c r="N27" s="432"/>
      <c r="P27" s="430"/>
      <c r="Q27" s="431"/>
      <c r="R27" s="431"/>
      <c r="S27" s="431"/>
      <c r="T27" s="431"/>
      <c r="U27" s="432"/>
    </row>
    <row r="28" spans="1:21" outlineLevel="1">
      <c r="A28" s="154"/>
      <c r="B28" s="248"/>
      <c r="C28" s="248"/>
      <c r="D28" s="248"/>
      <c r="E28" s="248"/>
      <c r="F28" s="248"/>
      <c r="G28" s="248"/>
      <c r="I28" s="430"/>
      <c r="J28" s="431"/>
      <c r="K28" s="431"/>
      <c r="L28" s="431"/>
      <c r="M28" s="431"/>
      <c r="N28" s="432"/>
      <c r="P28" s="430"/>
      <c r="Q28" s="431"/>
      <c r="R28" s="431"/>
      <c r="S28" s="431"/>
      <c r="T28" s="431"/>
      <c r="U28" s="432"/>
    </row>
    <row r="29" spans="1:21" ht="14" outlineLevel="1" thickBot="1">
      <c r="A29" s="154"/>
      <c r="B29" s="248"/>
      <c r="C29" s="248"/>
      <c r="D29" s="248"/>
      <c r="E29" s="248"/>
      <c r="F29" s="248"/>
      <c r="G29" s="248"/>
      <c r="I29" s="430"/>
      <c r="J29" s="431"/>
      <c r="K29" s="431"/>
      <c r="L29" s="431"/>
      <c r="M29" s="431"/>
      <c r="N29" s="432"/>
      <c r="P29" s="430"/>
      <c r="Q29" s="431"/>
      <c r="R29" s="431"/>
      <c r="S29" s="431"/>
      <c r="T29" s="431"/>
      <c r="U29" s="432"/>
    </row>
    <row r="30" spans="1:21" ht="14" outlineLevel="1" thickBot="1">
      <c r="A30" s="308"/>
      <c r="B30" s="309" t="s">
        <v>373</v>
      </c>
      <c r="C30" s="310" t="s">
        <v>374</v>
      </c>
      <c r="D30" s="455" t="s">
        <v>325</v>
      </c>
      <c r="E30" s="456"/>
      <c r="F30" s="456"/>
      <c r="G30" s="457"/>
      <c r="I30" s="430"/>
      <c r="J30" s="431"/>
      <c r="K30" s="431"/>
      <c r="L30" s="431"/>
      <c r="M30" s="431"/>
      <c r="N30" s="432"/>
      <c r="P30" s="430"/>
      <c r="Q30" s="431"/>
      <c r="R30" s="431"/>
      <c r="S30" s="431"/>
      <c r="T30" s="431"/>
      <c r="U30" s="432"/>
    </row>
    <row r="31" spans="1:21" outlineLevel="1">
      <c r="A31" s="448" t="s">
        <v>375</v>
      </c>
      <c r="B31" s="311"/>
      <c r="C31" s="307"/>
      <c r="D31" s="399"/>
      <c r="E31" s="399"/>
      <c r="F31" s="399"/>
      <c r="G31" s="400"/>
      <c r="I31" s="430"/>
      <c r="J31" s="431"/>
      <c r="K31" s="431"/>
      <c r="L31" s="431"/>
      <c r="M31" s="431"/>
      <c r="N31" s="432"/>
      <c r="P31" s="430"/>
      <c r="Q31" s="431"/>
      <c r="R31" s="431"/>
      <c r="S31" s="431"/>
      <c r="T31" s="431"/>
      <c r="U31" s="432"/>
    </row>
    <row r="32" spans="1:21" outlineLevel="1">
      <c r="A32" s="448"/>
      <c r="B32" s="312"/>
      <c r="C32" s="252"/>
      <c r="D32" s="397"/>
      <c r="E32" s="397"/>
      <c r="F32" s="397"/>
      <c r="G32" s="398"/>
      <c r="I32" s="430"/>
      <c r="J32" s="431"/>
      <c r="K32" s="431"/>
      <c r="L32" s="431"/>
      <c r="M32" s="431"/>
      <c r="N32" s="432"/>
      <c r="P32" s="430"/>
      <c r="Q32" s="431"/>
      <c r="R32" s="431"/>
      <c r="S32" s="431"/>
      <c r="T32" s="431"/>
      <c r="U32" s="432"/>
    </row>
    <row r="33" spans="1:21" outlineLevel="1">
      <c r="A33" s="448"/>
      <c r="B33" s="312"/>
      <c r="C33" s="252"/>
      <c r="D33" s="397"/>
      <c r="E33" s="397"/>
      <c r="F33" s="397"/>
      <c r="G33" s="398"/>
      <c r="I33" s="430"/>
      <c r="J33" s="431"/>
      <c r="K33" s="431"/>
      <c r="L33" s="431"/>
      <c r="M33" s="431"/>
      <c r="N33" s="432"/>
      <c r="P33" s="430"/>
      <c r="Q33" s="431"/>
      <c r="R33" s="431"/>
      <c r="S33" s="431"/>
      <c r="T33" s="431"/>
      <c r="U33" s="432"/>
    </row>
    <row r="34" spans="1:21" outlineLevel="1">
      <c r="A34" s="448"/>
      <c r="B34" s="312"/>
      <c r="C34" s="252"/>
      <c r="D34" s="397"/>
      <c r="E34" s="397"/>
      <c r="F34" s="397"/>
      <c r="G34" s="398"/>
      <c r="I34" s="430"/>
      <c r="J34" s="431"/>
      <c r="K34" s="431"/>
      <c r="L34" s="431"/>
      <c r="M34" s="431"/>
      <c r="N34" s="432"/>
      <c r="P34" s="430"/>
      <c r="Q34" s="431"/>
      <c r="R34" s="431"/>
      <c r="S34" s="431"/>
      <c r="T34" s="431"/>
      <c r="U34" s="432"/>
    </row>
    <row r="35" spans="1:21" outlineLevel="1">
      <c r="A35" s="448"/>
      <c r="B35" s="312"/>
      <c r="C35" s="252"/>
      <c r="D35" s="397"/>
      <c r="E35" s="397"/>
      <c r="F35" s="397"/>
      <c r="G35" s="398"/>
      <c r="I35" s="430"/>
      <c r="J35" s="431"/>
      <c r="K35" s="431"/>
      <c r="L35" s="431"/>
      <c r="M35" s="431"/>
      <c r="N35" s="432"/>
      <c r="P35" s="430"/>
      <c r="Q35" s="431"/>
      <c r="R35" s="431"/>
      <c r="S35" s="431"/>
      <c r="T35" s="431"/>
      <c r="U35" s="432"/>
    </row>
    <row r="36" spans="1:21" outlineLevel="1">
      <c r="A36" s="448"/>
      <c r="B36" s="312"/>
      <c r="C36" s="252"/>
      <c r="D36" s="397"/>
      <c r="E36" s="397"/>
      <c r="F36" s="397"/>
      <c r="G36" s="398"/>
      <c r="I36" s="430"/>
      <c r="J36" s="431"/>
      <c r="K36" s="431"/>
      <c r="L36" s="431"/>
      <c r="M36" s="431"/>
      <c r="N36" s="432"/>
      <c r="P36" s="430"/>
      <c r="Q36" s="431"/>
      <c r="R36" s="431"/>
      <c r="S36" s="431"/>
      <c r="T36" s="431"/>
      <c r="U36" s="432"/>
    </row>
    <row r="37" spans="1:21" outlineLevel="1">
      <c r="A37" s="448"/>
      <c r="B37" s="312"/>
      <c r="C37" s="252"/>
      <c r="D37" s="397"/>
      <c r="E37" s="397"/>
      <c r="F37" s="397"/>
      <c r="G37" s="398"/>
      <c r="I37" s="430"/>
      <c r="J37" s="431"/>
      <c r="K37" s="431"/>
      <c r="L37" s="431"/>
      <c r="M37" s="431"/>
      <c r="N37" s="432"/>
      <c r="P37" s="430"/>
      <c r="Q37" s="431"/>
      <c r="R37" s="431"/>
      <c r="S37" s="431"/>
      <c r="T37" s="431"/>
      <c r="U37" s="432"/>
    </row>
    <row r="38" spans="1:21" outlineLevel="1">
      <c r="A38" s="448"/>
      <c r="B38" s="312"/>
      <c r="C38" s="252"/>
      <c r="D38" s="397"/>
      <c r="E38" s="397"/>
      <c r="F38" s="397"/>
      <c r="G38" s="398"/>
      <c r="I38" s="430"/>
      <c r="J38" s="431"/>
      <c r="K38" s="431"/>
      <c r="L38" s="431"/>
      <c r="M38" s="431"/>
      <c r="N38" s="432"/>
      <c r="P38" s="430"/>
      <c r="Q38" s="431"/>
      <c r="R38" s="431"/>
      <c r="S38" s="431"/>
      <c r="T38" s="431"/>
      <c r="U38" s="432"/>
    </row>
    <row r="39" spans="1:21" outlineLevel="1">
      <c r="A39" s="448"/>
      <c r="B39" s="312"/>
      <c r="C39" s="252"/>
      <c r="D39" s="397"/>
      <c r="E39" s="397"/>
      <c r="F39" s="397"/>
      <c r="G39" s="398"/>
      <c r="I39" s="430"/>
      <c r="J39" s="431"/>
      <c r="K39" s="431"/>
      <c r="L39" s="431"/>
      <c r="M39" s="431"/>
      <c r="N39" s="432"/>
      <c r="P39" s="430"/>
      <c r="Q39" s="431"/>
      <c r="R39" s="431"/>
      <c r="S39" s="431"/>
      <c r="T39" s="431"/>
      <c r="U39" s="432"/>
    </row>
    <row r="40" spans="1:21" ht="14" outlineLevel="1" thickBot="1">
      <c r="A40" s="449"/>
      <c r="B40" s="313"/>
      <c r="C40" s="314"/>
      <c r="D40" s="458"/>
      <c r="E40" s="458"/>
      <c r="F40" s="458"/>
      <c r="G40" s="459"/>
      <c r="I40" s="430"/>
      <c r="J40" s="431"/>
      <c r="K40" s="431"/>
      <c r="L40" s="431"/>
      <c r="M40" s="431"/>
      <c r="N40" s="432"/>
      <c r="P40" s="430"/>
      <c r="Q40" s="431"/>
      <c r="R40" s="431"/>
      <c r="S40" s="431"/>
      <c r="T40" s="431"/>
      <c r="U40" s="432"/>
    </row>
    <row r="41" spans="1:21" outlineLevel="1">
      <c r="A41" s="154"/>
      <c r="B41" s="248"/>
      <c r="C41" s="248"/>
      <c r="D41" s="248"/>
      <c r="E41" s="248"/>
      <c r="F41" s="248"/>
      <c r="G41" s="248"/>
      <c r="I41" s="430"/>
      <c r="J41" s="431"/>
      <c r="K41" s="431"/>
      <c r="L41" s="431"/>
      <c r="M41" s="431"/>
      <c r="N41" s="432"/>
      <c r="P41" s="430"/>
      <c r="Q41" s="431"/>
      <c r="R41" s="431"/>
      <c r="S41" s="431"/>
      <c r="T41" s="431"/>
      <c r="U41" s="432"/>
    </row>
    <row r="42" spans="1:21" outlineLevel="1">
      <c r="A42" s="154"/>
      <c r="B42" s="248"/>
      <c r="C42" s="248"/>
      <c r="D42" s="248"/>
      <c r="E42" s="248"/>
      <c r="F42" s="248"/>
      <c r="G42" s="248"/>
      <c r="I42" s="430"/>
      <c r="J42" s="431"/>
      <c r="K42" s="431"/>
      <c r="L42" s="431"/>
      <c r="M42" s="431"/>
      <c r="N42" s="432"/>
      <c r="P42" s="430"/>
      <c r="Q42" s="431"/>
      <c r="R42" s="431"/>
      <c r="S42" s="431"/>
      <c r="T42" s="431"/>
      <c r="U42" s="432"/>
    </row>
    <row r="43" spans="1:21" outlineLevel="1">
      <c r="A43" s="154"/>
      <c r="B43" s="248"/>
      <c r="C43" s="248"/>
      <c r="D43" s="248"/>
      <c r="E43" s="248"/>
      <c r="F43" s="248"/>
      <c r="G43" s="248"/>
      <c r="I43" s="430"/>
      <c r="J43" s="431"/>
      <c r="K43" s="431"/>
      <c r="L43" s="431"/>
      <c r="M43" s="431"/>
      <c r="N43" s="432"/>
      <c r="P43" s="430"/>
      <c r="Q43" s="431"/>
      <c r="R43" s="431"/>
      <c r="S43" s="431"/>
      <c r="T43" s="431"/>
      <c r="U43" s="432"/>
    </row>
    <row r="44" spans="1:21" outlineLevel="1">
      <c r="A44" s="154"/>
      <c r="B44" s="248"/>
      <c r="C44" s="248"/>
      <c r="D44" s="248"/>
      <c r="E44" s="248"/>
      <c r="F44" s="248"/>
      <c r="G44" s="248"/>
      <c r="I44" s="430"/>
      <c r="J44" s="431"/>
      <c r="K44" s="431"/>
      <c r="L44" s="431"/>
      <c r="M44" s="431"/>
      <c r="N44" s="432"/>
      <c r="P44" s="430"/>
      <c r="Q44" s="431"/>
      <c r="R44" s="431"/>
      <c r="S44" s="431"/>
      <c r="T44" s="431"/>
      <c r="U44" s="432"/>
    </row>
    <row r="45" spans="1:21" outlineLevel="1">
      <c r="A45" s="154"/>
      <c r="B45" s="248"/>
      <c r="C45" s="248"/>
      <c r="D45" s="248"/>
      <c r="E45" s="248"/>
      <c r="F45" s="248"/>
      <c r="G45" s="248"/>
      <c r="I45" s="433"/>
      <c r="J45" s="434"/>
      <c r="K45" s="434"/>
      <c r="L45" s="434"/>
      <c r="M45" s="434"/>
      <c r="N45" s="435"/>
      <c r="P45" s="433"/>
      <c r="Q45" s="434"/>
      <c r="R45" s="434"/>
      <c r="S45" s="434"/>
      <c r="T45" s="434"/>
      <c r="U45" s="435"/>
    </row>
    <row r="46" spans="1:21" outlineLevel="1">
      <c r="A46" s="154"/>
      <c r="B46" s="248"/>
      <c r="C46" s="248"/>
      <c r="D46" s="248"/>
      <c r="E46" s="248"/>
      <c r="F46" s="248"/>
      <c r="G46" s="248"/>
    </row>
    <row r="47" spans="1:21">
      <c r="A47" s="154"/>
      <c r="B47" s="155"/>
    </row>
    <row r="48" spans="1:21" ht="15">
      <c r="A48" s="12" t="s">
        <v>377</v>
      </c>
    </row>
    <row r="49" spans="1:54" ht="15" outlineLevel="1">
      <c r="A49" s="12"/>
    </row>
    <row r="50" spans="1:54" ht="14" outlineLevel="1" thickBot="1">
      <c r="A50" s="4" t="s">
        <v>378</v>
      </c>
    </row>
    <row r="51" spans="1:54" outlineLevel="2">
      <c r="B51" s="19"/>
      <c r="C51" s="19"/>
      <c r="D51" s="19"/>
      <c r="E51" s="460" t="s">
        <v>272</v>
      </c>
      <c r="F51" s="450"/>
      <c r="G51" s="450"/>
      <c r="H51" s="450"/>
      <c r="I51" s="450"/>
      <c r="J51" s="450" t="s">
        <v>273</v>
      </c>
      <c r="K51" s="450"/>
      <c r="L51" s="450"/>
      <c r="M51" s="450"/>
      <c r="N51" s="450"/>
      <c r="O51" s="450" t="s">
        <v>274</v>
      </c>
      <c r="P51" s="450"/>
      <c r="Q51" s="450"/>
      <c r="R51" s="450"/>
      <c r="S51" s="450"/>
      <c r="T51" s="450" t="s">
        <v>275</v>
      </c>
      <c r="U51" s="450"/>
      <c r="V51" s="450"/>
      <c r="W51" s="450"/>
      <c r="X51" s="450"/>
      <c r="Y51" s="450" t="s">
        <v>379</v>
      </c>
      <c r="Z51" s="450"/>
      <c r="AA51" s="450"/>
      <c r="AB51" s="450"/>
      <c r="AC51" s="450"/>
      <c r="AD51" s="450" t="s">
        <v>380</v>
      </c>
      <c r="AE51" s="450"/>
      <c r="AF51" s="450"/>
      <c r="AG51" s="450"/>
      <c r="AH51" s="450"/>
      <c r="AI51" s="450" t="s">
        <v>381</v>
      </c>
      <c r="AJ51" s="450"/>
      <c r="AK51" s="450"/>
      <c r="AL51" s="450"/>
      <c r="AM51" s="450"/>
      <c r="AN51" s="450" t="s">
        <v>382</v>
      </c>
      <c r="AO51" s="450"/>
      <c r="AP51" s="450"/>
      <c r="AQ51" s="450"/>
      <c r="AR51" s="450"/>
      <c r="AS51" s="450" t="s">
        <v>383</v>
      </c>
      <c r="AT51" s="450"/>
      <c r="AU51" s="450"/>
      <c r="AV51" s="450"/>
      <c r="AW51" s="450"/>
      <c r="AX51" s="450" t="s">
        <v>384</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373</v>
      </c>
      <c r="C53" s="19" t="s">
        <v>385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7" t="s">
        <v>386</v>
      </c>
      <c r="B54" s="127"/>
      <c r="C54" s="127"/>
      <c r="D54" s="124" t="s">
        <v>387</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8"/>
      <c r="B55" s="36"/>
      <c r="C55" s="121"/>
      <c r="D55" s="2" t="s">
        <v>387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8"/>
      <c r="B56" s="36"/>
      <c r="C56" s="121"/>
      <c r="D56" s="2" t="s">
        <v>387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8"/>
      <c r="B57" s="36"/>
      <c r="C57" s="121"/>
      <c r="D57" s="2" t="s">
        <v>387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8"/>
      <c r="B58" s="36"/>
      <c r="C58" s="121"/>
      <c r="D58" s="2" t="s">
        <v>387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8"/>
      <c r="B59" s="36"/>
      <c r="C59" s="121"/>
      <c r="D59" s="2" t="s">
        <v>387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8"/>
      <c r="B60" s="36"/>
      <c r="C60" s="121"/>
      <c r="D60" s="2" t="s">
        <v>387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8"/>
      <c r="B61" s="36"/>
      <c r="C61" s="121"/>
      <c r="D61" s="2" t="s">
        <v>387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8"/>
      <c r="B62" s="36"/>
      <c r="C62" s="121"/>
      <c r="D62" s="2" t="s">
        <v>387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8"/>
      <c r="B63" s="36"/>
      <c r="C63" s="121"/>
      <c r="D63" s="2" t="s">
        <v>387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9"/>
      <c r="B64" s="122" t="s">
        <v>388</v>
      </c>
      <c r="C64" s="296" t="s">
        <v>389</v>
      </c>
      <c r="D64" s="123" t="s">
        <v>387</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5" t="s">
        <v>390</v>
      </c>
      <c r="B66" s="266"/>
      <c r="C66" s="267"/>
      <c r="D66" s="268" t="s">
        <v>387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6"/>
      <c r="B67" s="252"/>
      <c r="C67" s="267"/>
      <c r="D67" s="269" t="s">
        <v>387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6"/>
      <c r="B68" s="252"/>
      <c r="C68" s="267"/>
      <c r="D68" s="269" t="s">
        <v>387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6"/>
      <c r="B69" s="252"/>
      <c r="C69" s="267"/>
      <c r="D69" s="269" t="s">
        <v>387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6"/>
      <c r="B70" s="252"/>
      <c r="C70" s="267"/>
      <c r="D70" s="269" t="s">
        <v>387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7"/>
      <c r="B71" s="122" t="s">
        <v>391</v>
      </c>
      <c r="C71" s="123"/>
      <c r="D71" s="270" t="s">
        <v>387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5" t="s">
        <v>392</v>
      </c>
      <c r="B75" s="127" t="s">
        <v>393</v>
      </c>
      <c r="C75" s="274"/>
      <c r="D75" s="124" t="s">
        <v>387</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46"/>
      <c r="B76" s="121"/>
      <c r="C76" s="272"/>
      <c r="D76" s="2" t="s">
        <v>387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7"/>
      <c r="B77" s="273" t="s">
        <v>394</v>
      </c>
      <c r="C77" s="271"/>
      <c r="D77" s="123" t="s">
        <v>387</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396</v>
      </c>
      <c r="C81" s="6" t="s">
        <v>397</v>
      </c>
      <c r="D81" t="s">
        <v>398</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399</v>
      </c>
      <c r="C82" t="s">
        <v>400</v>
      </c>
      <c r="D82" t="s">
        <v>387</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401</v>
      </c>
      <c r="C83" t="s">
        <v>402</v>
      </c>
      <c r="D83" t="s">
        <v>387</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403</v>
      </c>
      <c r="C84" t="s">
        <v>404</v>
      </c>
      <c r="D84" t="s">
        <v>387</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405</v>
      </c>
      <c r="C85" t="s">
        <v>406</v>
      </c>
      <c r="D85" t="s">
        <v>387</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407</v>
      </c>
      <c r="C86" t="s">
        <v>408</v>
      </c>
      <c r="D86" t="s">
        <v>387</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409</v>
      </c>
      <c r="C87" t="s">
        <v>410</v>
      </c>
      <c r="D87" t="s">
        <v>387</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411</v>
      </c>
      <c r="C88" t="s">
        <v>412</v>
      </c>
      <c r="D88" t="s">
        <v>387</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413</v>
      </c>
      <c r="C89" t="s">
        <v>414</v>
      </c>
      <c r="D89" t="s">
        <v>387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415</v>
      </c>
      <c r="C90" t="s">
        <v>416</v>
      </c>
      <c r="D90" t="s">
        <v>387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417</v>
      </c>
      <c r="C91" t="s">
        <v>418</v>
      </c>
      <c r="D91" t="s">
        <v>387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419</v>
      </c>
      <c r="C92" t="s">
        <v>420</v>
      </c>
      <c r="D92" t="s">
        <v>387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421</v>
      </c>
      <c r="C93" t="s">
        <v>422</v>
      </c>
      <c r="D93" t="s">
        <v>387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423</v>
      </c>
      <c r="C94" t="s">
        <v>424</v>
      </c>
      <c r="D94" t="s">
        <v>387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425</v>
      </c>
      <c r="C95" t="s">
        <v>426</v>
      </c>
      <c r="D95" t="s">
        <v>387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427</v>
      </c>
      <c r="C96" t="s">
        <v>428</v>
      </c>
      <c r="D96" t="s">
        <v>387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429</v>
      </c>
      <c r="C97" t="s">
        <v>430</v>
      </c>
      <c r="D97" t="s">
        <v>387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431</v>
      </c>
      <c r="C98" t="s">
        <v>432</v>
      </c>
      <c r="D98" t="s">
        <v>387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433</v>
      </c>
      <c r="C99" t="s">
        <v>434</v>
      </c>
      <c r="D99" t="s">
        <v>387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435</v>
      </c>
      <c r="C100" t="s">
        <v>436</v>
      </c>
      <c r="D100" t="s">
        <v>387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437</v>
      </c>
      <c r="C101" t="s">
        <v>438</v>
      </c>
      <c r="D101" t="s">
        <v>387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439</v>
      </c>
      <c r="C102" t="s">
        <v>440</v>
      </c>
      <c r="D102" t="s">
        <v>387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441</v>
      </c>
      <c r="C103" t="s">
        <v>442</v>
      </c>
      <c r="D103" t="s">
        <v>387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443</v>
      </c>
      <c r="C104" t="s">
        <v>444</v>
      </c>
      <c r="D104" t="s">
        <v>387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445</v>
      </c>
      <c r="C105" t="s">
        <v>446</v>
      </c>
      <c r="D105" t="s">
        <v>387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447</v>
      </c>
      <c r="C106" t="s">
        <v>448</v>
      </c>
      <c r="D106" t="s">
        <v>387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449</v>
      </c>
      <c r="C107" t="s">
        <v>450</v>
      </c>
      <c r="D107" t="s">
        <v>387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387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387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387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387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387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387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387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387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387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387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387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387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387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387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387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387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387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387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387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387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451</v>
      </c>
      <c r="C128" t="s">
        <v>452</v>
      </c>
      <c r="D128" t="s">
        <v>387</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453</v>
      </c>
      <c r="C129" t="s">
        <v>454</v>
      </c>
      <c r="D129" t="s">
        <v>387</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455</v>
      </c>
      <c r="C130" t="s">
        <v>456</v>
      </c>
      <c r="D130" t="s">
        <v>387</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457</v>
      </c>
      <c r="C131" t="s">
        <v>458</v>
      </c>
      <c r="D131" t="s">
        <v>387</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459</v>
      </c>
      <c r="C132" t="s">
        <v>460</v>
      </c>
      <c r="D132" t="s">
        <v>387</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461</v>
      </c>
      <c r="C133" s="7" t="s">
        <v>462</v>
      </c>
      <c r="D133" s="7" t="s">
        <v>387</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463</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464</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0" t="s">
        <v>468</v>
      </c>
      <c r="B143" s="135" t="s">
        <v>284</v>
      </c>
      <c r="C143" s="135" t="s">
        <v>393</v>
      </c>
      <c r="D143" s="135" t="s">
        <v>387</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41"/>
      <c r="B144" s="135" t="s">
        <v>284</v>
      </c>
      <c r="C144" s="135"/>
      <c r="D144" s="135" t="s">
        <v>387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1"/>
      <c r="B145" s="135" t="s">
        <v>284</v>
      </c>
      <c r="C145" s="135"/>
      <c r="D145" s="135" t="s">
        <v>387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1"/>
      <c r="B146" s="135" t="s">
        <v>287</v>
      </c>
      <c r="C146" s="135" t="s">
        <v>469</v>
      </c>
      <c r="D146" s="135" t="s">
        <v>387</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41"/>
      <c r="B147" s="135" t="s">
        <v>287</v>
      </c>
      <c r="C147" s="135" t="s">
        <v>470</v>
      </c>
      <c r="D147" s="135" t="s">
        <v>387</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41"/>
      <c r="B148" s="135" t="s">
        <v>287</v>
      </c>
      <c r="C148" s="135"/>
      <c r="D148" s="135" t="s">
        <v>387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1"/>
      <c r="B149" s="135" t="s">
        <v>287</v>
      </c>
      <c r="C149" s="135"/>
      <c r="D149" s="135" t="s">
        <v>387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1"/>
      <c r="B150" s="135" t="s">
        <v>290</v>
      </c>
      <c r="C150" s="315" t="s">
        <v>471</v>
      </c>
      <c r="D150" s="135" t="s">
        <v>387</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41"/>
      <c r="B151" s="135" t="s">
        <v>290</v>
      </c>
      <c r="C151" s="315" t="s">
        <v>472</v>
      </c>
      <c r="D151" s="135" t="s">
        <v>387</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41"/>
      <c r="B152" s="135" t="s">
        <v>290</v>
      </c>
      <c r="C152" s="315" t="s">
        <v>473</v>
      </c>
      <c r="D152" s="135" t="s">
        <v>387</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41"/>
      <c r="B153" s="135" t="s">
        <v>474</v>
      </c>
      <c r="C153" s="135"/>
      <c r="D153" s="135" t="s">
        <v>387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2"/>
      <c r="B154" s="135" t="s">
        <v>474</v>
      </c>
      <c r="C154" s="135"/>
      <c r="D154" s="135" t="s">
        <v>387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0" t="s">
        <v>475</v>
      </c>
      <c r="B158" s="135" t="s">
        <v>284</v>
      </c>
      <c r="C158" s="315" t="s">
        <v>393</v>
      </c>
      <c r="D158" s="135" t="s">
        <v>476</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41"/>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1"/>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1"/>
      <c r="B161" s="135" t="s">
        <v>287</v>
      </c>
      <c r="C161" s="315" t="s">
        <v>469</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41"/>
      <c r="B162" s="135" t="s">
        <v>287</v>
      </c>
      <c r="C162" s="315" t="s">
        <v>470</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41"/>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1"/>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1"/>
      <c r="B165" s="135" t="s">
        <v>474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1"/>
      <c r="B166" s="135" t="s">
        <v>474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1"/>
      <c r="B167" s="135" t="s">
        <v>474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1"/>
      <c r="B168" s="135" t="s">
        <v>474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2"/>
      <c r="B169" s="135" t="s">
        <v>474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0" t="s">
        <v>480</v>
      </c>
      <c r="B172" s="135" t="s">
        <v>284</v>
      </c>
      <c r="C172" s="135" t="s">
        <v>393</v>
      </c>
      <c r="D172" s="135" t="s">
        <v>387</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41"/>
      <c r="B173" s="135" t="s">
        <v>284</v>
      </c>
      <c r="C173" s="135"/>
      <c r="D173" s="135" t="s">
        <v>387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2"/>
      <c r="B174" s="135" t="s">
        <v>284</v>
      </c>
      <c r="C174" s="135"/>
      <c r="D174" s="135" t="s">
        <v>387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0" t="s">
        <v>481</v>
      </c>
      <c r="B176" s="135" t="s">
        <v>284</v>
      </c>
      <c r="C176" s="135" t="s">
        <v>393</v>
      </c>
      <c r="D176" s="135" t="s">
        <v>387</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41"/>
      <c r="B177" s="135" t="s">
        <v>284</v>
      </c>
      <c r="C177" s="135"/>
      <c r="D177" s="135" t="s">
        <v>387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2"/>
      <c r="B178" s="135" t="s">
        <v>284</v>
      </c>
      <c r="C178" s="135"/>
      <c r="D178" s="135" t="s">
        <v>387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482</v>
      </c>
      <c r="B182" s="19"/>
      <c r="C182" s="19"/>
      <c r="D182" s="19"/>
      <c r="E182" s="15"/>
    </row>
    <row r="183" spans="1:54" ht="15" outlineLevel="1">
      <c r="A183" s="12"/>
      <c r="B183" s="19"/>
      <c r="C183" s="19"/>
      <c r="D183" s="19"/>
      <c r="E183" s="15"/>
    </row>
    <row r="184" spans="1:54" s="4" customFormat="1" outlineLevel="1">
      <c r="A184" s="4" t="s">
        <v>483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3" t="s">
        <v>484</v>
      </c>
      <c r="B186" s="150" t="s">
        <v>485</v>
      </c>
      <c r="C186" s="6" t="s">
        <v>486</v>
      </c>
      <c r="D186" s="10" t="s">
        <v>398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4"/>
      <c r="B187" s="150" t="s">
        <v>487</v>
      </c>
      <c r="C187" s="6" t="s">
        <v>488</v>
      </c>
      <c r="D187" s="10" t="s">
        <v>398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40" t="s">
        <v>489</v>
      </c>
      <c r="B190" s="150" t="s">
        <v>350</v>
      </c>
      <c r="C190" s="19"/>
      <c r="D190" s="135" t="s">
        <v>387</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41"/>
      <c r="B191" s="150" t="s">
        <v>490</v>
      </c>
      <c r="C191" s="19"/>
      <c r="D191" s="135" t="s">
        <v>387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1"/>
      <c r="B192" s="150" t="s">
        <v>565</v>
      </c>
      <c r="C192" s="19"/>
      <c r="D192" s="135" t="s">
        <v>387</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41"/>
      <c r="B193" s="150" t="s">
        <v>491</v>
      </c>
      <c r="C193" s="19"/>
      <c r="D193" s="135" t="s">
        <v>387</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41"/>
      <c r="B194" s="150" t="s">
        <v>492</v>
      </c>
      <c r="C194" s="19"/>
      <c r="D194" s="135" t="s">
        <v>387</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41"/>
      <c r="B195" s="150" t="s">
        <v>493</v>
      </c>
      <c r="C195" s="19"/>
      <c r="D195" s="135" t="s">
        <v>387</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41"/>
      <c r="B196" s="150" t="s">
        <v>287</v>
      </c>
      <c r="C196" s="19"/>
      <c r="D196" s="135" t="s">
        <v>387</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41"/>
      <c r="B197" s="150" t="s">
        <v>290</v>
      </c>
      <c r="C197" s="19"/>
      <c r="D197" s="135" t="s">
        <v>387</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2"/>
      <c r="B198" s="150" t="s">
        <v>474</v>
      </c>
      <c r="C198" s="19"/>
      <c r="D198" s="135" t="s">
        <v>387</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0" t="s">
        <v>494</v>
      </c>
      <c r="B200" s="150" t="s">
        <v>495</v>
      </c>
      <c r="C200" s="19"/>
      <c r="D200" s="135" t="s">
        <v>387</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41"/>
      <c r="B201" s="150" t="s">
        <v>496</v>
      </c>
      <c r="C201" s="19"/>
      <c r="D201" s="135" t="s">
        <v>387</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2"/>
      <c r="B202" s="150" t="s">
        <v>497</v>
      </c>
      <c r="C202" s="19"/>
      <c r="D202" s="135" t="s">
        <v>387</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0" t="s">
        <v>498</v>
      </c>
      <c r="B204" s="150" t="s">
        <v>499</v>
      </c>
      <c r="C204" s="19"/>
      <c r="D204" s="135" t="s">
        <v>387</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41"/>
      <c r="B205" s="150" t="s">
        <v>500</v>
      </c>
      <c r="C205" s="19"/>
      <c r="D205" s="135" t="s">
        <v>387</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2"/>
      <c r="B206" s="150" t="s">
        <v>501</v>
      </c>
      <c r="C206" s="19"/>
      <c r="D206" s="135" t="s">
        <v>387</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3" t="s">
        <v>489</v>
      </c>
      <c r="B210" s="150" t="s">
        <v>567</v>
      </c>
      <c r="C210" s="19"/>
      <c r="D210" s="135" t="s">
        <v>387</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4"/>
      <c r="B211" s="150" t="s">
        <v>490</v>
      </c>
      <c r="C211" s="19"/>
      <c r="D211" s="135" t="s">
        <v>387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4"/>
      <c r="B212" s="150" t="s">
        <v>565</v>
      </c>
      <c r="C212" s="19"/>
      <c r="D212" s="135" t="s">
        <v>387</v>
      </c>
      <c r="E212" s="21">
        <f>E192-Baseline!E192</f>
        <v>16.374328978122275</v>
      </c>
      <c r="F212" s="21">
        <f>F77*F186-Baseline!F77*Baseline!F186</f>
        <v>16.029292669975227</v>
      </c>
      <c r="G212" s="21">
        <f>G77*G186-Baseline!G77*Baseline!G186</f>
        <v>15.69256043872519</v>
      </c>
      <c r="H212" s="21">
        <f>H77*H186-Baseline!H77*Baseline!H186</f>
        <v>15.363936135616679</v>
      </c>
      <c r="I212" s="21">
        <f>I77*I186-Baseline!I77*Baseline!I186</f>
        <v>15.043228369889892</v>
      </c>
      <c r="J212" s="21">
        <f>J77*J186-Baseline!J77*Baseline!J186</f>
        <v>14.730250396761082</v>
      </c>
      <c r="K212" s="21">
        <f>K77*K186-Baseline!K77*Baseline!K186</f>
        <v>14.424820005915883</v>
      </c>
      <c r="L212" s="21">
        <f>L77*L186-Baseline!L77*Baseline!L186</f>
        <v>14.126759412710255</v>
      </c>
      <c r="M212" s="21">
        <f>M77*M186-Baseline!M77*Baseline!M186</f>
        <v>13.835895152013277</v>
      </c>
      <c r="N212" s="21">
        <f>N77*N186-Baseline!N77*Baseline!N186</f>
        <v>13.552057974627832</v>
      </c>
      <c r="O212" s="21">
        <f>O77*O186-Baseline!O77*Baseline!O186</f>
        <v>13.275082746226968</v>
      </c>
      <c r="P212" s="21">
        <f>P77*P186-Baseline!P77*Baseline!P186</f>
        <v>13.004808348744906</v>
      </c>
      <c r="Q212" s="21">
        <f>Q77*Q186-Baseline!Q77*Baseline!Q186</f>
        <v>12.741077584163468</v>
      </c>
      <c r="R212" s="21">
        <f>R77*R186-Baseline!R77*Baseline!R186</f>
        <v>12.483737080635972</v>
      </c>
      <c r="S212" s="21">
        <f>S77*S186-Baseline!S77*Baseline!S186</f>
        <v>12.232637200891995</v>
      </c>
      <c r="T212" s="21">
        <f>T77*T186-Baseline!T77*Baseline!T186</f>
        <v>11.987631952867988</v>
      </c>
      <c r="U212" s="21">
        <f>U77*U186-Baseline!U77*Baseline!U186</f>
        <v>11.748578902509884</v>
      </c>
      <c r="V212" s="21">
        <f>V77*V186-Baseline!V77*Baseline!V186</f>
        <v>11.515339088695253</v>
      </c>
      <c r="W212" s="21">
        <f>W77*W186-Baseline!W77*Baseline!W186</f>
        <v>11.287776940223729</v>
      </c>
      <c r="X212" s="21">
        <f>X77*X186-Baseline!X77*Baseline!X186</f>
        <v>11.065760194825934</v>
      </c>
      <c r="Y212" s="21">
        <f>Y77*Y186-Baseline!Y77*Baseline!Y186</f>
        <v>10.84915982014193</v>
      </c>
      <c r="Z212" s="21">
        <f>Z77*Z186-Baseline!Z77*Baseline!Z186</f>
        <v>10.637849936621794</v>
      </c>
      <c r="AA212" s="21">
        <f>AA77*AA186-Baseline!AA77*Baseline!AA186</f>
        <v>10.431707742301937</v>
      </c>
      <c r="AB212" s="21">
        <f>AB77*AB186-Baseline!AB77*Baseline!AB186</f>
        <v>10.230613439411878</v>
      </c>
      <c r="AC212" s="21">
        <f>AC77*AC186-Baseline!AC77*Baseline!AC186</f>
        <v>10.03445016276719</v>
      </c>
      <c r="AD212" s="21">
        <f>AD77*AD186-Baseline!AD77*Baseline!AD186</f>
        <v>9.8431039099058566</v>
      </c>
      <c r="AE212" s="21">
        <f>AE77*AE186-Baseline!AE77*Baseline!AE186</f>
        <v>9.6564634729255516</v>
      </c>
      <c r="AF212" s="21">
        <f>AF77*AF186-Baseline!AF77*Baseline!AF186</f>
        <v>9.4744203719813438</v>
      </c>
      <c r="AG212" s="21">
        <f>AG77*AG186-Baseline!AG77*Baseline!AG186</f>
        <v>9.29686879040338</v>
      </c>
      <c r="AH212" s="21">
        <f>AH77*AH186-Baseline!AH77*Baseline!AH186</f>
        <v>9.1237055113957748</v>
      </c>
      <c r="AI212" s="21">
        <f>AI77*AI186-Baseline!AI77*Baseline!AI186</f>
        <v>8.9548298562785948</v>
      </c>
      <c r="AJ212" s="21">
        <f>AJ77*AJ186-Baseline!AJ77*Baseline!AJ186</f>
        <v>8.8328142243532533</v>
      </c>
      <c r="AK212" s="21">
        <f>AK77*AK186-Baseline!AK77*Baseline!AK186</f>
        <v>8.7135364368885924</v>
      </c>
      <c r="AL212" s="21">
        <f>AL77*AL186-Baseline!AL77*Baseline!AL186</f>
        <v>8.5969512285283081</v>
      </c>
      <c r="AM212" s="21">
        <f>AM77*AM186-Baseline!AM77*Baseline!AM186</f>
        <v>8.4830143579556569</v>
      </c>
      <c r="AN212" s="21">
        <f>AN77*AN186-Baseline!AN77*Baseline!AN186</f>
        <v>8.3716825909902219</v>
      </c>
      <c r="AO212" s="21">
        <f>AO77*AO186-Baseline!AO77*Baseline!AO186</f>
        <v>8.262913684074606</v>
      </c>
      <c r="AP212" s="21">
        <f>AP77*AP186-Baseline!AP77*Baseline!AP186</f>
        <v>8.1566663681444727</v>
      </c>
      <c r="AQ212" s="21">
        <f>AQ77*AQ186-Baseline!AQ77*Baseline!AQ186</f>
        <v>8.0529003328758808</v>
      </c>
      <c r="AR212" s="21">
        <f>AR77*AR186-Baseline!AR77*Baseline!AR186</f>
        <v>7.951576211303677</v>
      </c>
      <c r="AS212" s="21">
        <f>AS77*AS186-Baseline!AS77*Baseline!AS186</f>
        <v>7.8526555648051657</v>
      </c>
      <c r="AT212" s="21">
        <f>AT77*AT186-Baseline!AT77*Baseline!AT186</f>
        <v>7.7561008684430233</v>
      </c>
      <c r="AU212" s="21">
        <f>AU77*AU186-Baseline!AU77*Baseline!AU186</f>
        <v>7.6618754966621099</v>
      </c>
      <c r="AV212" s="21">
        <f>AV77*AV186-Baseline!AV77*Baseline!AV186</f>
        <v>7.5699437093343729</v>
      </c>
      <c r="AW212" s="21">
        <f>AW77*AW186-Baseline!AW77*Baseline!AW186</f>
        <v>7.4802706381466351</v>
      </c>
      <c r="AX212" s="21">
        <f>AX77*AX186-Baseline!AX77*Baseline!AX186</f>
        <v>7.392822273325967</v>
      </c>
      <c r="AY212" s="21">
        <f>AY77*AY186-Baseline!AY77*Baseline!AY186</f>
        <v>7.3075654506975249</v>
      </c>
      <c r="AZ212" s="21">
        <f>AZ77*AZ186-Baseline!AZ77*Baseline!AZ186</f>
        <v>7.2244678390699137</v>
      </c>
      <c r="BA212" s="21">
        <f>BA77*BA186-Baseline!BA77*Baseline!BA186</f>
        <v>7.1434979279431436</v>
      </c>
      <c r="BB212" s="21">
        <f>BB77*BB186-Baseline!BB77*Baseline!BB186</f>
        <v>7.0634355060119649</v>
      </c>
    </row>
    <row r="213" spans="1:54" outlineLevel="2">
      <c r="A213" s="464"/>
      <c r="B213" s="150" t="s">
        <v>491</v>
      </c>
      <c r="C213" s="19"/>
      <c r="D213" s="135" t="s">
        <v>387</v>
      </c>
      <c r="E213" s="21">
        <f>E193-Baseline!E193</f>
        <v>97.633527070556866</v>
      </c>
      <c r="F213" s="21">
        <f>F193-Baseline!F193</f>
        <v>97.27685895507426</v>
      </c>
      <c r="G213" s="21">
        <f>G193-Baseline!G193</f>
        <v>96.565269109317498</v>
      </c>
      <c r="H213" s="21">
        <f>H193-Baseline!H193</f>
        <v>95.847098615086509</v>
      </c>
      <c r="I213" s="21">
        <f>I193-Baseline!I193</f>
        <v>95.442407147393922</v>
      </c>
      <c r="J213" s="21">
        <f>J193-Baseline!J193</f>
        <v>95.019526136158788</v>
      </c>
      <c r="K213" s="21">
        <f>K193-Baseline!K193</f>
        <v>94.273637937616627</v>
      </c>
      <c r="L213" s="21">
        <f>L193-Baseline!L193</f>
        <v>93.824451397893668</v>
      </c>
      <c r="M213" s="21">
        <f>M193-Baseline!M193</f>
        <v>93.360577513176182</v>
      </c>
      <c r="N213" s="21">
        <f>N193-Baseline!N193</f>
        <v>92.59558286774525</v>
      </c>
      <c r="O213" s="21">
        <f>O193-Baseline!O193</f>
        <v>92.111559818815081</v>
      </c>
      <c r="P213" s="21">
        <f>P193-Baseline!P193</f>
        <v>91.615970680579963</v>
      </c>
      <c r="Q213" s="21">
        <f>Q193-Baseline!Q193</f>
        <v>91.109824144783815</v>
      </c>
      <c r="R213" s="21">
        <f>R193-Baseline!R193</f>
        <v>90.858984957107054</v>
      </c>
      <c r="S213" s="21">
        <f>S193-Baseline!S193</f>
        <v>90.329267132654948</v>
      </c>
      <c r="T213" s="21">
        <f>T193-Baseline!T193</f>
        <v>89.791919012958104</v>
      </c>
      <c r="U213" s="21">
        <f>U193-Baseline!U193</f>
        <v>89.247798449904494</v>
      </c>
      <c r="V213" s="21">
        <f>V193-Baseline!V193</f>
        <v>88.942075961667285</v>
      </c>
      <c r="W213" s="21">
        <f>W193-Baseline!W193</f>
        <v>88.382021788394908</v>
      </c>
      <c r="X213" s="21">
        <f>X193-Baseline!X193</f>
        <v>88.052495613615747</v>
      </c>
      <c r="Y213" s="21">
        <f>Y193-Baseline!Y193</f>
        <v>87.480015386569107</v>
      </c>
      <c r="Z213" s="21">
        <f>Z193-Baseline!Z193</f>
        <v>87.130521126788139</v>
      </c>
      <c r="AA213" s="21">
        <f>AA193-Baseline!AA193</f>
        <v>86.77020540175468</v>
      </c>
      <c r="AB213" s="21">
        <f>AB193-Baseline!AB193</f>
        <v>86.400030266818447</v>
      </c>
      <c r="AC213" s="21">
        <f>AC193-Baseline!AC193</f>
        <v>85.972253777562415</v>
      </c>
      <c r="AD213" s="21">
        <f>AD193-Baseline!AD193</f>
        <v>85.549374260064184</v>
      </c>
      <c r="AE213" s="21">
        <f>AE193-Baseline!AE193</f>
        <v>85.140798501178708</v>
      </c>
      <c r="AF213" s="21">
        <f>AF193-Baseline!AF193</f>
        <v>84.719865313982609</v>
      </c>
      <c r="AG213" s="21">
        <f>AG193-Baseline!AG193</f>
        <v>84.290045547487125</v>
      </c>
      <c r="AH213" s="21">
        <f>AH193-Baseline!AH193</f>
        <v>83.85522954685112</v>
      </c>
      <c r="AI213" s="21">
        <f>AI193-Baseline!AI193</f>
        <v>83.420316597675864</v>
      </c>
      <c r="AJ213" s="21">
        <f>AJ193-Baseline!AJ193</f>
        <v>83.386058915619159</v>
      </c>
      <c r="AK213" s="21">
        <f>AK193-Baseline!AK193</f>
        <v>83.3462572371037</v>
      </c>
      <c r="AL213" s="21">
        <f>AL193-Baseline!AL193</f>
        <v>83.302693045076666</v>
      </c>
      <c r="AM213" s="21">
        <f>AM193-Baseline!AM193</f>
        <v>83.256373165201296</v>
      </c>
      <c r="AN213" s="21">
        <f>AN193-Baseline!AN193</f>
        <v>83.207734792918572</v>
      </c>
      <c r="AO213" s="21">
        <f>AO193-Baseline!AO193</f>
        <v>83.15697008567804</v>
      </c>
      <c r="AP213" s="21">
        <f>AP193-Baseline!AP193</f>
        <v>83.104678304787811</v>
      </c>
      <c r="AQ213" s="21">
        <f>AQ193-Baseline!AQ193</f>
        <v>83.051539310087932</v>
      </c>
      <c r="AR213" s="21">
        <f>AR193-Baseline!AR193</f>
        <v>82.998048400534344</v>
      </c>
      <c r="AS213" s="21">
        <f>AS193-Baseline!AS193</f>
        <v>82.944664902979511</v>
      </c>
      <c r="AT213" s="21">
        <f>AT193-Baseline!AT193</f>
        <v>82.891878242241347</v>
      </c>
      <c r="AU213" s="21">
        <f>AU193-Baseline!AU193</f>
        <v>82.840201335904638</v>
      </c>
      <c r="AV213" s="21">
        <f>AV193-Baseline!AV193</f>
        <v>82.790119843513608</v>
      </c>
      <c r="AW213" s="21">
        <f>AW193-Baseline!AW193</f>
        <v>82.742096563318839</v>
      </c>
      <c r="AX213" s="21">
        <f>AX193-Baseline!AX193</f>
        <v>82.696593385275676</v>
      </c>
      <c r="AY213" s="21">
        <f>AY193-Baseline!AY193</f>
        <v>82.654070245116387</v>
      </c>
      <c r="AZ213" s="21">
        <f>AZ193-Baseline!AZ193</f>
        <v>82.614979033915901</v>
      </c>
      <c r="BA213" s="21">
        <f>BA193-Baseline!BA193</f>
        <v>82.579762071260063</v>
      </c>
      <c r="BB213" s="21">
        <f>BB193-Baseline!BB193</f>
        <v>82.534956436028921</v>
      </c>
    </row>
    <row r="214" spans="1:54" outlineLevel="2">
      <c r="A214" s="464"/>
      <c r="B214" s="150" t="s">
        <v>492</v>
      </c>
      <c r="C214" s="19"/>
      <c r="D214" s="135" t="s">
        <v>387</v>
      </c>
      <c r="E214" s="21">
        <f>E194-Baseline!E194</f>
        <v>48.894022682500733</v>
      </c>
      <c r="F214" s="21">
        <f>F194-Baseline!F194</f>
        <v>48.592627858949207</v>
      </c>
      <c r="G214" s="21">
        <f>G194-Baseline!G194</f>
        <v>48.296271801647677</v>
      </c>
      <c r="H214" s="21">
        <f>H194-Baseline!H194</f>
        <v>48.004954204460283</v>
      </c>
      <c r="I214" s="21">
        <f>I194-Baseline!I194</f>
        <v>47.7186759140139</v>
      </c>
      <c r="J214" s="21">
        <f>J194-Baseline!J194</f>
        <v>47.437439018273707</v>
      </c>
      <c r="K214" s="21">
        <f>K194-Baseline!K194</f>
        <v>47.161246768205828</v>
      </c>
      <c r="L214" s="21">
        <f>L194-Baseline!L194</f>
        <v>46.890103721834855</v>
      </c>
      <c r="M214" s="21">
        <f>M194-Baseline!M194</f>
        <v>46.624015697850695</v>
      </c>
      <c r="N214" s="21">
        <f>N194-Baseline!N194</f>
        <v>46.362989795422514</v>
      </c>
      <c r="O214" s="21">
        <f>O194-Baseline!O194</f>
        <v>46.10703444321819</v>
      </c>
      <c r="P214" s="21">
        <f>P194-Baseline!P194</f>
        <v>45.856159446048963</v>
      </c>
      <c r="Q214" s="21">
        <f>Q194-Baseline!Q194</f>
        <v>45.610375975388948</v>
      </c>
      <c r="R214" s="21">
        <f>R194-Baseline!R194</f>
        <v>45.369696591183263</v>
      </c>
      <c r="S214" s="21">
        <f>S194-Baseline!S194</f>
        <v>45.123980126910531</v>
      </c>
      <c r="T214" s="21">
        <f>T194-Baseline!T194</f>
        <v>44.883503205183601</v>
      </c>
      <c r="U214" s="21">
        <f>U194-Baseline!U194</f>
        <v>44.6482792803926</v>
      </c>
      <c r="V214" s="21">
        <f>V194-Baseline!V194</f>
        <v>44.418323380750792</v>
      </c>
      <c r="W214" s="21">
        <f>W194-Baseline!W194</f>
        <v>44.193651983735819</v>
      </c>
      <c r="X214" s="21">
        <f>X194-Baseline!X194</f>
        <v>43.974283239090525</v>
      </c>
      <c r="Y214" s="21">
        <f>Y194-Baseline!Y194</f>
        <v>43.76023687131628</v>
      </c>
      <c r="Z214" s="21">
        <f>Z194-Baseline!Z194</f>
        <v>43.551534255851564</v>
      </c>
      <c r="AA214" s="21">
        <f>AA194-Baseline!AA194</f>
        <v>43.348198447109716</v>
      </c>
      <c r="AB214" s="21">
        <f>AB194-Baseline!AB194</f>
        <v>43.150254273364418</v>
      </c>
      <c r="AC214" s="21">
        <f>AC194-Baseline!AC194</f>
        <v>42.93010407521232</v>
      </c>
      <c r="AD214" s="21">
        <f>AD194-Baseline!AD194</f>
        <v>42.712176418710399</v>
      </c>
      <c r="AE214" s="21">
        <f>AE194-Baseline!AE194</f>
        <v>42.493821907489966</v>
      </c>
      <c r="AF214" s="21">
        <f>AF194-Baseline!AF194</f>
        <v>42.273332907439006</v>
      </c>
      <c r="AG214" s="21">
        <f>AG194-Baseline!AG194</f>
        <v>42.049957540921568</v>
      </c>
      <c r="AH214" s="21">
        <f>AH194-Baseline!AH194</f>
        <v>41.824138324642028</v>
      </c>
      <c r="AI214" s="21">
        <f>AI194-Baseline!AI194</f>
        <v>41.597946830519781</v>
      </c>
      <c r="AJ214" s="21">
        <f>AJ194-Baseline!AJ194</f>
        <v>41.571692117980852</v>
      </c>
      <c r="AK214" s="21">
        <f>AK194-Baseline!AK194</f>
        <v>41.543391298247883</v>
      </c>
      <c r="AL214" s="21">
        <f>AL194-Baseline!AL194</f>
        <v>41.51340499138562</v>
      </c>
      <c r="AM214" s="21">
        <f>AM194-Baseline!AM194</f>
        <v>41.482148388836748</v>
      </c>
      <c r="AN214" s="21">
        <f>AN194-Baseline!AN194</f>
        <v>41.449923413912188</v>
      </c>
      <c r="AO214" s="21">
        <f>AO194-Baseline!AO194</f>
        <v>41.416890064154977</v>
      </c>
      <c r="AP214" s="21">
        <f>AP194-Baseline!AP194</f>
        <v>41.383321559388499</v>
      </c>
      <c r="AQ214" s="21">
        <f>AQ194-Baseline!AQ194</f>
        <v>41.349499157908227</v>
      </c>
      <c r="AR214" s="21">
        <f>AR194-Baseline!AR194</f>
        <v>41.315678594386299</v>
      </c>
      <c r="AS214" s="21">
        <f>AS194-Baseline!AS194</f>
        <v>41.282096280279795</v>
      </c>
      <c r="AT214" s="21">
        <f>AT194-Baseline!AT194</f>
        <v>41.248988186665258</v>
      </c>
      <c r="AU214" s="21">
        <f>AU194-Baseline!AU194</f>
        <v>41.216596943587049</v>
      </c>
      <c r="AV214" s="21">
        <f>AV194-Baseline!AV194</f>
        <v>41.185157210198724</v>
      </c>
      <c r="AW214" s="21">
        <f>AW194-Baseline!AW194</f>
        <v>41.154896701877263</v>
      </c>
      <c r="AX214" s="21">
        <f>AX194-Baseline!AX194</f>
        <v>41.126039762056841</v>
      </c>
      <c r="AY214" s="21">
        <f>AY194-Baseline!AY194</f>
        <v>41.098808550897438</v>
      </c>
      <c r="AZ214" s="21">
        <f>AZ194-Baseline!AZ194</f>
        <v>41.073422034949822</v>
      </c>
      <c r="BA214" s="21">
        <f>BA194-Baseline!BA194</f>
        <v>41.050095249055552</v>
      </c>
      <c r="BB214" s="21">
        <f>BB194-Baseline!BB194</f>
        <v>41.022131891354796</v>
      </c>
    </row>
    <row r="215" spans="1:54" outlineLevel="2">
      <c r="A215" s="464"/>
      <c r="B215" s="150" t="s">
        <v>493</v>
      </c>
      <c r="C215" s="19"/>
      <c r="D215" s="135" t="s">
        <v>387</v>
      </c>
      <c r="E215" s="21">
        <f>E195-Baseline!E195</f>
        <v>146.68206801275718</v>
      </c>
      <c r="F215" s="21">
        <f>F195-Baseline!F195</f>
        <v>145.7778835428347</v>
      </c>
      <c r="G215" s="21">
        <f>G195-Baseline!G195</f>
        <v>144.88881540494305</v>
      </c>
      <c r="H215" s="21">
        <f>H195-Baseline!H195</f>
        <v>144.01486261338084</v>
      </c>
      <c r="I215" s="21">
        <f>I195-Baseline!I195</f>
        <v>143.15602774204169</v>
      </c>
      <c r="J215" s="21">
        <f>J195-Baseline!J195</f>
        <v>142.3123170235647</v>
      </c>
      <c r="K215" s="21">
        <f>K195-Baseline!K195</f>
        <v>141.4837403046175</v>
      </c>
      <c r="L215" s="21">
        <f>L195-Baseline!L195</f>
        <v>140.67031116550459</v>
      </c>
      <c r="M215" s="21">
        <f>M195-Baseline!M195</f>
        <v>139.87204706419342</v>
      </c>
      <c r="N215" s="21">
        <f>N195-Baseline!N195</f>
        <v>139.08896935751113</v>
      </c>
      <c r="O215" s="21">
        <f>O195-Baseline!O195</f>
        <v>138.32110332965459</v>
      </c>
      <c r="P215" s="21">
        <f>P195-Baseline!P195</f>
        <v>137.56847836574204</v>
      </c>
      <c r="Q215" s="21">
        <f>Q195-Baseline!Q195</f>
        <v>136.83112792616686</v>
      </c>
      <c r="R215" s="21">
        <f>R195-Baseline!R195</f>
        <v>136.10908977354975</v>
      </c>
      <c r="S215" s="21">
        <f>S195-Baseline!S195</f>
        <v>135.37194035477489</v>
      </c>
      <c r="T215" s="21">
        <f>T195-Baseline!T195</f>
        <v>134.65050959011398</v>
      </c>
      <c r="U215" s="21">
        <f>U195-Baseline!U195</f>
        <v>133.94483786610735</v>
      </c>
      <c r="V215" s="21">
        <f>V195-Baseline!V195</f>
        <v>133.25497011781775</v>
      </c>
      <c r="W215" s="21">
        <f>W195-Baseline!W195</f>
        <v>132.58095595120744</v>
      </c>
      <c r="X215" s="21">
        <f>X195-Baseline!X195</f>
        <v>131.92284971727156</v>
      </c>
      <c r="Y215" s="21">
        <f>Y195-Baseline!Y195</f>
        <v>131.28071061394886</v>
      </c>
      <c r="Z215" s="21">
        <f>Z195-Baseline!Z195</f>
        <v>130.65460274498201</v>
      </c>
      <c r="AA215" s="21">
        <f>AA195-Baseline!AA195</f>
        <v>130.0445953634644</v>
      </c>
      <c r="AB215" s="21">
        <f>AB195-Baseline!AB195</f>
        <v>129.45076282009325</v>
      </c>
      <c r="AC215" s="21">
        <f>AC195-Baseline!AC195</f>
        <v>128.7903122268537</v>
      </c>
      <c r="AD215" s="21">
        <f>AD195-Baseline!AD195</f>
        <v>128.13652925868868</v>
      </c>
      <c r="AE215" s="21">
        <f>AE195-Baseline!AE195</f>
        <v>127.48146572660856</v>
      </c>
      <c r="AF215" s="21">
        <f>AF195-Baseline!AF195</f>
        <v>126.81999872835036</v>
      </c>
      <c r="AG215" s="21">
        <f>AG195-Baseline!AG195</f>
        <v>126.14987262709093</v>
      </c>
      <c r="AH215" s="21">
        <f>AH195-Baseline!AH195</f>
        <v>125.47241497922539</v>
      </c>
      <c r="AI215" s="21">
        <f>AI195-Baseline!AI195</f>
        <v>124.79384049755949</v>
      </c>
      <c r="AJ215" s="21">
        <f>AJ195-Baseline!AJ195</f>
        <v>124.71507636045057</v>
      </c>
      <c r="AK215" s="21">
        <f>AK195-Baseline!AK195</f>
        <v>124.630173901601</v>
      </c>
      <c r="AL215" s="21">
        <f>AL195-Baseline!AL195</f>
        <v>124.54021498132882</v>
      </c>
      <c r="AM215" s="21">
        <f>AM195-Baseline!AM195</f>
        <v>124.44644517420026</v>
      </c>
      <c r="AN215" s="21">
        <f>AN195-Baseline!AN195</f>
        <v>124.34977024984501</v>
      </c>
      <c r="AO215" s="21">
        <f>AO195-Baseline!AO195</f>
        <v>124.25067020095176</v>
      </c>
      <c r="AP215" s="21">
        <f>AP195-Baseline!AP195</f>
        <v>124.14996468702526</v>
      </c>
      <c r="AQ215" s="21">
        <f>AQ195-Baseline!AQ195</f>
        <v>124.04849748296336</v>
      </c>
      <c r="AR215" s="21">
        <f>AR195-Baseline!AR195</f>
        <v>123.94703579277265</v>
      </c>
      <c r="AS215" s="21">
        <f>AS195-Baseline!AS195</f>
        <v>123.84628885080642</v>
      </c>
      <c r="AT215" s="21">
        <f>AT195-Baseline!AT195</f>
        <v>123.74696457030792</v>
      </c>
      <c r="AU215" s="21">
        <f>AU195-Baseline!AU195</f>
        <v>123.64979084141281</v>
      </c>
      <c r="AV215" s="21">
        <f>AV195-Baseline!AV195</f>
        <v>123.55547164158008</v>
      </c>
      <c r="AW215" s="21">
        <f>AW195-Baseline!AW195</f>
        <v>123.46469011693925</v>
      </c>
      <c r="AX215" s="21">
        <f>AX195-Baseline!AX195</f>
        <v>123.37811929779333</v>
      </c>
      <c r="AY215" s="21">
        <f>AY195-Baseline!AY195</f>
        <v>123.29642566462405</v>
      </c>
      <c r="AZ215" s="21">
        <f>AZ195-Baseline!AZ195</f>
        <v>123.22026611708364</v>
      </c>
      <c r="BA215" s="21">
        <f>BA195-Baseline!BA195</f>
        <v>123.15028575969684</v>
      </c>
      <c r="BB215" s="21">
        <f>BB195-Baseline!BB195</f>
        <v>123.06639568688225</v>
      </c>
    </row>
    <row r="216" spans="1:54" outlineLevel="2">
      <c r="A216" s="464"/>
      <c r="B216" s="150" t="s">
        <v>287</v>
      </c>
      <c r="C216" s="19"/>
      <c r="D216" s="135" t="s">
        <v>387</v>
      </c>
      <c r="E216" s="21">
        <f>E196-Baseline!E196</f>
        <v>9.2260166219501087</v>
      </c>
      <c r="F216" s="21">
        <f>F196-Baseline!F196</f>
        <v>9.405547572181888</v>
      </c>
      <c r="G216" s="21">
        <f>G196-Baseline!G196</f>
        <v>9.590982848407112</v>
      </c>
      <c r="H216" s="21">
        <f>H196-Baseline!H196</f>
        <v>9.7826389856538913</v>
      </c>
      <c r="I216" s="21">
        <f>I196-Baseline!I196</f>
        <v>9.9808619180753038</v>
      </c>
      <c r="J216" s="21">
        <f>J196-Baseline!J196</f>
        <v>10.186030652949782</v>
      </c>
      <c r="K216" s="21">
        <f>K196-Baseline!K196</f>
        <v>10.398561448155483</v>
      </c>
      <c r="L216" s="21">
        <f>L196-Baseline!L196</f>
        <v>10.618912563666603</v>
      </c>
      <c r="M216" s="21">
        <f>M196-Baseline!M196</f>
        <v>10.847589667549256</v>
      </c>
      <c r="N216" s="21">
        <f>N196-Baseline!N196</f>
        <v>11.085151988261826</v>
      </c>
      <c r="O216" s="21">
        <f>O196-Baseline!O196</f>
        <v>11.332219317987366</v>
      </c>
      <c r="P216" s="21">
        <f>P196-Baseline!P196</f>
        <v>11.572832592522092</v>
      </c>
      <c r="Q216" s="21">
        <f>Q196-Baseline!Q196</f>
        <v>11.813660616785118</v>
      </c>
      <c r="R216" s="21">
        <f>R196-Baseline!R196</f>
        <v>12.061332637416143</v>
      </c>
      <c r="S216" s="21">
        <f>S196-Baseline!S196</f>
        <v>12.316062503705977</v>
      </c>
      <c r="T216" s="21">
        <f>T196-Baseline!T196</f>
        <v>12.578071088649457</v>
      </c>
      <c r="U216" s="21">
        <f>U196-Baseline!U196</f>
        <v>12.847586526463331</v>
      </c>
      <c r="V216" s="21">
        <f>V196-Baseline!V196</f>
        <v>13.124844458241673</v>
      </c>
      <c r="W216" s="21">
        <f>W196-Baseline!W196</f>
        <v>13.410088286030469</v>
      </c>
      <c r="X216" s="21">
        <f>X196-Baseline!X196</f>
        <v>13.703569435611954</v>
      </c>
      <c r="Y216" s="21">
        <f>Y196-Baseline!Y196</f>
        <v>14.005547628299871</v>
      </c>
      <c r="Z216" s="21">
        <f>Z196-Baseline!Z196</f>
        <v>14.316291162057313</v>
      </c>
      <c r="AA216" s="21">
        <f>AA196-Baseline!AA196</f>
        <v>14.636077202259203</v>
      </c>
      <c r="AB216" s="21">
        <f>AB196-Baseline!AB196</f>
        <v>14.965192082433175</v>
      </c>
      <c r="AC216" s="21">
        <f>AC196-Baseline!AC196</f>
        <v>17.349383340938164</v>
      </c>
      <c r="AD216" s="21">
        <f>AD196-Baseline!AD196</f>
        <v>17.768477864600658</v>
      </c>
      <c r="AE216" s="21">
        <f>AE196-Baseline!AE196</f>
        <v>18.200006273841389</v>
      </c>
      <c r="AF216" s="21">
        <f>AF196-Baseline!AF196</f>
        <v>18.644366025267594</v>
      </c>
      <c r="AG216" s="21">
        <f>AG196-Baseline!AG196</f>
        <v>19.101967678860049</v>
      </c>
      <c r="AH216" s="21">
        <f>AH196-Baseline!AH196</f>
        <v>19.573235339288267</v>
      </c>
      <c r="AI216" s="21">
        <f>AI196-Baseline!AI196</f>
        <v>20.058607112225459</v>
      </c>
      <c r="AJ216" s="21">
        <f>AJ196-Baseline!AJ196</f>
        <v>20.601972246726476</v>
      </c>
      <c r="AK216" s="21">
        <f>AK196-Baseline!AK196</f>
        <v>21.162631698473305</v>
      </c>
      <c r="AL216" s="21">
        <f>AL196-Baseline!AL196</f>
        <v>21.741174072009162</v>
      </c>
      <c r="AM216" s="21">
        <f>AM196-Baseline!AM196</f>
        <v>22.338208625581753</v>
      </c>
      <c r="AN216" s="21">
        <f>AN196-Baseline!AN196</f>
        <v>22.954366009734034</v>
      </c>
      <c r="AO216" s="21">
        <f>AO196-Baseline!AO196</f>
        <v>23.590299032572837</v>
      </c>
      <c r="AP216" s="21">
        <f>AP196-Baseline!AP196</f>
        <v>24.246683452684717</v>
      </c>
      <c r="AQ216" s="21">
        <f>AQ196-Baseline!AQ196</f>
        <v>24.924218800704768</v>
      </c>
      <c r="AR216" s="21">
        <f>AR196-Baseline!AR196</f>
        <v>25.623629230580356</v>
      </c>
      <c r="AS216" s="21">
        <f>AS196-Baseline!AS196</f>
        <v>26.345664401609682</v>
      </c>
      <c r="AT216" s="21">
        <f>AT196-Baseline!AT196</f>
        <v>27.091100392375331</v>
      </c>
      <c r="AU216" s="21">
        <f>AU196-Baseline!AU196</f>
        <v>27.860740647732541</v>
      </c>
      <c r="AV216" s="21">
        <f>AV196-Baseline!AV196</f>
        <v>28.65541696005565</v>
      </c>
      <c r="AW216" s="21">
        <f>AW196-Baseline!AW196</f>
        <v>29.475990485989264</v>
      </c>
      <c r="AX216" s="21">
        <f>AX196-Baseline!AX196</f>
        <v>30.323352799996808</v>
      </c>
      <c r="AY216" s="21">
        <f>AY196-Baseline!AY196</f>
        <v>31.198426986045519</v>
      </c>
      <c r="AZ216" s="21">
        <f>AZ196-Baseline!AZ196</f>
        <v>32.1021687688174</v>
      </c>
      <c r="BA216" s="21">
        <f>BA196-Baseline!BA196</f>
        <v>33.035567685884786</v>
      </c>
      <c r="BB216" s="21">
        <f>BB196-Baseline!BB196</f>
        <v>33.996106001061271</v>
      </c>
    </row>
    <row r="217" spans="1:54" outlineLevel="2">
      <c r="A217" s="464"/>
      <c r="B217" s="150" t="s">
        <v>290</v>
      </c>
      <c r="C217" s="19"/>
      <c r="D217" s="135"/>
      <c r="E217" s="21">
        <f>E197-Baseline!E197</f>
        <v>90.62013415657826</v>
      </c>
      <c r="F217" s="21">
        <f>F197-Baseline!F197</f>
        <v>90.272578591830282</v>
      </c>
      <c r="G217" s="21">
        <f>G197-Baseline!G197</f>
        <v>89.935898223402106</v>
      </c>
      <c r="H217" s="21">
        <f>H197-Baseline!H197</f>
        <v>89.610080601278867</v>
      </c>
      <c r="I217" s="21">
        <f>I197-Baseline!I197</f>
        <v>89.295125036618202</v>
      </c>
      <c r="J217" s="21">
        <f>J197-Baseline!J197</f>
        <v>88.991043529163122</v>
      </c>
      <c r="K217" s="21">
        <f>K197-Baseline!K197</f>
        <v>88.697861760071746</v>
      </c>
      <c r="L217" s="21">
        <f>L197-Baseline!L197</f>
        <v>88.415620199671537</v>
      </c>
      <c r="M217" s="21">
        <f>M197-Baseline!M197</f>
        <v>88.144375343051593</v>
      </c>
      <c r="N217" s="21">
        <f>N197-Baseline!N197</f>
        <v>87.884201087901246</v>
      </c>
      <c r="O217" s="21">
        <f>O197-Baseline!O197</f>
        <v>87.635190270668602</v>
      </c>
      <c r="P217" s="21">
        <f>P197-Baseline!P197</f>
        <v>87.390675216370227</v>
      </c>
      <c r="Q217" s="21">
        <f>Q197-Baseline!Q197</f>
        <v>87.153543094524395</v>
      </c>
      <c r="R217" s="21">
        <f>R197-Baseline!R197</f>
        <v>86.926458351655342</v>
      </c>
      <c r="S217" s="21">
        <f>S197-Baseline!S197</f>
        <v>86.709425205259691</v>
      </c>
      <c r="T217" s="21">
        <f>T197-Baseline!T197</f>
        <v>86.502455504523041</v>
      </c>
      <c r="U217" s="21">
        <f>U197-Baseline!U197</f>
        <v>86.305569046213748</v>
      </c>
      <c r="V217" s="21">
        <f>V197-Baseline!V197</f>
        <v>86.118793914959852</v>
      </c>
      <c r="W217" s="21">
        <f>W197-Baseline!W197</f>
        <v>85.942166849500396</v>
      </c>
      <c r="X217" s="21">
        <f>X197-Baseline!X197</f>
        <v>85.775733636600989</v>
      </c>
      <c r="Y217" s="21">
        <f>Y197-Baseline!Y197</f>
        <v>85.619549534446577</v>
      </c>
      <c r="Z217" s="21">
        <f>Z197-Baseline!Z197</f>
        <v>85.473679727445926</v>
      </c>
      <c r="AA217" s="21">
        <f>AA197-Baseline!AA197</f>
        <v>85.338199814512109</v>
      </c>
      <c r="AB217" s="21">
        <f>AB197-Baseline!AB197</f>
        <v>85.213196333027469</v>
      </c>
      <c r="AC217" s="21">
        <f>AC197-Baseline!AC197</f>
        <v>102.02059867231735</v>
      </c>
      <c r="AD217" s="21">
        <f>AD197-Baseline!AD197</f>
        <v>102.03693021054571</v>
      </c>
      <c r="AE217" s="21">
        <f>AE197-Baseline!AE197</f>
        <v>102.06439116481569</v>
      </c>
      <c r="AF217" s="21">
        <f>AF197-Baseline!AF197</f>
        <v>102.10313685175744</v>
      </c>
      <c r="AG217" s="21">
        <f>AG197-Baseline!AG197</f>
        <v>102.1533363551694</v>
      </c>
      <c r="AH217" s="21">
        <f>AH197-Baseline!AH197</f>
        <v>102.21517333560675</v>
      </c>
      <c r="AI217" s="21">
        <f>AI197-Baseline!AI197</f>
        <v>102.28884689541067</v>
      </c>
      <c r="AJ217" s="21">
        <f>AJ197-Baseline!AJ197</f>
        <v>102.87153644712632</v>
      </c>
      <c r="AK217" s="21">
        <f>AK197-Baseline!AK197</f>
        <v>103.46987718233819</v>
      </c>
      <c r="AL217" s="21">
        <f>AL197-Baseline!AL197</f>
        <v>104.08432244560284</v>
      </c>
      <c r="AM217" s="21">
        <f>AM197-Baseline!AM197</f>
        <v>104.71535229864168</v>
      </c>
      <c r="AN217" s="21">
        <f>AN197-Baseline!AN197</f>
        <v>105.36347531196488</v>
      </c>
      <c r="AO217" s="21">
        <f>AO197-Baseline!AO197</f>
        <v>106.02923048471149</v>
      </c>
      <c r="AP217" s="21">
        <f>AP197-Baseline!AP197</f>
        <v>106.71318930202598</v>
      </c>
      <c r="AQ217" s="21">
        <f>AQ197-Baseline!AQ197</f>
        <v>107.41595793996956</v>
      </c>
      <c r="AR217" s="21">
        <f>AR197-Baseline!AR197</f>
        <v>108.13817962869663</v>
      </c>
      <c r="AS217" s="21">
        <f>AS197-Baseline!AS197</f>
        <v>108.88053718540128</v>
      </c>
      <c r="AT217" s="21">
        <f>AT197-Baseline!AT197</f>
        <v>109.64375572938475</v>
      </c>
      <c r="AU217" s="21">
        <f>AU197-Baseline!AU197</f>
        <v>110.42860559248969</v>
      </c>
      <c r="AV217" s="21">
        <f>AV197-Baseline!AV197</f>
        <v>111.23590543911271</v>
      </c>
      <c r="AW217" s="21">
        <f>AW197-Baseline!AW197</f>
        <v>112.06652561104632</v>
      </c>
      <c r="AX217" s="21">
        <f>AX197-Baseline!AX197</f>
        <v>112.92139171350676</v>
      </c>
      <c r="AY217" s="21">
        <f>AY197-Baseline!AY197</f>
        <v>113.80148845990404</v>
      </c>
      <c r="AZ217" s="21">
        <f>AZ197-Baseline!AZ197</f>
        <v>114.70786379417974</v>
      </c>
      <c r="BA217" s="21">
        <f>BA197-Baseline!BA197</f>
        <v>115.64163331092686</v>
      </c>
      <c r="BB217" s="21">
        <f>BB197-Baseline!BB197</f>
        <v>116.5831859798995</v>
      </c>
    </row>
    <row r="218" spans="1:54" outlineLevel="2">
      <c r="A218" s="465"/>
      <c r="B218" s="150" t="s">
        <v>474</v>
      </c>
      <c r="C218" s="19"/>
      <c r="D218" s="135" t="s">
        <v>387</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3" t="s">
        <v>494</v>
      </c>
      <c r="B220" s="150" t="s">
        <v>495</v>
      </c>
      <c r="C220" s="19"/>
      <c r="D220" s="135" t="s">
        <v>387</v>
      </c>
      <c r="E220" s="21">
        <f>SUM(E210:E213,E216:E218)</f>
        <v>213.85400682720751</v>
      </c>
      <c r="F220" s="21">
        <f t="shared" ref="F220:BB220" si="31">SUM(F210:F213,F216:F218)</f>
        <v>212.98427778906165</v>
      </c>
      <c r="G220" s="21">
        <f t="shared" si="31"/>
        <v>211.78471061985192</v>
      </c>
      <c r="H220" s="21">
        <f t="shared" si="31"/>
        <v>210.60375433763596</v>
      </c>
      <c r="I220" s="21">
        <f t="shared" si="31"/>
        <v>209.76162247197732</v>
      </c>
      <c r="J220" s="21">
        <f t="shared" si="31"/>
        <v>208.92685071503277</v>
      </c>
      <c r="K220" s="21">
        <f t="shared" si="31"/>
        <v>207.79488115175974</v>
      </c>
      <c r="L220" s="21">
        <f t="shared" si="31"/>
        <v>206.98574357394205</v>
      </c>
      <c r="M220" s="21">
        <f t="shared" si="31"/>
        <v>206.18843767579031</v>
      </c>
      <c r="N220" s="21">
        <f t="shared" si="31"/>
        <v>205.11699391853614</v>
      </c>
      <c r="O220" s="21">
        <f t="shared" si="31"/>
        <v>204.35405215369803</v>
      </c>
      <c r="P220" s="21">
        <f t="shared" si="31"/>
        <v>203.58428683821717</v>
      </c>
      <c r="Q220" s="21">
        <f t="shared" si="31"/>
        <v>202.81810544025677</v>
      </c>
      <c r="R220" s="21">
        <f t="shared" si="31"/>
        <v>202.33051302681451</v>
      </c>
      <c r="S220" s="21">
        <f t="shared" si="31"/>
        <v>201.58739204251262</v>
      </c>
      <c r="T220" s="21">
        <f t="shared" si="31"/>
        <v>200.86007755899857</v>
      </c>
      <c r="U220" s="21">
        <f t="shared" si="31"/>
        <v>200.14953292509148</v>
      </c>
      <c r="V220" s="21">
        <f t="shared" si="31"/>
        <v>199.70105342356408</v>
      </c>
      <c r="W220" s="21">
        <f t="shared" si="31"/>
        <v>199.02205386414951</v>
      </c>
      <c r="X220" s="21">
        <f t="shared" si="31"/>
        <v>198.59755888065462</v>
      </c>
      <c r="Y220" s="21">
        <f t="shared" si="31"/>
        <v>197.9542723694575</v>
      </c>
      <c r="Z220" s="21">
        <f t="shared" si="31"/>
        <v>197.55834195291317</v>
      </c>
      <c r="AA220" s="21">
        <f t="shared" si="31"/>
        <v>197.17619016082793</v>
      </c>
      <c r="AB220" s="21">
        <f t="shared" si="31"/>
        <v>196.80903212169096</v>
      </c>
      <c r="AC220" s="21">
        <f t="shared" si="31"/>
        <v>215.37668595358511</v>
      </c>
      <c r="AD220" s="21">
        <f t="shared" si="31"/>
        <v>215.19788624511642</v>
      </c>
      <c r="AE220" s="21">
        <f t="shared" si="31"/>
        <v>215.06165941276134</v>
      </c>
      <c r="AF220" s="21">
        <f t="shared" si="31"/>
        <v>214.94178856298896</v>
      </c>
      <c r="AG220" s="21">
        <f t="shared" si="31"/>
        <v>214.84221837191996</v>
      </c>
      <c r="AH220" s="21">
        <f t="shared" si="31"/>
        <v>214.7673437331419</v>
      </c>
      <c r="AI220" s="21">
        <f t="shared" si="31"/>
        <v>214.72260046159059</v>
      </c>
      <c r="AJ220" s="21">
        <f t="shared" si="31"/>
        <v>215.69238183382521</v>
      </c>
      <c r="AK220" s="21">
        <f t="shared" si="31"/>
        <v>216.6923025548038</v>
      </c>
      <c r="AL220" s="21">
        <f t="shared" si="31"/>
        <v>217.72514079121697</v>
      </c>
      <c r="AM220" s="21">
        <f t="shared" si="31"/>
        <v>218.79294844738038</v>
      </c>
      <c r="AN220" s="21">
        <f t="shared" si="31"/>
        <v>219.8972587056077</v>
      </c>
      <c r="AO220" s="21">
        <f t="shared" si="31"/>
        <v>221.03941328703698</v>
      </c>
      <c r="AP220" s="21">
        <f t="shared" si="31"/>
        <v>222.22121742764298</v>
      </c>
      <c r="AQ220" s="21">
        <f t="shared" si="31"/>
        <v>223.44461638363813</v>
      </c>
      <c r="AR220" s="21">
        <f t="shared" si="31"/>
        <v>224.71143347111501</v>
      </c>
      <c r="AS220" s="21">
        <f t="shared" si="31"/>
        <v>226.02352205479565</v>
      </c>
      <c r="AT220" s="21">
        <f t="shared" si="31"/>
        <v>227.38283523244445</v>
      </c>
      <c r="AU220" s="21">
        <f t="shared" si="31"/>
        <v>228.79142307278897</v>
      </c>
      <c r="AV220" s="21">
        <f t="shared" si="31"/>
        <v>230.25138595201634</v>
      </c>
      <c r="AW220" s="21">
        <f t="shared" si="31"/>
        <v>231.76488329850105</v>
      </c>
      <c r="AX220" s="21">
        <f t="shared" si="31"/>
        <v>233.33416017210521</v>
      </c>
      <c r="AY220" s="21">
        <f t="shared" si="31"/>
        <v>234.96155114176347</v>
      </c>
      <c r="AZ220" s="21">
        <f t="shared" si="31"/>
        <v>236.64947943598298</v>
      </c>
      <c r="BA220" s="21">
        <f t="shared" si="31"/>
        <v>238.40046099601486</v>
      </c>
      <c r="BB220" s="21">
        <f t="shared" si="31"/>
        <v>240.17768392300167</v>
      </c>
    </row>
    <row r="221" spans="1:54" outlineLevel="2">
      <c r="A221" s="464"/>
      <c r="B221" s="150" t="s">
        <v>496</v>
      </c>
      <c r="C221" s="19"/>
      <c r="D221" s="135" t="s">
        <v>387</v>
      </c>
      <c r="E221" s="21">
        <f>SUM(E210:E212,E214,E216:E218)</f>
        <v>165.11450243915138</v>
      </c>
      <c r="F221" s="21">
        <f t="shared" ref="F221:BB221" si="32">SUM(F210:F212,F214,F216:F218)</f>
        <v>164.3000466929366</v>
      </c>
      <c r="G221" s="21">
        <f t="shared" si="32"/>
        <v>163.51571331218207</v>
      </c>
      <c r="H221" s="21">
        <f t="shared" si="32"/>
        <v>162.76160992700972</v>
      </c>
      <c r="I221" s="21">
        <f t="shared" si="32"/>
        <v>162.0378912385973</v>
      </c>
      <c r="J221" s="21">
        <f t="shared" si="32"/>
        <v>161.34476359714768</v>
      </c>
      <c r="K221" s="21">
        <f t="shared" si="32"/>
        <v>160.68248998234895</v>
      </c>
      <c r="L221" s="21">
        <f t="shared" si="32"/>
        <v>160.05139589788325</v>
      </c>
      <c r="M221" s="21">
        <f t="shared" si="32"/>
        <v>159.45187586046484</v>
      </c>
      <c r="N221" s="21">
        <f t="shared" si="32"/>
        <v>158.88440084621342</v>
      </c>
      <c r="O221" s="21">
        <f t="shared" si="32"/>
        <v>158.34952677810111</v>
      </c>
      <c r="P221" s="21">
        <f t="shared" si="32"/>
        <v>157.82447560368618</v>
      </c>
      <c r="Q221" s="21">
        <f t="shared" si="32"/>
        <v>157.31865727086193</v>
      </c>
      <c r="R221" s="21">
        <f t="shared" si="32"/>
        <v>156.8412246608907</v>
      </c>
      <c r="S221" s="21">
        <f t="shared" si="32"/>
        <v>156.38210503676819</v>
      </c>
      <c r="T221" s="21">
        <f t="shared" si="32"/>
        <v>155.95166175122409</v>
      </c>
      <c r="U221" s="21">
        <f t="shared" si="32"/>
        <v>155.55001375557956</v>
      </c>
      <c r="V221" s="21">
        <f t="shared" si="32"/>
        <v>155.17730084264758</v>
      </c>
      <c r="W221" s="21">
        <f t="shared" si="32"/>
        <v>154.83368405949039</v>
      </c>
      <c r="X221" s="21">
        <f t="shared" si="32"/>
        <v>154.51934650612941</v>
      </c>
      <c r="Y221" s="21">
        <f t="shared" si="32"/>
        <v>154.23449385420466</v>
      </c>
      <c r="Z221" s="21">
        <f t="shared" si="32"/>
        <v>153.97935508197659</v>
      </c>
      <c r="AA221" s="21">
        <f t="shared" si="32"/>
        <v>153.75418320618297</v>
      </c>
      <c r="AB221" s="21">
        <f t="shared" si="32"/>
        <v>153.55925612823694</v>
      </c>
      <c r="AC221" s="21">
        <f t="shared" si="32"/>
        <v>172.33453625123502</v>
      </c>
      <c r="AD221" s="21">
        <f t="shared" si="32"/>
        <v>172.36068840376262</v>
      </c>
      <c r="AE221" s="21">
        <f t="shared" si="32"/>
        <v>172.4146828190726</v>
      </c>
      <c r="AF221" s="21">
        <f t="shared" si="32"/>
        <v>172.49525615644541</v>
      </c>
      <c r="AG221" s="21">
        <f t="shared" si="32"/>
        <v>172.60213036535441</v>
      </c>
      <c r="AH221" s="21">
        <f t="shared" si="32"/>
        <v>172.73625251093281</v>
      </c>
      <c r="AI221" s="21">
        <f t="shared" si="32"/>
        <v>172.9002306944345</v>
      </c>
      <c r="AJ221" s="21">
        <f t="shared" si="32"/>
        <v>173.87801503618689</v>
      </c>
      <c r="AK221" s="21">
        <f t="shared" si="32"/>
        <v>174.88943661594797</v>
      </c>
      <c r="AL221" s="21">
        <f t="shared" si="32"/>
        <v>175.93585273752592</v>
      </c>
      <c r="AM221" s="21">
        <f t="shared" si="32"/>
        <v>177.01872367101583</v>
      </c>
      <c r="AN221" s="21">
        <f t="shared" si="32"/>
        <v>178.13944732660133</v>
      </c>
      <c r="AO221" s="21">
        <f t="shared" si="32"/>
        <v>179.29933326551389</v>
      </c>
      <c r="AP221" s="21">
        <f t="shared" si="32"/>
        <v>180.49986068224365</v>
      </c>
      <c r="AQ221" s="21">
        <f t="shared" si="32"/>
        <v>181.74257623145843</v>
      </c>
      <c r="AR221" s="21">
        <f t="shared" si="32"/>
        <v>183.02906366496697</v>
      </c>
      <c r="AS221" s="21">
        <f t="shared" si="32"/>
        <v>184.36095343209593</v>
      </c>
      <c r="AT221" s="21">
        <f t="shared" si="32"/>
        <v>185.73994517686836</v>
      </c>
      <c r="AU221" s="21">
        <f t="shared" si="32"/>
        <v>187.16781868047138</v>
      </c>
      <c r="AV221" s="21">
        <f t="shared" si="32"/>
        <v>188.64642331870147</v>
      </c>
      <c r="AW221" s="21">
        <f t="shared" si="32"/>
        <v>190.1776834370595</v>
      </c>
      <c r="AX221" s="21">
        <f t="shared" si="32"/>
        <v>191.7636065488864</v>
      </c>
      <c r="AY221" s="21">
        <f t="shared" si="32"/>
        <v>193.40628944754451</v>
      </c>
      <c r="AZ221" s="21">
        <f t="shared" si="32"/>
        <v>195.1079224370169</v>
      </c>
      <c r="BA221" s="21">
        <f t="shared" si="32"/>
        <v>196.87079417381034</v>
      </c>
      <c r="BB221" s="21">
        <f t="shared" si="32"/>
        <v>198.66485937832752</v>
      </c>
    </row>
    <row r="222" spans="1:54" outlineLevel="2">
      <c r="A222" s="465"/>
      <c r="B222" s="150" t="s">
        <v>497</v>
      </c>
      <c r="C222" s="19"/>
      <c r="D222" s="135" t="s">
        <v>387</v>
      </c>
      <c r="E222" s="21">
        <f>SUM(E210:E212,E215:E218)</f>
        <v>262.90254776940782</v>
      </c>
      <c r="F222" s="21">
        <f t="shared" ref="F222:BB222" si="33">SUM(F210:F212,F215:F218)</f>
        <v>261.48530237682212</v>
      </c>
      <c r="G222" s="21">
        <f t="shared" si="33"/>
        <v>260.10825691547745</v>
      </c>
      <c r="H222" s="21">
        <f t="shared" si="33"/>
        <v>258.7715183359303</v>
      </c>
      <c r="I222" s="21">
        <f t="shared" si="33"/>
        <v>257.47524306662513</v>
      </c>
      <c r="J222" s="21">
        <f t="shared" si="33"/>
        <v>256.21964160243868</v>
      </c>
      <c r="K222" s="21">
        <f t="shared" si="33"/>
        <v>255.00498351876058</v>
      </c>
      <c r="L222" s="21">
        <f t="shared" si="33"/>
        <v>253.83160334155298</v>
      </c>
      <c r="M222" s="21">
        <f t="shared" si="33"/>
        <v>252.69990722680754</v>
      </c>
      <c r="N222" s="21">
        <f t="shared" si="33"/>
        <v>251.61038040830203</v>
      </c>
      <c r="O222" s="21">
        <f t="shared" si="33"/>
        <v>250.5635956645375</v>
      </c>
      <c r="P222" s="21">
        <f t="shared" si="33"/>
        <v>249.53679452337929</v>
      </c>
      <c r="Q222" s="21">
        <f t="shared" si="33"/>
        <v>248.53940922163983</v>
      </c>
      <c r="R222" s="21">
        <f t="shared" si="33"/>
        <v>247.58061784325719</v>
      </c>
      <c r="S222" s="21">
        <f t="shared" si="33"/>
        <v>246.63006526463255</v>
      </c>
      <c r="T222" s="21">
        <f t="shared" si="33"/>
        <v>245.71866813615446</v>
      </c>
      <c r="U222" s="21">
        <f t="shared" si="33"/>
        <v>244.84657234129429</v>
      </c>
      <c r="V222" s="21">
        <f t="shared" si="33"/>
        <v>244.01394757971451</v>
      </c>
      <c r="W222" s="21">
        <f t="shared" si="33"/>
        <v>243.220988026962</v>
      </c>
      <c r="X222" s="21">
        <f t="shared" si="33"/>
        <v>242.46791298431043</v>
      </c>
      <c r="Y222" s="21">
        <f t="shared" si="33"/>
        <v>241.75496759683722</v>
      </c>
      <c r="Z222" s="21">
        <f t="shared" si="33"/>
        <v>241.08242357110706</v>
      </c>
      <c r="AA222" s="21">
        <f t="shared" si="33"/>
        <v>240.45058012253764</v>
      </c>
      <c r="AB222" s="21">
        <f t="shared" si="33"/>
        <v>239.85976467496576</v>
      </c>
      <c r="AC222" s="21">
        <f t="shared" si="33"/>
        <v>258.19474440287644</v>
      </c>
      <c r="AD222" s="21">
        <f t="shared" si="33"/>
        <v>257.78504124374092</v>
      </c>
      <c r="AE222" s="21">
        <f t="shared" si="33"/>
        <v>257.4023266381912</v>
      </c>
      <c r="AF222" s="21">
        <f t="shared" si="33"/>
        <v>257.04192197735676</v>
      </c>
      <c r="AG222" s="21">
        <f t="shared" si="33"/>
        <v>256.70204545152376</v>
      </c>
      <c r="AH222" s="21">
        <f t="shared" si="33"/>
        <v>256.38452916551614</v>
      </c>
      <c r="AI222" s="21">
        <f t="shared" si="33"/>
        <v>256.09612436147427</v>
      </c>
      <c r="AJ222" s="21">
        <f t="shared" si="33"/>
        <v>257.02139927865665</v>
      </c>
      <c r="AK222" s="21">
        <f t="shared" si="33"/>
        <v>257.97621921930113</v>
      </c>
      <c r="AL222" s="21">
        <f t="shared" si="33"/>
        <v>258.96266272746914</v>
      </c>
      <c r="AM222" s="21">
        <f t="shared" si="33"/>
        <v>259.98302045637934</v>
      </c>
      <c r="AN222" s="21">
        <f t="shared" si="33"/>
        <v>261.03929416253413</v>
      </c>
      <c r="AO222" s="21">
        <f t="shared" si="33"/>
        <v>262.1331134023107</v>
      </c>
      <c r="AP222" s="21">
        <f t="shared" si="33"/>
        <v>263.26650380988042</v>
      </c>
      <c r="AQ222" s="21">
        <f t="shared" si="33"/>
        <v>264.44157455651361</v>
      </c>
      <c r="AR222" s="21">
        <f t="shared" si="33"/>
        <v>265.66042086335335</v>
      </c>
      <c r="AS222" s="21">
        <f t="shared" si="33"/>
        <v>266.92514600262257</v>
      </c>
      <c r="AT222" s="21">
        <f t="shared" si="33"/>
        <v>268.23792156051104</v>
      </c>
      <c r="AU222" s="21">
        <f t="shared" si="33"/>
        <v>269.60101257829717</v>
      </c>
      <c r="AV222" s="21">
        <f t="shared" si="33"/>
        <v>271.01673775008283</v>
      </c>
      <c r="AW222" s="21">
        <f t="shared" si="33"/>
        <v>272.48747685212146</v>
      </c>
      <c r="AX222" s="21">
        <f t="shared" si="33"/>
        <v>274.01568608462287</v>
      </c>
      <c r="AY222" s="21">
        <f t="shared" si="33"/>
        <v>275.60390656127112</v>
      </c>
      <c r="AZ222" s="21">
        <f t="shared" si="33"/>
        <v>277.25476651915068</v>
      </c>
      <c r="BA222" s="21">
        <f t="shared" si="33"/>
        <v>278.97098468445165</v>
      </c>
      <c r="BB222" s="21">
        <f t="shared" si="33"/>
        <v>280.70912317385501</v>
      </c>
    </row>
    <row r="223" spans="1:54" outlineLevel="2">
      <c r="B223" s="19"/>
      <c r="C223" s="19"/>
      <c r="D223" s="19"/>
      <c r="E223" s="15"/>
    </row>
    <row r="224" spans="1:54" outlineLevel="2">
      <c r="A224" s="463" t="s">
        <v>498</v>
      </c>
      <c r="B224" s="150" t="s">
        <v>495</v>
      </c>
      <c r="C224" s="19"/>
      <c r="D224" s="135" t="s">
        <v>387</v>
      </c>
      <c r="E224" s="21">
        <f>E204-Baseline!E204</f>
        <v>213.85400682720751</v>
      </c>
      <c r="F224" s="21">
        <f>F204-Baseline!F204</f>
        <v>426.83828461626916</v>
      </c>
      <c r="G224" s="21">
        <f>G204-Baseline!G204</f>
        <v>638.62299523612114</v>
      </c>
      <c r="H224" s="21">
        <f>H204-Baseline!H204</f>
        <v>849.22674957375716</v>
      </c>
      <c r="I224" s="21">
        <f>I204-Baseline!I204</f>
        <v>1058.9883720457344</v>
      </c>
      <c r="J224" s="21">
        <f>J204-Baseline!J204</f>
        <v>1267.9152227607672</v>
      </c>
      <c r="K224" s="21">
        <f>K204-Baseline!K204</f>
        <v>1475.7101039125268</v>
      </c>
      <c r="L224" s="21">
        <f>L204-Baseline!L204</f>
        <v>1682.6958474864689</v>
      </c>
      <c r="M224" s="21">
        <f>M204-Baseline!M204</f>
        <v>1888.8842851622592</v>
      </c>
      <c r="N224" s="21">
        <f>N204-Baseline!N204</f>
        <v>2094.0012790807955</v>
      </c>
      <c r="O224" s="21">
        <f>O204-Baseline!O204</f>
        <v>2298.3553312344934</v>
      </c>
      <c r="P224" s="21">
        <f>P204-Baseline!P204</f>
        <v>2501.9396180727108</v>
      </c>
      <c r="Q224" s="21">
        <f>Q204-Baseline!Q204</f>
        <v>2704.7577235129675</v>
      </c>
      <c r="R224" s="21">
        <f>R204-Baseline!R204</f>
        <v>2907.088236539782</v>
      </c>
      <c r="S224" s="21">
        <f>S204-Baseline!S204</f>
        <v>3108.6756285822944</v>
      </c>
      <c r="T224" s="21">
        <f>T204-Baseline!T204</f>
        <v>3309.5357061412928</v>
      </c>
      <c r="U224" s="21">
        <f>U204-Baseline!U204</f>
        <v>3509.6852390663844</v>
      </c>
      <c r="V224" s="21">
        <f>V204-Baseline!V204</f>
        <v>3709.3862924899486</v>
      </c>
      <c r="W224" s="21">
        <f>W204-Baseline!W204</f>
        <v>3908.4083463540983</v>
      </c>
      <c r="X224" s="21">
        <f>X204-Baseline!X204</f>
        <v>4107.0059052347533</v>
      </c>
      <c r="Y224" s="21">
        <f>Y204-Baseline!Y204</f>
        <v>4304.9601776042109</v>
      </c>
      <c r="Z224" s="21">
        <f>Z204-Baseline!Z204</f>
        <v>4502.5185195571239</v>
      </c>
      <c r="AA224" s="21">
        <f>AA204-Baseline!AA204</f>
        <v>4699.6947097179518</v>
      </c>
      <c r="AB224" s="21">
        <f>AB204-Baseline!AB204</f>
        <v>4896.5037418396423</v>
      </c>
      <c r="AC224" s="21">
        <f>AC204-Baseline!AC204</f>
        <v>5111.8804277932277</v>
      </c>
      <c r="AD224" s="21">
        <f>AD204-Baseline!AD204</f>
        <v>5327.0783140383437</v>
      </c>
      <c r="AE224" s="21">
        <f>AE204-Baseline!AE204</f>
        <v>5542.1399734511051</v>
      </c>
      <c r="AF224" s="21">
        <f>AF204-Baseline!AF204</f>
        <v>5757.0817620140942</v>
      </c>
      <c r="AG224" s="21">
        <f>AG204-Baseline!AG204</f>
        <v>5971.9239803860146</v>
      </c>
      <c r="AH224" s="21">
        <f>AH204-Baseline!AH204</f>
        <v>6186.6913241191569</v>
      </c>
      <c r="AI224" s="21">
        <f>AI204-Baseline!AI204</f>
        <v>6401.4139245807473</v>
      </c>
      <c r="AJ224" s="21">
        <f>AJ204-Baseline!AJ204</f>
        <v>6617.1063064145728</v>
      </c>
      <c r="AK224" s="21">
        <f>AK204-Baseline!AK204</f>
        <v>6833.7986089693768</v>
      </c>
      <c r="AL224" s="21">
        <f>AL204-Baseline!AL204</f>
        <v>7051.523749760594</v>
      </c>
      <c r="AM224" s="21">
        <f>AM204-Baseline!AM204</f>
        <v>7270.3166982079747</v>
      </c>
      <c r="AN224" s="21">
        <f>AN204-Baseline!AN204</f>
        <v>7490.2139569135825</v>
      </c>
      <c r="AO224" s="21">
        <f>AO204-Baseline!AO204</f>
        <v>7711.2533702006194</v>
      </c>
      <c r="AP224" s="21">
        <f>AP204-Baseline!AP204</f>
        <v>7933.4745876282623</v>
      </c>
      <c r="AQ224" s="21">
        <f>AQ204-Baseline!AQ204</f>
        <v>8156.9192040119005</v>
      </c>
      <c r="AR224" s="21">
        <f>AR204-Baseline!AR204</f>
        <v>8381.6306374830165</v>
      </c>
      <c r="AS224" s="21">
        <f>AS204-Baseline!AS204</f>
        <v>8607.6541595378112</v>
      </c>
      <c r="AT224" s="21">
        <f>AT204-Baseline!AT204</f>
        <v>8835.0369947702566</v>
      </c>
      <c r="AU224" s="21">
        <f>AU204-Baseline!AU204</f>
        <v>9063.8284178430458</v>
      </c>
      <c r="AV224" s="21">
        <f>AV204-Baseline!AV204</f>
        <v>9294.0798037950626</v>
      </c>
      <c r="AW224" s="21">
        <f>AW204-Baseline!AW204</f>
        <v>9525.8446870935641</v>
      </c>
      <c r="AX224" s="21">
        <f>AX204-Baseline!AX204</f>
        <v>9759.1788472656699</v>
      </c>
      <c r="AY224" s="21">
        <f>AY204-Baseline!AY204</f>
        <v>9994.1403984074332</v>
      </c>
      <c r="AZ224" s="21">
        <f>AZ204-Baseline!AZ204</f>
        <v>10230.789877843416</v>
      </c>
      <c r="BA224" s="21">
        <f>BA204-Baseline!BA204</f>
        <v>10469.190338839431</v>
      </c>
      <c r="BB224" s="21">
        <f>BB204-Baseline!BB204</f>
        <v>10709.368022762434</v>
      </c>
    </row>
    <row r="225" spans="1:54" outlineLevel="2">
      <c r="A225" s="464"/>
      <c r="B225" s="150" t="s">
        <v>496</v>
      </c>
      <c r="C225" s="19"/>
      <c r="D225" s="135" t="s">
        <v>387</v>
      </c>
      <c r="E225" s="21">
        <f>E205-Baseline!E205</f>
        <v>165.11450243915138</v>
      </c>
      <c r="F225" s="21">
        <f>F205-Baseline!F205</f>
        <v>329.41454913208798</v>
      </c>
      <c r="G225" s="21">
        <f>G205-Baseline!G205</f>
        <v>492.93026244427006</v>
      </c>
      <c r="H225" s="21">
        <f>H205-Baseline!H205</f>
        <v>655.69187237127971</v>
      </c>
      <c r="I225" s="21">
        <f>I205-Baseline!I205</f>
        <v>817.72976360987695</v>
      </c>
      <c r="J225" s="21">
        <f>J205-Baseline!J205</f>
        <v>979.07452720702463</v>
      </c>
      <c r="K225" s="21">
        <f>K205-Baseline!K205</f>
        <v>1139.7570171893735</v>
      </c>
      <c r="L225" s="21">
        <f>L205-Baseline!L205</f>
        <v>1299.8084130872567</v>
      </c>
      <c r="M225" s="21">
        <f>M205-Baseline!M205</f>
        <v>1459.2602889477216</v>
      </c>
      <c r="N225" s="21">
        <f>N205-Baseline!N205</f>
        <v>1618.144689793935</v>
      </c>
      <c r="O225" s="21">
        <f>O205-Baseline!O205</f>
        <v>1776.4942165720361</v>
      </c>
      <c r="P225" s="21">
        <f>P205-Baseline!P205</f>
        <v>1934.3186921757222</v>
      </c>
      <c r="Q225" s="21">
        <f>Q205-Baseline!Q205</f>
        <v>2091.6373494465843</v>
      </c>
      <c r="R225" s="21">
        <f>R205-Baseline!R205</f>
        <v>2248.4785741074747</v>
      </c>
      <c r="S225" s="21">
        <f>S205-Baseline!S205</f>
        <v>2404.860679144243</v>
      </c>
      <c r="T225" s="21">
        <f>T205-Baseline!T205</f>
        <v>2560.8123408954671</v>
      </c>
      <c r="U225" s="21">
        <f>U205-Baseline!U205</f>
        <v>2716.3623546510466</v>
      </c>
      <c r="V225" s="21">
        <f>V205-Baseline!V205</f>
        <v>2871.5396554936942</v>
      </c>
      <c r="W225" s="21">
        <f>W205-Baseline!W205</f>
        <v>3026.3733395531845</v>
      </c>
      <c r="X225" s="21">
        <f>X205-Baseline!X205</f>
        <v>3180.8926860593137</v>
      </c>
      <c r="Y225" s="21">
        <f>Y205-Baseline!Y205</f>
        <v>3335.1271799135184</v>
      </c>
      <c r="Z225" s="21">
        <f>Z205-Baseline!Z205</f>
        <v>3489.1065349954952</v>
      </c>
      <c r="AA225" s="21">
        <f>AA205-Baseline!AA205</f>
        <v>3642.8607182016781</v>
      </c>
      <c r="AB225" s="21">
        <f>AB205-Baseline!AB205</f>
        <v>3796.419974329915</v>
      </c>
      <c r="AC225" s="21">
        <f>AC205-Baseline!AC205</f>
        <v>3968.75451058115</v>
      </c>
      <c r="AD225" s="21">
        <f>AD205-Baseline!AD205</f>
        <v>4141.1151989849122</v>
      </c>
      <c r="AE225" s="21">
        <f>AE205-Baseline!AE205</f>
        <v>4313.5298818039846</v>
      </c>
      <c r="AF225" s="21">
        <f>AF205-Baseline!AF205</f>
        <v>4486.0251379604297</v>
      </c>
      <c r="AG225" s="21">
        <f>AG205-Baseline!AG205</f>
        <v>4658.6272683257839</v>
      </c>
      <c r="AH225" s="21">
        <f>AH205-Baseline!AH205</f>
        <v>4831.3635208367168</v>
      </c>
      <c r="AI225" s="21">
        <f>AI205-Baseline!AI205</f>
        <v>5004.2637515311517</v>
      </c>
      <c r="AJ225" s="21">
        <f>AJ205-Baseline!AJ205</f>
        <v>5178.1417665673389</v>
      </c>
      <c r="AK225" s="21">
        <f>AK205-Baseline!AK205</f>
        <v>5353.0312031832873</v>
      </c>
      <c r="AL225" s="21">
        <f>AL205-Baseline!AL205</f>
        <v>5528.9670559208134</v>
      </c>
      <c r="AM225" s="21">
        <f>AM205-Baseline!AM205</f>
        <v>5705.9857795918297</v>
      </c>
      <c r="AN225" s="21">
        <f>AN205-Baseline!AN205</f>
        <v>5884.1252269184306</v>
      </c>
      <c r="AO225" s="21">
        <f>AO205-Baseline!AO205</f>
        <v>6063.4245601839448</v>
      </c>
      <c r="AP225" s="21">
        <f>AP205-Baseline!AP205</f>
        <v>6243.9244208661885</v>
      </c>
      <c r="AQ225" s="21">
        <f>AQ205-Baseline!AQ205</f>
        <v>6425.6669970976473</v>
      </c>
      <c r="AR225" s="21">
        <f>AR205-Baseline!AR205</f>
        <v>6608.6960607626143</v>
      </c>
      <c r="AS225" s="21">
        <f>AS205-Baseline!AS205</f>
        <v>6793.0570141947101</v>
      </c>
      <c r="AT225" s="21">
        <f>AT205-Baseline!AT205</f>
        <v>6978.7969593715789</v>
      </c>
      <c r="AU225" s="21">
        <f>AU205-Baseline!AU205</f>
        <v>7165.96477805205</v>
      </c>
      <c r="AV225" s="21">
        <f>AV205-Baseline!AV205</f>
        <v>7354.6112013707516</v>
      </c>
      <c r="AW225" s="21">
        <f>AW205-Baseline!AW205</f>
        <v>7544.788884807811</v>
      </c>
      <c r="AX225" s="21">
        <f>AX205-Baseline!AX205</f>
        <v>7736.5524913566969</v>
      </c>
      <c r="AY225" s="21">
        <f>AY205-Baseline!AY205</f>
        <v>7929.9587808042415</v>
      </c>
      <c r="AZ225" s="21">
        <f>AZ205-Baseline!AZ205</f>
        <v>8125.0667032412584</v>
      </c>
      <c r="BA225" s="21">
        <f>BA205-Baseline!BA205</f>
        <v>8321.9374974150687</v>
      </c>
      <c r="BB225" s="21">
        <f>BB205-Baseline!BB205</f>
        <v>8520.6023567933971</v>
      </c>
    </row>
    <row r="226" spans="1:54" outlineLevel="2">
      <c r="A226" s="465"/>
      <c r="B226" s="150" t="s">
        <v>497</v>
      </c>
      <c r="C226" s="19"/>
      <c r="D226" s="135" t="s">
        <v>387</v>
      </c>
      <c r="E226" s="21">
        <f>E206-Baseline!E206</f>
        <v>262.90254776940782</v>
      </c>
      <c r="F226" s="21">
        <f>F206-Baseline!F206</f>
        <v>524.38785014622999</v>
      </c>
      <c r="G226" s="21">
        <f>G206-Baseline!G206</f>
        <v>784.49610706170745</v>
      </c>
      <c r="H226" s="21">
        <f>H206-Baseline!H206</f>
        <v>1043.2676253976379</v>
      </c>
      <c r="I226" s="21">
        <f>I206-Baseline!I206</f>
        <v>1300.742868464263</v>
      </c>
      <c r="J226" s="21">
        <f>J206-Baseline!J206</f>
        <v>1556.9625100667017</v>
      </c>
      <c r="K226" s="21">
        <f>K206-Baseline!K206</f>
        <v>1811.9674935854623</v>
      </c>
      <c r="L226" s="21">
        <f>L206-Baseline!L206</f>
        <v>2065.7990969270154</v>
      </c>
      <c r="M226" s="21">
        <f>M206-Baseline!M206</f>
        <v>2318.4990041538231</v>
      </c>
      <c r="N226" s="21">
        <f>N206-Baseline!N206</f>
        <v>2570.1093845621253</v>
      </c>
      <c r="O226" s="21">
        <f>O206-Baseline!O206</f>
        <v>2820.6729802266627</v>
      </c>
      <c r="P226" s="21">
        <f>P206-Baseline!P206</f>
        <v>3070.209774750042</v>
      </c>
      <c r="Q226" s="21">
        <f>Q206-Baseline!Q206</f>
        <v>3318.7491839716818</v>
      </c>
      <c r="R226" s="21">
        <f>R206-Baseline!R206</f>
        <v>3566.3298018149389</v>
      </c>
      <c r="S226" s="21">
        <f>S206-Baseline!S206</f>
        <v>3812.9598670795713</v>
      </c>
      <c r="T226" s="21">
        <f>T206-Baseline!T206</f>
        <v>4058.6785352157258</v>
      </c>
      <c r="U226" s="21">
        <f>U206-Baseline!U206</f>
        <v>4303.5251075570204</v>
      </c>
      <c r="V226" s="21">
        <f>V206-Baseline!V206</f>
        <v>4547.5390551367345</v>
      </c>
      <c r="W226" s="21">
        <f>W206-Baseline!W206</f>
        <v>4790.7600431636965</v>
      </c>
      <c r="X226" s="21">
        <f>X206-Baseline!X206</f>
        <v>5033.2279561480073</v>
      </c>
      <c r="Y226" s="21">
        <f>Y206-Baseline!Y206</f>
        <v>5274.9829237448448</v>
      </c>
      <c r="Z226" s="21">
        <f>Z206-Baseline!Z206</f>
        <v>5516.0653473159518</v>
      </c>
      <c r="AA226" s="21">
        <f>AA206-Baseline!AA206</f>
        <v>5756.5159274384896</v>
      </c>
      <c r="AB226" s="21">
        <f>AB206-Baseline!AB206</f>
        <v>5996.3756921134554</v>
      </c>
      <c r="AC226" s="21">
        <f>AC206-Baseline!AC206</f>
        <v>6254.5704365163319</v>
      </c>
      <c r="AD226" s="21">
        <f>AD206-Baseline!AD206</f>
        <v>6512.355477760073</v>
      </c>
      <c r="AE226" s="21">
        <f>AE206-Baseline!AE206</f>
        <v>6769.7578043982639</v>
      </c>
      <c r="AF226" s="21">
        <f>AF206-Baseline!AF206</f>
        <v>7026.7997263756206</v>
      </c>
      <c r="AG226" s="21">
        <f>AG206-Baseline!AG206</f>
        <v>7283.5017718271447</v>
      </c>
      <c r="AH226" s="21">
        <f>AH206-Baseline!AH206</f>
        <v>7539.8863009926608</v>
      </c>
      <c r="AI226" s="21">
        <f>AI206-Baseline!AI206</f>
        <v>7795.9824253541356</v>
      </c>
      <c r="AJ226" s="21">
        <f>AJ206-Baseline!AJ206</f>
        <v>8053.0038246327922</v>
      </c>
      <c r="AK226" s="21">
        <f>AK206-Baseline!AK206</f>
        <v>8310.9800438520942</v>
      </c>
      <c r="AL226" s="21">
        <f>AL206-Baseline!AL206</f>
        <v>8569.9427065795626</v>
      </c>
      <c r="AM226" s="21">
        <f>AM206-Baseline!AM206</f>
        <v>8829.9257270359412</v>
      </c>
      <c r="AN226" s="21">
        <f>AN206-Baseline!AN206</f>
        <v>9090.9650211984754</v>
      </c>
      <c r="AO226" s="21">
        <f>AO206-Baseline!AO206</f>
        <v>9353.0981346007866</v>
      </c>
      <c r="AP226" s="21">
        <f>AP206-Baseline!AP206</f>
        <v>9616.3646384106669</v>
      </c>
      <c r="AQ226" s="21">
        <f>AQ206-Baseline!AQ206</f>
        <v>9880.8062129671798</v>
      </c>
      <c r="AR226" s="21">
        <f>AR206-Baseline!AR206</f>
        <v>10146.466633830532</v>
      </c>
      <c r="AS226" s="21">
        <f>AS206-Baseline!AS206</f>
        <v>10413.391779833155</v>
      </c>
      <c r="AT226" s="21">
        <f>AT206-Baseline!AT206</f>
        <v>10681.629701393666</v>
      </c>
      <c r="AU226" s="21">
        <f>AU206-Baseline!AU206</f>
        <v>10951.230713971963</v>
      </c>
      <c r="AV226" s="21">
        <f>AV206-Baseline!AV206</f>
        <v>11222.247451722045</v>
      </c>
      <c r="AW226" s="21">
        <f>AW206-Baseline!AW206</f>
        <v>11494.734928574167</v>
      </c>
      <c r="AX226" s="21">
        <f>AX206-Baseline!AX206</f>
        <v>11768.750614658791</v>
      </c>
      <c r="AY226" s="21">
        <f>AY206-Baseline!AY206</f>
        <v>12044.354521220062</v>
      </c>
      <c r="AZ226" s="21">
        <f>AZ206-Baseline!AZ206</f>
        <v>12321.609287739213</v>
      </c>
      <c r="BA226" s="21">
        <f>BA206-Baseline!BA206</f>
        <v>12600.580272423664</v>
      </c>
      <c r="BB226" s="21">
        <f>BB206-Baseline!BB206</f>
        <v>12881.28939559752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502</v>
      </c>
      <c r="C229" s="57"/>
      <c r="D229" s="56" t="s">
        <v>387</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39" customFormat="1" ht="56.9" customHeight="1"/>
    <row r="2" spans="1:14">
      <c r="A2" s="40"/>
    </row>
    <row r="3" spans="1:14">
      <c r="A3" s="40"/>
    </row>
    <row r="4" spans="1:14">
      <c r="A4" s="42" t="s">
        <v>77</v>
      </c>
      <c r="B4" s="42" t="s">
        <v>78</v>
      </c>
      <c r="C4" s="340" t="s">
        <v>79</v>
      </c>
      <c r="D4" s="340"/>
      <c r="E4" s="340"/>
      <c r="F4" s="340"/>
      <c r="G4" s="340"/>
      <c r="H4" s="340"/>
      <c r="I4" s="340"/>
      <c r="J4" s="340"/>
      <c r="K4" s="340"/>
      <c r="L4" s="340"/>
      <c r="M4" s="340"/>
      <c r="N4" s="340"/>
    </row>
    <row r="5" spans="1:14" ht="72.400000000000006" customHeight="1">
      <c r="A5" s="94" t="s">
        <v>80</v>
      </c>
      <c r="B5" s="43" t="s">
        <v>81</v>
      </c>
      <c r="C5" s="342" t="s">
        <v>82</v>
      </c>
      <c r="D5" s="345"/>
      <c r="E5" s="345"/>
      <c r="F5" s="345"/>
      <c r="G5" s="345"/>
      <c r="H5" s="345"/>
      <c r="I5" s="345"/>
      <c r="J5" s="345"/>
      <c r="K5" s="345"/>
      <c r="L5" s="345"/>
      <c r="M5" s="345"/>
      <c r="N5" s="346"/>
    </row>
    <row r="6" spans="1:14" ht="83.65" customHeight="1">
      <c r="A6" s="95" t="s">
        <v>83</v>
      </c>
      <c r="B6" s="43" t="s">
        <v>84</v>
      </c>
      <c r="C6" s="341" t="s">
        <v>85</v>
      </c>
      <c r="D6" s="337"/>
      <c r="E6" s="337"/>
      <c r="F6" s="337"/>
      <c r="G6" s="337"/>
      <c r="H6" s="337"/>
      <c r="I6" s="337"/>
      <c r="J6" s="337"/>
      <c r="K6" s="337"/>
      <c r="L6" s="337"/>
      <c r="M6" s="337"/>
      <c r="N6" s="337"/>
    </row>
    <row r="7" spans="1:14" ht="70.900000000000006" customHeight="1">
      <c r="A7" s="96" t="s">
        <v>13</v>
      </c>
      <c r="B7" s="43" t="s">
        <v>86</v>
      </c>
      <c r="C7" s="337" t="s">
        <v>87</v>
      </c>
      <c r="D7" s="337"/>
      <c r="E7" s="337"/>
      <c r="F7" s="337"/>
      <c r="G7" s="337"/>
      <c r="H7" s="337"/>
      <c r="I7" s="337"/>
      <c r="J7" s="337"/>
      <c r="K7" s="337"/>
      <c r="L7" s="337"/>
      <c r="M7" s="337"/>
      <c r="N7" s="337"/>
    </row>
    <row r="8" spans="1:14" ht="158.65" customHeight="1">
      <c r="A8" s="95" t="s">
        <v>88</v>
      </c>
      <c r="B8" s="43" t="s">
        <v>89</v>
      </c>
      <c r="C8" s="337" t="s">
        <v>90</v>
      </c>
      <c r="D8" s="337"/>
      <c r="E8" s="337"/>
      <c r="F8" s="337"/>
      <c r="G8" s="337"/>
      <c r="H8" s="337"/>
      <c r="I8" s="337"/>
      <c r="J8" s="337"/>
      <c r="K8" s="337"/>
      <c r="L8" s="337"/>
      <c r="M8" s="337"/>
      <c r="N8" s="337"/>
    </row>
    <row r="9" spans="1:14" ht="105" customHeight="1">
      <c r="A9" s="97" t="s">
        <v>91</v>
      </c>
      <c r="B9" s="43" t="s">
        <v>92</v>
      </c>
      <c r="C9" s="337" t="s">
        <v>93</v>
      </c>
      <c r="D9" s="337"/>
      <c r="E9" s="337"/>
      <c r="F9" s="337"/>
      <c r="G9" s="337"/>
      <c r="H9" s="337"/>
      <c r="I9" s="337"/>
      <c r="J9" s="337"/>
      <c r="K9" s="337"/>
      <c r="L9" s="337"/>
      <c r="M9" s="337"/>
      <c r="N9" s="337"/>
    </row>
    <row r="10" spans="1:14" ht="105" customHeight="1">
      <c r="A10" s="157" t="s">
        <v>94</v>
      </c>
      <c r="B10" s="43" t="s">
        <v>95</v>
      </c>
      <c r="C10" s="342"/>
      <c r="D10" s="343"/>
      <c r="E10" s="343"/>
      <c r="F10" s="343"/>
      <c r="G10" s="343"/>
      <c r="H10" s="343"/>
      <c r="I10" s="343"/>
      <c r="J10" s="343"/>
      <c r="K10" s="343"/>
      <c r="L10" s="343"/>
      <c r="M10" s="343"/>
      <c r="N10" s="344"/>
    </row>
    <row r="11" spans="1:14" ht="384" customHeight="1">
      <c r="A11" s="98" t="s">
        <v>96</v>
      </c>
      <c r="B11" s="43" t="s">
        <v>97</v>
      </c>
      <c r="C11" s="337" t="s">
        <v>98</v>
      </c>
      <c r="D11" s="338"/>
      <c r="E11" s="338"/>
      <c r="F11" s="338"/>
      <c r="G11" s="338"/>
      <c r="H11" s="338"/>
      <c r="I11" s="338"/>
      <c r="J11" s="338"/>
      <c r="K11" s="338"/>
      <c r="L11" s="338"/>
      <c r="M11" s="338"/>
      <c r="N11" s="338"/>
    </row>
    <row r="12" spans="1:14" ht="122.25" customHeight="1">
      <c r="A12" s="229" t="s">
        <v>99</v>
      </c>
      <c r="B12" s="156" t="s">
        <v>100</v>
      </c>
      <c r="C12" s="335" t="s">
        <v>101</v>
      </c>
      <c r="D12" s="336"/>
      <c r="E12" s="336"/>
      <c r="F12" s="336"/>
      <c r="G12" s="336"/>
      <c r="H12" s="336"/>
      <c r="I12" s="336"/>
      <c r="J12" s="336"/>
      <c r="K12" s="336"/>
      <c r="L12" s="336"/>
      <c r="M12" s="336"/>
      <c r="N12" s="336"/>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3.5"/>
  <cols>
    <col min="1" max="1" width="22" customWidth="1"/>
  </cols>
  <sheetData>
    <row r="1" spans="1:19">
      <c r="A1" s="4" t="s">
        <v>503</v>
      </c>
    </row>
    <row r="2" spans="1:19">
      <c r="A2" s="461" t="s">
        <v>504</v>
      </c>
      <c r="B2" s="461"/>
      <c r="C2" s="461"/>
      <c r="D2" s="461"/>
      <c r="E2" s="461"/>
      <c r="F2" s="461"/>
      <c r="G2" s="461"/>
      <c r="H2" s="461"/>
      <c r="I2" s="461"/>
      <c r="J2" s="461"/>
      <c r="K2" s="461"/>
      <c r="L2" s="461"/>
      <c r="M2" s="461"/>
      <c r="N2" s="461"/>
      <c r="O2" s="461"/>
      <c r="P2" s="461"/>
      <c r="Q2" s="461"/>
      <c r="R2" s="461"/>
      <c r="S2" s="461"/>
    </row>
    <row r="3" spans="1:19">
      <c r="A3" s="461"/>
      <c r="B3" s="461"/>
      <c r="C3" s="461"/>
      <c r="D3" s="461"/>
      <c r="E3" s="461"/>
      <c r="F3" s="461"/>
      <c r="G3" s="461"/>
      <c r="H3" s="461"/>
      <c r="I3" s="461"/>
      <c r="J3" s="461"/>
      <c r="K3" s="461"/>
      <c r="L3" s="461"/>
      <c r="M3" s="461"/>
      <c r="N3" s="461"/>
      <c r="O3" s="461"/>
      <c r="P3" s="461"/>
      <c r="Q3" s="461"/>
      <c r="R3" s="461"/>
      <c r="S3" s="461"/>
    </row>
    <row r="4" spans="1:19">
      <c r="A4" s="461"/>
      <c r="B4" s="461"/>
      <c r="C4" s="461"/>
      <c r="D4" s="461"/>
      <c r="E4" s="461"/>
      <c r="F4" s="461"/>
      <c r="G4" s="461"/>
      <c r="H4" s="461"/>
      <c r="I4" s="461"/>
      <c r="J4" s="461"/>
      <c r="K4" s="461"/>
      <c r="L4" s="461"/>
      <c r="M4" s="461"/>
      <c r="N4" s="461"/>
      <c r="O4" s="461"/>
      <c r="P4" s="461"/>
      <c r="Q4" s="461"/>
      <c r="R4" s="461"/>
      <c r="S4" s="461"/>
    </row>
    <row r="19" spans="1:19">
      <c r="A19" s="4" t="s">
        <v>506</v>
      </c>
    </row>
    <row r="20" spans="1:19">
      <c r="A20" s="461" t="s">
        <v>507</v>
      </c>
      <c r="B20" s="461"/>
      <c r="C20" s="461"/>
      <c r="D20" s="461"/>
      <c r="E20" s="461"/>
      <c r="F20" s="461"/>
      <c r="G20" s="461"/>
      <c r="H20" s="461"/>
      <c r="I20" s="461"/>
      <c r="J20" s="461"/>
      <c r="K20" s="461"/>
      <c r="L20" s="461"/>
      <c r="M20" s="461"/>
      <c r="N20" s="461"/>
      <c r="O20" s="461"/>
      <c r="P20" s="461"/>
      <c r="Q20" s="461"/>
      <c r="R20" s="461"/>
      <c r="S20" s="461"/>
    </row>
    <row r="21" spans="1:19" ht="25.5" customHeight="1">
      <c r="A21" s="461"/>
      <c r="B21" s="461"/>
      <c r="C21" s="461"/>
      <c r="D21" s="461"/>
      <c r="E21" s="461"/>
      <c r="F21" s="461"/>
      <c r="G21" s="461"/>
      <c r="H21" s="461"/>
      <c r="I21" s="461"/>
      <c r="J21" s="461"/>
      <c r="K21" s="461"/>
      <c r="L21" s="461"/>
      <c r="M21" s="461"/>
      <c r="N21" s="461"/>
      <c r="O21" s="461"/>
      <c r="P21" s="461"/>
      <c r="Q21" s="461"/>
      <c r="R21" s="461"/>
      <c r="S21" s="461"/>
    </row>
    <row r="23" spans="1:19">
      <c r="A23" s="158" t="s">
        <v>350</v>
      </c>
      <c r="B23" s="395"/>
      <c r="C23" s="395"/>
      <c r="D23" s="395"/>
      <c r="E23" s="395"/>
      <c r="F23" s="395"/>
      <c r="G23" s="395"/>
      <c r="H23" s="395"/>
      <c r="I23" s="395"/>
      <c r="J23" s="395"/>
      <c r="K23" s="395"/>
      <c r="L23" s="395"/>
      <c r="M23" s="395"/>
      <c r="N23" s="395"/>
      <c r="O23" s="395"/>
      <c r="P23" s="395"/>
      <c r="Q23" s="395"/>
      <c r="R23" s="395"/>
      <c r="S23" s="395"/>
    </row>
    <row r="24" spans="1:19">
      <c r="A24" s="158" t="s">
        <v>490</v>
      </c>
      <c r="B24" s="395"/>
      <c r="C24" s="395"/>
      <c r="D24" s="395"/>
      <c r="E24" s="395"/>
      <c r="F24" s="395"/>
      <c r="G24" s="395"/>
      <c r="H24" s="395"/>
      <c r="I24" s="395"/>
      <c r="J24" s="395"/>
      <c r="K24" s="395"/>
      <c r="L24" s="395"/>
      <c r="M24" s="395"/>
      <c r="N24" s="395"/>
      <c r="O24" s="395"/>
      <c r="P24" s="395"/>
      <c r="Q24" s="395"/>
      <c r="R24" s="395"/>
      <c r="S24" s="395"/>
    </row>
    <row r="25" spans="1:19">
      <c r="A25" s="159" t="s">
        <v>393</v>
      </c>
      <c r="B25" s="395"/>
      <c r="C25" s="395"/>
      <c r="D25" s="395"/>
      <c r="E25" s="395"/>
      <c r="F25" s="395"/>
      <c r="G25" s="395"/>
      <c r="H25" s="395"/>
      <c r="I25" s="395"/>
      <c r="J25" s="395"/>
      <c r="K25" s="395"/>
      <c r="L25" s="395"/>
      <c r="M25" s="395"/>
      <c r="N25" s="395"/>
      <c r="O25" s="395"/>
      <c r="P25" s="395"/>
      <c r="Q25" s="395"/>
      <c r="R25" s="395"/>
      <c r="S25" s="395"/>
    </row>
    <row r="26" spans="1:19">
      <c r="A26" s="159" t="s">
        <v>469</v>
      </c>
      <c r="B26" s="395"/>
      <c r="C26" s="395"/>
      <c r="D26" s="395"/>
      <c r="E26" s="395"/>
      <c r="F26" s="395"/>
      <c r="G26" s="395"/>
      <c r="H26" s="395"/>
      <c r="I26" s="395"/>
      <c r="J26" s="395"/>
      <c r="K26" s="395"/>
      <c r="L26" s="395"/>
      <c r="M26" s="395"/>
      <c r="N26" s="395"/>
      <c r="O26" s="395"/>
      <c r="P26" s="395"/>
      <c r="Q26" s="395"/>
      <c r="R26" s="395"/>
      <c r="S26" s="395"/>
    </row>
    <row r="27" spans="1:19">
      <c r="A27" s="159" t="s">
        <v>470</v>
      </c>
      <c r="B27" s="395"/>
      <c r="C27" s="395"/>
      <c r="D27" s="395"/>
      <c r="E27" s="395"/>
      <c r="F27" s="395"/>
      <c r="G27" s="395"/>
      <c r="H27" s="395"/>
      <c r="I27" s="395"/>
      <c r="J27" s="395"/>
      <c r="K27" s="395"/>
      <c r="L27" s="395"/>
      <c r="M27" s="395"/>
      <c r="N27" s="395"/>
      <c r="O27" s="395"/>
      <c r="P27" s="395"/>
      <c r="Q27" s="395"/>
      <c r="R27" s="395"/>
      <c r="S27" s="395"/>
    </row>
    <row r="31" spans="1:19">
      <c r="A31" s="4" t="s">
        <v>511</v>
      </c>
    </row>
    <row r="32" spans="1:19">
      <c r="A32" t="s">
        <v>512</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347"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topLeftCell="H1" zoomScale="80" zoomScaleNormal="80" workbookViewId="0">
      <selection activeCell="AD9" sqref="AD9:AF12"/>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48" t="s">
        <v>110</v>
      </c>
      <c r="J4" s="339"/>
      <c r="K4" s="339"/>
      <c r="L4" s="339"/>
      <c r="M4" s="339"/>
      <c r="N4" s="339"/>
      <c r="O4" s="41"/>
      <c r="P4" s="348" t="s">
        <v>111</v>
      </c>
      <c r="Q4" s="339"/>
      <c r="R4" s="339"/>
      <c r="S4" s="339"/>
      <c r="T4" s="339"/>
      <c r="U4" s="339"/>
      <c r="V4" s="41"/>
      <c r="W4" s="348" t="s">
        <v>112</v>
      </c>
      <c r="X4" s="339"/>
      <c r="Y4" s="339"/>
      <c r="Z4" s="339"/>
      <c r="AA4" s="339"/>
      <c r="AB4" s="339"/>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52" t="s">
        <v>114</v>
      </c>
      <c r="J6" s="353"/>
      <c r="K6" s="353"/>
      <c r="L6" s="353"/>
      <c r="M6" s="353"/>
      <c r="N6" s="354"/>
      <c r="O6" s="76"/>
      <c r="P6" s="352" t="s">
        <v>114</v>
      </c>
      <c r="Q6" s="353"/>
      <c r="R6" s="353"/>
      <c r="S6" s="353"/>
      <c r="T6" s="353"/>
      <c r="U6" s="354"/>
      <c r="V6" s="76"/>
      <c r="W6" s="352" t="s">
        <v>114</v>
      </c>
      <c r="X6" s="353"/>
      <c r="Y6" s="353"/>
      <c r="Z6" s="353"/>
      <c r="AA6" s="353"/>
      <c r="AB6" s="354"/>
      <c r="AC6" s="41"/>
      <c r="AD6" s="41"/>
      <c r="AG6" s="66"/>
    </row>
    <row r="7" spans="2:33" ht="33.75" customHeight="1">
      <c r="B7" s="64"/>
      <c r="C7" s="69" t="s">
        <v>115</v>
      </c>
      <c r="D7" s="69" t="s">
        <v>116</v>
      </c>
      <c r="E7" s="70" t="s">
        <v>117</v>
      </c>
      <c r="F7" s="349" t="s">
        <v>118</v>
      </c>
      <c r="G7" s="351"/>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Baseline</v>
      </c>
      <c r="E9" s="37" t="str" cm="1">
        <f t="array" aca="1" ref="E9" ca="1">INDIRECT("'" &amp; $C9 &amp;"'!" &amp; "B7")</f>
        <v>N</v>
      </c>
      <c r="F9" s="37">
        <f ca="1">SUM(INDIRECT("'" &amp; $C9 &amp;"'!" &amp; "B26:F26"))</f>
        <v>0</v>
      </c>
      <c r="G9" s="37">
        <f ca="1">SUM(INDIRECT("'" &amp; $C9 &amp;"'!" &amp; "B27:F27"))</f>
        <v>-84.071631129539824</v>
      </c>
      <c r="H9" s="37" t="str" cm="1">
        <f t="array" aca="1" ref="H9" ca="1">INDIRECT("'" &amp; $C9 &amp;"'!" &amp; "B8")</f>
        <v>CV5.02, CV5.03</v>
      </c>
      <c r="I9" s="37" cm="1">
        <f t="array" aca="1" ref="I9" ca="1">INDIRECT("'" &amp; $C9 &amp;"'!" &amp; "B13")</f>
        <v>-1888.8842851622592</v>
      </c>
      <c r="J9" s="37" cm="1">
        <f t="array" aca="1" ref="J9" ca="1">INDIRECT("'" &amp; $C9 &amp;"'!" &amp; "B14")</f>
        <v>-2907.088236539782</v>
      </c>
      <c r="K9" s="37" cm="1">
        <f t="array" aca="1" ref="K9" ca="1">INDIRECT("'" &amp; $C9 &amp;"'!" &amp; "B15")</f>
        <v>-3908.4083463540983</v>
      </c>
      <c r="L9" s="37" cm="1">
        <f t="array" aca="1" ref="L9" ca="1">INDIRECT("'" &amp; $C9 &amp;"'!" &amp; "B16")</f>
        <v>-4896.5037418396423</v>
      </c>
      <c r="M9" s="277" cm="1">
        <f t="array" aca="1" ref="M9" ca="1">INDIRECT("'" &amp; $C9 &amp;"'!" &amp; "B17")</f>
        <v>-7051.523749760594</v>
      </c>
      <c r="N9" s="277" cm="1">
        <f t="array" aca="1" ref="N9" ca="1">INDIRECT("'" &amp; $C9 &amp;"'!" &amp; "B18")</f>
        <v>-9294.0798037950626</v>
      </c>
      <c r="O9" s="76"/>
      <c r="P9" s="37" cm="1">
        <f t="array" aca="1" ref="P9" ca="1">INDIRECT("'" &amp; $C9 &amp;"'!" &amp; "D13")</f>
        <v>-1459.2602889477216</v>
      </c>
      <c r="Q9" s="37" cm="1">
        <f t="array" aca="1" ref="Q9" ca="1">INDIRECT("'" &amp; $C9 &amp;"'!" &amp; "D14")</f>
        <v>-2248.4785741074747</v>
      </c>
      <c r="R9" s="37" cm="1">
        <f t="array" aca="1" ref="R9" ca="1">INDIRECT("'" &amp; $C9 &amp;"'!" &amp; "D15")</f>
        <v>-3026.3733395531845</v>
      </c>
      <c r="S9" s="37" cm="1">
        <f t="array" aca="1" ref="S9" ca="1">INDIRECT("'" &amp; $C9 &amp;"'!" &amp; "D16")</f>
        <v>-3796.419974329915</v>
      </c>
      <c r="T9" s="277" cm="1">
        <f t="array" aca="1" ref="T9" ca="1">INDIRECT("'" &amp; $C9 &amp;"'!" &amp; "D17")</f>
        <v>-5528.9670559208134</v>
      </c>
      <c r="U9" s="277" cm="1">
        <f t="array" aca="1" ref="U9" ca="1">INDIRECT("'" &amp; $C9 &amp;"'!" &amp; "D18")</f>
        <v>-7354.6112013707516</v>
      </c>
      <c r="V9" s="76"/>
      <c r="W9" s="37" cm="1">
        <f t="array" aca="1" ref="W9" ca="1">INDIRECT("'" &amp; $C9 &amp;"'!" &amp; "F13")</f>
        <v>-2318.4990041538231</v>
      </c>
      <c r="X9" s="37" cm="1">
        <f t="array" aca="1" ref="X9" ca="1">INDIRECT("'" &amp; $C9 &amp;"'!" &amp; "F14")</f>
        <v>-3566.3298018149389</v>
      </c>
      <c r="Y9" s="37" cm="1">
        <f t="array" aca="1" ref="Y9" ca="1">INDIRECT("'" &amp; $C9 &amp;"'!" &amp; "F15")</f>
        <v>-4790.7600431636965</v>
      </c>
      <c r="Z9" s="37" cm="1">
        <f t="array" aca="1" ref="Z9" ca="1">INDIRECT("'" &amp; $C9 &amp;"'!" &amp; "F16")</f>
        <v>-5996.3756921134554</v>
      </c>
      <c r="AA9" s="277" cm="1">
        <f t="array" aca="1" ref="AA9" ca="1">INDIRECT("'" &amp; $C9 &amp;"'!" &amp; "F17")</f>
        <v>-8569.9427065795626</v>
      </c>
      <c r="AB9" s="277" cm="1">
        <f t="array" aca="1" ref="AB9" ca="1">INDIRECT("'" &amp; $C9 &amp;"'!" &amp; "F18")</f>
        <v>-11222.247451722045</v>
      </c>
      <c r="AC9" s="41"/>
      <c r="AD9" s="84" t="s">
        <v>126</v>
      </c>
      <c r="AE9" s="84" t="s">
        <v>127</v>
      </c>
      <c r="AF9" s="84" t="s">
        <v>128</v>
      </c>
      <c r="AG9" s="66"/>
    </row>
    <row r="10" spans="2:33">
      <c r="B10" s="64"/>
      <c r="C10" s="72" t="s">
        <v>129</v>
      </c>
      <c r="D10" s="37" t="str" cm="1">
        <f t="array" aca="1" ref="D10" ca="1">INDIRECT("'" &amp; $C10 &amp;"'!" &amp; "B4")</f>
        <v>Prefered</v>
      </c>
      <c r="E10" s="37" t="str" cm="1">
        <f t="array" aca="1" ref="E10" ca="1">IF(ISTEXT($D10),INDIRECT("'" &amp; $C10 &amp;"'!" &amp; "B7"),"")</f>
        <v>Y</v>
      </c>
      <c r="F10" s="37">
        <f t="shared" ref="F10:F19" ca="1" si="0">IF(ISTEXT($D10),SUM(INDIRECT("'" &amp; $C10 &amp;"'!" &amp; "B26:f26")),"")</f>
        <v>-26.980350000000001</v>
      </c>
      <c r="G10" s="37">
        <f t="shared" ref="G10:G19" ca="1" si="1">IF(ISTEXT($D10),SUM(INDIRECT("'" &amp; $C10 &amp;"'!" &amp; "B27:f27")),"")</f>
        <v>-84.065953031343483</v>
      </c>
      <c r="H10" s="37" t="str" cm="1">
        <f t="array" aca="1" ref="H10" ca="1">IF(ISTEXT($D10),INDIRECT("'" &amp; $C10 &amp;"'!" &amp; "B8"),"")</f>
        <v>CV5.02, CV5.03</v>
      </c>
      <c r="I10" s="37" cm="1">
        <f t="array" aca="1" ref="I10" ca="1">IF(ISTEXT($D10),INDIRECT("'" &amp; $C10 &amp;"'!" &amp; "B13"),"")</f>
        <v>-1903.6274486953066</v>
      </c>
      <c r="J10" s="37" cm="1">
        <f t="array" aca="1" ref="J10" ca="1">IF(ISTEXT($D10),INDIRECT("'" &amp; $C10 &amp;"'!" &amp; "B14"),"")</f>
        <v>-2922.0476324164624</v>
      </c>
      <c r="K10" s="37" cm="1">
        <f t="array" aca="1" ref="K10" ca="1">IF(ISTEXT($D10),INDIRECT("'" &amp; $C10 &amp;"'!" &amp; "B15"),"")</f>
        <v>-3922.567654069042</v>
      </c>
      <c r="L10" s="37" cm="1">
        <f t="array" aca="1" ref="L10" ca="1">IF(ISTEXT($D10),INDIRECT("'" &amp; $C10 &amp;"'!" &amp; "B16"),"")</f>
        <v>-4909.220044728856</v>
      </c>
      <c r="M10" s="277" cm="1">
        <f t="array" aca="1" ref="M10" ca="1">IF(ISTEXT($D10),INDIRECT("'" &amp; $C10 &amp;"'!" &amp; "B17"),"")</f>
        <v>-7057.7762961708759</v>
      </c>
      <c r="N10" s="277" cm="1">
        <f t="array" aca="1" ref="N10" ca="1">IF(ISTEXT($D10),INDIRECT("'" &amp; $C10 &amp;"'!" &amp; "B18"),"")</f>
        <v>-9293.959814804135</v>
      </c>
      <c r="O10" s="76"/>
      <c r="P10" s="37" cm="1">
        <f t="array" aca="1" ref="P10" ca="1">IF(ISTEXT($D10),INDIRECT("'" &amp; $C10 &amp;"'!" &amp; "D13"),"")</f>
        <v>-1474.0526820556338</v>
      </c>
      <c r="Q10" s="37" cm="1">
        <f t="array" aca="1" ref="Q10" ca="1">IF(ISTEXT($D10),INDIRECT("'" &amp; $C10 &amp;"'!" &amp; "D14"),"")</f>
        <v>-2263.5269588129268</v>
      </c>
      <c r="R10" s="37" cm="1">
        <f t="array" aca="1" ref="R10" ca="1">IF(ISTEXT($D10),INDIRECT("'" &amp; $C10 &amp;"'!" &amp; "D15"),"")</f>
        <v>-3040.6596512127976</v>
      </c>
      <c r="S10" s="37" cm="1">
        <f t="array" aca="1" ref="S10" ca="1">IF(ISTEXT($D10),INDIRECT("'" &amp; $C10 &amp;"'!" &amp; "D16"),"")</f>
        <v>-3809.2995538845194</v>
      </c>
      <c r="T10" s="277" cm="1">
        <f t="array" aca="1" ref="T10" ca="1">IF(ISTEXT($D10),INDIRECT("'" &amp; $C10 &amp;"'!" &amp; "D17"),"")</f>
        <v>-5535.4504845197862</v>
      </c>
      <c r="U10" s="277" cm="1">
        <f t="array" aca="1" ref="U10" ca="1">IF(ISTEXT($D10),INDIRECT("'" &amp; $C10 &amp;"'!" &amp; "D18"),"")</f>
        <v>-7354.7847923560175</v>
      </c>
      <c r="V10" s="76"/>
      <c r="W10" s="37" cm="1">
        <f t="array" aca="1" ref="W10" ca="1">IF(ISTEXT($D10),INDIRECT("'" &amp; $C10 &amp;"'!" &amp; "F13"),"")</f>
        <v>-2333.1930066202913</v>
      </c>
      <c r="X10" s="37" cm="1">
        <f t="array" aca="1" ref="X10" ca="1">IF(ISTEXT($D10),INDIRECT("'" &amp; $C10 &amp;"'!" &amp; "F14"),"")</f>
        <v>-3581.2001653843899</v>
      </c>
      <c r="Y10" s="37" cm="1">
        <f t="array" aca="1" ref="Y10" ca="1">IF(ISTEXT($D10),INDIRECT("'" &amp; $C10 &amp;"'!" &amp; "F15"),"")</f>
        <v>-4804.7923572188774</v>
      </c>
      <c r="Z10" s="37" cm="1">
        <f t="array" aca="1" ref="Z10" ca="1">IF(ISTEXT($D10),INDIRECT("'" &amp; $C10 &amp;"'!" &amp; "F16"),"")</f>
        <v>-6008.9288163654801</v>
      </c>
      <c r="AA10" s="277" cm="1">
        <f t="array" aca="1" ref="AA10" ca="1">IF(ISTEXT($D10),INDIRECT("'" &amp; $C10 &amp;"'!" &amp; "F17"),"")</f>
        <v>-8575.9650942639273</v>
      </c>
      <c r="AB10" s="277" cm="1">
        <f t="array" aca="1" ref="AB10" ca="1">IF(ISTEXT($D10),INDIRECT("'" &amp; $C10 &amp;"'!" &amp; "F18"),"")</f>
        <v>-11221.835681026185</v>
      </c>
      <c r="AC10" s="41"/>
      <c r="AD10" s="84" t="s">
        <v>130</v>
      </c>
      <c r="AE10" s="84" t="s">
        <v>131</v>
      </c>
      <c r="AF10" s="84" t="s">
        <v>132</v>
      </c>
      <c r="AG10" s="66"/>
    </row>
    <row r="11" spans="2:33">
      <c r="B11" s="64"/>
      <c r="C11" s="72" t="s">
        <v>133</v>
      </c>
      <c r="D11" s="37" t="str" cm="1">
        <f t="array" aca="1" ref="D11" ca="1">INDIRECT("'" &amp; $C11 &amp;"'!" &amp; "B4")</f>
        <v>Max</v>
      </c>
      <c r="E11" s="37" t="str" cm="1">
        <f t="array" aca="1" ref="E11" ca="1">IF(ISTEXT($D11),INDIRECT("'" &amp; $C11 &amp;"'!" &amp; "B7"),"")</f>
        <v>N</v>
      </c>
      <c r="F11" s="37">
        <f t="shared" ca="1" si="0"/>
        <v>-28.020350000000001</v>
      </c>
      <c r="G11" s="37">
        <f t="shared" ca="1" si="1"/>
        <v>-84.058905575329192</v>
      </c>
      <c r="H11" s="37" t="str" cm="1">
        <f t="array" aca="1" ref="H11" ca="1">IF(ISTEXT($D11),INDIRECT("'" &amp; $C11 &amp;"'!" &amp; "B8"),"")</f>
        <v>CV5.02, CV5.03</v>
      </c>
      <c r="I11" s="37" cm="1">
        <f t="array" aca="1" ref="I11" ca="1">IF(ISTEXT($D11),INDIRECT("'" &amp; $C11 &amp;"'!" &amp; "B13"),"")</f>
        <v>-1899.7601598058855</v>
      </c>
      <c r="J11" s="37" cm="1">
        <f t="array" aca="1" ref="J11" ca="1">IF(ISTEXT($D11),INDIRECT("'" &amp; $C11 &amp;"'!" &amp; "B14"),"")</f>
        <v>-2915.1512464058046</v>
      </c>
      <c r="K11" s="37" cm="1">
        <f t="array" aca="1" ref="K11" ca="1">IF(ISTEXT($D11),INDIRECT("'" &amp; $C11 &amp;"'!" &amp; "B15"),"")</f>
        <v>-3912.7798010584602</v>
      </c>
      <c r="L11" s="37" cm="1">
        <f t="array" aca="1" ref="L11" ca="1">IF(ISTEXT($D11),INDIRECT("'" &amp; $C11 &amp;"'!" &amp; "B16"),"")</f>
        <v>-4896.6498257169542</v>
      </c>
      <c r="M11" s="277" cm="1">
        <f t="array" aca="1" ref="M11" ca="1">IF(ISTEXT($D11),INDIRECT("'" &amp; $C11 &amp;"'!" &amp; "B17"),"")</f>
        <v>-7034.4575968228219</v>
      </c>
      <c r="N11" s="277" cm="1">
        <f t="array" aca="1" ref="N11" ca="1">IF(ISTEXT($D11),INDIRECT("'" &amp; $C11 &amp;"'!" &amp; "B18"),"")</f>
        <v>-9259.7703394778928</v>
      </c>
      <c r="O11" s="76"/>
      <c r="P11" s="37" cm="1">
        <f t="array" aca="1" ref="P11" ca="1">IF(ISTEXT($D11),INDIRECT("'" &amp; $C11 &amp;"'!" &amp; "D13"),"")</f>
        <v>-1470.2248787649896</v>
      </c>
      <c r="Q11" s="37" cm="1">
        <f t="array" aca="1" ref="Q11" ca="1">IF(ISTEXT($D11),INDIRECT("'" &amp; $C11 &amp;"'!" &amp; "D14"),"")</f>
        <v>-2256.693311625977</v>
      </c>
      <c r="R11" s="37" cm="1">
        <f t="array" aca="1" ref="R11" ca="1">IF(ISTEXT($D11),INDIRECT("'" &amp; $C11 &amp;"'!" &amp; "D15"),"")</f>
        <v>-3030.9567758605062</v>
      </c>
      <c r="S11" s="37" cm="1">
        <f t="array" aca="1" ref="S11" ca="1">IF(ISTEXT($D11),INDIRECT("'" &amp; $C11 &amp;"'!" &amp; "D16"),"")</f>
        <v>-3796.8355377548487</v>
      </c>
      <c r="T11" s="277" cm="1">
        <f t="array" aca="1" ref="T11" ca="1">IF(ISTEXT($D11),INDIRECT("'" &amp; $C11 &amp;"'!" &amp; "D17"),"")</f>
        <v>-5512.2775647425124</v>
      </c>
      <c r="U11" s="277" cm="1">
        <f t="array" aca="1" ref="U11" ca="1">IF(ISTEXT($D11),INDIRECT("'" &amp; $C11 &amp;"'!" &amp; "D18"),"")</f>
        <v>-7320.7778231363845</v>
      </c>
      <c r="V11" s="76"/>
      <c r="W11" s="37" cm="1">
        <f t="array" aca="1" ref="W11" ca="1">IF(ISTEXT($D11),INDIRECT("'" &amp; $C11 &amp;"'!" &amp; "F13"),"")</f>
        <v>-2329.2862649031499</v>
      </c>
      <c r="X11" s="37" cm="1">
        <f t="array" aca="1" ref="X11" ca="1">IF(ISTEXT($D11),INDIRECT("'" &amp; $C11 &amp;"'!" &amp; "F14"),"")</f>
        <v>-3574.2410078305084</v>
      </c>
      <c r="Y11" s="37" cm="1">
        <f t="array" aca="1" ref="Y11" ca="1">IF(ISTEXT($D11),INDIRECT("'" &amp; $C11 &amp;"'!" &amp; "F15"),"")</f>
        <v>-4794.9195252810996</v>
      </c>
      <c r="Z11" s="37" cm="1">
        <f t="array" aca="1" ref="Z11" ca="1">IF(ISTEXT($D11),INDIRECT("'" &amp; $C11 &amp;"'!" &amp; "F16"),"")</f>
        <v>-5996.2524445471727</v>
      </c>
      <c r="AA11" s="277" cm="1">
        <f t="array" aca="1" ref="AA11" ca="1">IF(ISTEXT($D11),INDIRECT("'" &amp; $C11 &amp;"'!" &amp; "F17"),"")</f>
        <v>-8552.5010315716099</v>
      </c>
      <c r="AB11" s="277" cm="1">
        <f t="array" aca="1" ref="AB11" ca="1">IF(ISTEXT($D11),INDIRECT("'" &amp; $C11 &amp;"'!" &amp; "F18"),"")</f>
        <v>-11187.464745424924</v>
      </c>
      <c r="AC11" s="41"/>
      <c r="AD11" s="84" t="s">
        <v>134</v>
      </c>
      <c r="AE11" s="84" t="s">
        <v>135</v>
      </c>
      <c r="AF11" s="84" t="s">
        <v>136</v>
      </c>
      <c r="AG11" s="66"/>
    </row>
    <row r="12" spans="2:33">
      <c r="B12" s="64"/>
      <c r="C12" s="72" t="s">
        <v>137</v>
      </c>
      <c r="D12" s="37" t="str" cm="1">
        <f t="array" aca="1" ref="D12" ca="1">INDIRECT("'" &amp; $C12 &amp;"'!" &amp; "B4")</f>
        <v>MIN</v>
      </c>
      <c r="E12" s="37" t="str" cm="1">
        <f t="array" aca="1" ref="E12" ca="1">IF(ISTEXT($D12),INDIRECT("'" &amp; $C12 &amp;"'!" &amp; "B7"),"")</f>
        <v>N</v>
      </c>
      <c r="F12" s="37">
        <f t="shared" ca="1" si="0"/>
        <v>-23.770130614999999</v>
      </c>
      <c r="G12" s="37">
        <f t="shared" ca="1" si="1"/>
        <v>-84.065953028980033</v>
      </c>
      <c r="H12" s="37" t="str" cm="1">
        <f t="array" aca="1" ref="H12" ca="1">IF(ISTEXT($D12),INDIRECT("'" &amp; $C12 &amp;"'!" &amp; "B8"),"")</f>
        <v>CV5.02, CV5.03</v>
      </c>
      <c r="I12" s="37" cm="1">
        <f t="array" aca="1" ref="I12" ca="1">IF(ISTEXT($D12),INDIRECT("'" &amp; $C12 &amp;"'!" &amp; "B13"),"")</f>
        <v>-1905.4638465558123</v>
      </c>
      <c r="J12" s="37" cm="1">
        <f t="array" aca="1" ref="J12" ca="1">IF(ISTEXT($D12),INDIRECT("'" &amp; $C12 &amp;"'!" &amp; "B14"),"")</f>
        <v>-2923.6172717724712</v>
      </c>
      <c r="K12" s="37" cm="1">
        <f t="array" aca="1" ref="K12" ca="1">IF(ISTEXT($D12),INDIRECT("'" &amp; $C12 &amp;"'!" &amp; "B15"),"")</f>
        <v>-3924.0090475864072</v>
      </c>
      <c r="L12" s="37" cm="1">
        <f t="array" aca="1" ref="L12" ca="1">IF(ISTEXT($D12),INDIRECT("'" &amp; $C12 &amp;"'!" &amp; "B16"),"")</f>
        <v>-4910.6234994764918</v>
      </c>
      <c r="M12" s="277" cm="1">
        <f t="array" aca="1" ref="M12" ca="1">IF(ISTEXT($D12),INDIRECT("'" &amp; $C12 &amp;"'!" &amp; "B17"),"")</f>
        <v>-7059.1797509150429</v>
      </c>
      <c r="N12" s="277" cm="1">
        <f t="array" aca="1" ref="N12" ca="1">IF(ISTEXT($D12),INDIRECT("'" &amp; $C12 &amp;"'!" &amp; "B18"),"")</f>
        <v>-9295.3632695453052</v>
      </c>
      <c r="O12" s="76"/>
      <c r="P12" s="37" cm="1">
        <f t="array" aca="1" ref="P12" ca="1">IF(ISTEXT($D12),INDIRECT("'" &amp; $C12 &amp;"'!" &amp; "D13"),"")</f>
        <v>-1475.8890799233475</v>
      </c>
      <c r="Q12" s="37" cm="1">
        <f t="array" aca="1" ref="Q12" ca="1">IF(ISTEXT($D12),INDIRECT("'" &amp; $C12 &amp;"'!" &amp; "D14"),"")</f>
        <v>-2265.0965981764825</v>
      </c>
      <c r="R12" s="37" cm="1">
        <f t="array" aca="1" ref="R12" ca="1">IF(ISTEXT($D12),INDIRECT("'" &amp; $C12 &amp;"'!" &amp; "D15"),"")</f>
        <v>-3042.1010447380363</v>
      </c>
      <c r="S12" s="37" cm="1">
        <f t="array" aca="1" ref="S12" ca="1">IF(ISTEXT($D12),INDIRECT("'" &amp; $C12 &amp;"'!" &amp; "D16"),"")</f>
        <v>-3810.7030086403415</v>
      </c>
      <c r="T12" s="277" cm="1">
        <f t="array" aca="1" ref="T12" ca="1">IF(ISTEXT($D12),INDIRECT("'" &amp; $C12 &amp;"'!" &amp; "D17"),"")</f>
        <v>-5536.8539392727316</v>
      </c>
      <c r="U12" s="277" cm="1">
        <f t="array" aca="1" ref="U12" ca="1">IF(ISTEXT($D12),INDIRECT("'" &amp; $C12 &amp;"'!" &amp; "D18"),"")</f>
        <v>-7356.1882471065219</v>
      </c>
      <c r="V12" s="76"/>
      <c r="W12" s="37" cm="1">
        <f t="array" aca="1" ref="W12" ca="1">IF(ISTEXT($D12),INDIRECT("'" &amp; $C12 &amp;"'!" &amp; "F13"),"")</f>
        <v>-2335.0294044736152</v>
      </c>
      <c r="X12" s="37" cm="1">
        <f t="array" aca="1" ref="X12" ca="1">IF(ISTEXT($D12),INDIRECT("'" &amp; $C12 &amp;"'!" &amp; "F14"),"")</f>
        <v>-3582.7698047328768</v>
      </c>
      <c r="Y12" s="37" cm="1">
        <f t="array" aca="1" ref="Y12" ca="1">IF(ISTEXT($D12),INDIRECT("'" &amp; $C12 &amp;"'!" &amp; "F15"),"")</f>
        <v>-4806.2337507283955</v>
      </c>
      <c r="Z12" s="37" cm="1">
        <f t="array" aca="1" ref="Z12" ca="1">IF(ISTEXT($D12),INDIRECT("'" &amp; $C12 &amp;"'!" &amp; "F16"),"")</f>
        <v>-6010.3322711049559</v>
      </c>
      <c r="AA12" s="277" cm="1">
        <f t="array" aca="1" ref="AA12" ca="1">IF(ISTEXT($D12),INDIRECT("'" &amp; $C12 &amp;"'!" &amp; "F17"),"")</f>
        <v>-8577.3685489993513</v>
      </c>
      <c r="AB12" s="277" cm="1">
        <f t="array" aca="1" ref="AB12" ca="1">IF(ISTEXT($D12),INDIRECT("'" &amp; $C12 &amp;"'!" &amp; "F18"),"")</f>
        <v>-11223.239135758064</v>
      </c>
      <c r="AC12" s="41"/>
      <c r="AD12" s="84" t="s">
        <v>138</v>
      </c>
      <c r="AE12" s="84" t="s">
        <v>139</v>
      </c>
      <c r="AF12" s="84" t="s">
        <v>140</v>
      </c>
      <c r="AG12" s="66"/>
    </row>
    <row r="13" spans="2:33">
      <c r="B13" s="64"/>
      <c r="C13" s="72" t="s">
        <v>141</v>
      </c>
      <c r="D13" s="37" cm="1">
        <f t="array" aca="1" ref="D13" ca="1">INDIRECT("'" &amp; $C13 &amp;"'!" &amp; "B4")</f>
        <v>0</v>
      </c>
      <c r="E13" s="37" t="str" cm="1">
        <f t="array" aca="1" ref="E13" ca="1">IF(ISTEXT($D13),INDIRECT("'" &amp; $C13 &amp;"'!" &amp; "B7"),"")</f>
        <v/>
      </c>
      <c r="F13" s="37" t="str">
        <f t="shared" ca="1" si="0"/>
        <v/>
      </c>
      <c r="G13" s="37" t="str">
        <f t="shared" ca="1" si="1"/>
        <v/>
      </c>
      <c r="H13" s="37" t="str" cm="1">
        <f t="array" aca="1" ref="H13" ca="1">IF(ISTEXT($D13),INDIRECT("'" &amp; $C13 &amp;"'!" &amp; "B8"),"")</f>
        <v/>
      </c>
      <c r="I13" s="37" t="str" cm="1">
        <f t="array" aca="1" ref="I13" ca="1">IF(ISTEXT($D13),INDIRECT("'" &amp; $C13 &amp;"'!" &amp; "B13"),"")</f>
        <v/>
      </c>
      <c r="J13" s="37" t="str" cm="1">
        <f t="array" aca="1" ref="J13" ca="1">IF(ISTEXT($D13),INDIRECT("'" &amp; $C13 &amp;"'!" &amp; "B14"),"")</f>
        <v/>
      </c>
      <c r="K13" s="37" t="str" cm="1">
        <f t="array" aca="1" ref="K13" ca="1">IF(ISTEXT($D13),INDIRECT("'" &amp; $C13 &amp;"'!" &amp; "B15"),"")</f>
        <v/>
      </c>
      <c r="L13" s="37" t="str" cm="1">
        <f t="array" aca="1" ref="L13" ca="1">IF(ISTEXT($D13),INDIRECT("'" &amp; $C13 &amp;"'!" &amp; "B16"),"")</f>
        <v/>
      </c>
      <c r="M13" s="277" t="str" cm="1">
        <f t="array" aca="1" ref="M13" ca="1">IF(ISTEXT($D13),INDIRECT("'" &amp; $C13 &amp;"'!" &amp; "B17"),"")</f>
        <v/>
      </c>
      <c r="N13" s="277" t="str" cm="1">
        <f t="array" aca="1" ref="N13" ca="1">IF(ISTEXT($D13),INDIRECT("'" &amp; $C13 &amp;"'!" &amp; "B18"),"")</f>
        <v/>
      </c>
      <c r="O13" s="76"/>
      <c r="P13" s="37" t="str" cm="1">
        <f t="array" aca="1" ref="P13" ca="1">IF(ISTEXT($D13),INDIRECT("'" &amp; $C13 &amp;"'!" &amp; "D13"),"")</f>
        <v/>
      </c>
      <c r="Q13" s="37" t="str" cm="1">
        <f t="array" aca="1" ref="Q13" ca="1">IF(ISTEXT($D13),INDIRECT("'" &amp; $C13 &amp;"'!" &amp; "D14"),"")</f>
        <v/>
      </c>
      <c r="R13" s="37" t="str" cm="1">
        <f t="array" aca="1" ref="R13" ca="1">IF(ISTEXT($D13),INDIRECT("'" &amp; $C13 &amp;"'!" &amp; "D15"),"")</f>
        <v/>
      </c>
      <c r="S13" s="37" t="str" cm="1">
        <f t="array" aca="1" ref="S13" ca="1">IF(ISTEXT($D13),INDIRECT("'" &amp; $C13 &amp;"'!" &amp; "D16"),"")</f>
        <v/>
      </c>
      <c r="T13" s="277" t="str" cm="1">
        <f t="array" aca="1" ref="T13" ca="1">IF(ISTEXT($D13),INDIRECT("'" &amp; $C13 &amp;"'!" &amp; "D17"),"")</f>
        <v/>
      </c>
      <c r="U13" s="277" t="str" cm="1">
        <f t="array" aca="1" ref="U13" ca="1">IF(ISTEXT($D13),INDIRECT("'" &amp; $C13 &amp;"'!" &amp; "D18"),"")</f>
        <v/>
      </c>
      <c r="V13" s="76"/>
      <c r="W13" s="37" t="str" cm="1">
        <f t="array" aca="1" ref="W13" ca="1">IF(ISTEXT($D13),INDIRECT("'" &amp; $C13 &amp;"'!" &amp; "F13"),"")</f>
        <v/>
      </c>
      <c r="X13" s="37" t="str" cm="1">
        <f t="array" aca="1" ref="X13" ca="1">IF(ISTEXT($D13),INDIRECT("'" &amp; $C13 &amp;"'!" &amp; "F14"),"")</f>
        <v/>
      </c>
      <c r="Y13" s="37" t="str" cm="1">
        <f t="array" aca="1" ref="Y13" ca="1">IF(ISTEXT($D13),INDIRECT("'" &amp; $C13 &amp;"'!" &amp; "F15"),"")</f>
        <v/>
      </c>
      <c r="Z13" s="37" t="str" cm="1">
        <f t="array" aca="1" ref="Z13" ca="1">IF(ISTEXT($D13),INDIRECT("'" &amp; $C13 &amp;"'!" &amp; "F16"),"")</f>
        <v/>
      </c>
      <c r="AA13" s="277" t="str" cm="1">
        <f t="array" aca="1" ref="AA13" ca="1">IF(ISTEXT($D13),INDIRECT("'" &amp; $C13 &amp;"'!" &amp; "F17"),"")</f>
        <v/>
      </c>
      <c r="AB13" s="277" t="str" cm="1">
        <f t="array" aca="1" ref="AB13" ca="1">IF(ISTEXT($D13),INDIRECT("'" &amp; $C13 &amp;"'!" &amp; "F18"),"")</f>
        <v/>
      </c>
      <c r="AC13" s="41"/>
      <c r="AD13" s="84"/>
      <c r="AE13" s="84"/>
      <c r="AF13" s="84"/>
      <c r="AG13" s="66"/>
    </row>
    <row r="14" spans="2:33">
      <c r="B14" s="64"/>
      <c r="C14" s="72" t="s">
        <v>142</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143</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144</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145</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146</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147</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148</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52" t="s">
        <v>149</v>
      </c>
      <c r="J22" s="353"/>
      <c r="K22" s="353"/>
      <c r="L22" s="353"/>
      <c r="M22" s="353"/>
      <c r="N22" s="354"/>
      <c r="O22" s="76"/>
      <c r="P22" s="352" t="s">
        <v>149</v>
      </c>
      <c r="Q22" s="353"/>
      <c r="R22" s="353"/>
      <c r="S22" s="353"/>
      <c r="T22" s="353"/>
      <c r="U22" s="354"/>
      <c r="V22" s="76"/>
      <c r="W22" s="352" t="s">
        <v>149</v>
      </c>
      <c r="X22" s="353"/>
      <c r="Y22" s="353"/>
      <c r="Z22" s="353"/>
      <c r="AA22" s="353"/>
      <c r="AB22" s="354"/>
      <c r="AC22" s="41"/>
      <c r="AD22" s="76"/>
      <c r="AE22" s="76"/>
      <c r="AF22" s="76"/>
      <c r="AG22" s="66"/>
    </row>
    <row r="23" spans="2:33" ht="33.75" customHeight="1">
      <c r="B23" s="64"/>
      <c r="C23" s="69" t="s">
        <v>115</v>
      </c>
      <c r="D23" s="69" t="s">
        <v>116</v>
      </c>
      <c r="E23" s="70" t="s">
        <v>117</v>
      </c>
      <c r="F23" s="349" t="s">
        <v>118</v>
      </c>
      <c r="G23" s="350"/>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Prefered</v>
      </c>
      <c r="E25" s="37" t="str">
        <f ca="1">E10</f>
        <v>Y</v>
      </c>
      <c r="F25" s="59">
        <f ca="1">IF(ISNUMBER(F10-F$9),F10-F$9,"")</f>
        <v>-26.980350000000001</v>
      </c>
      <c r="G25" s="59">
        <f ca="1">IF(ISNUMBER(G10-G$9),G10-G$9,"")</f>
        <v>5.6780981963413524E-3</v>
      </c>
      <c r="H25" s="87" t="str">
        <f ca="1">H10</f>
        <v>CV5.02, CV5.03</v>
      </c>
      <c r="I25" s="59">
        <f t="shared" ref="I25:N34" ca="1" si="2">IF(ISNUMBER(I10-I$9),I10-I$9,"")</f>
        <v>-14.743163533047436</v>
      </c>
      <c r="J25" s="59">
        <f t="shared" ca="1" si="2"/>
        <v>-14.959395876680446</v>
      </c>
      <c r="K25" s="59">
        <f t="shared" ca="1" si="2"/>
        <v>-14.159307714943679</v>
      </c>
      <c r="L25" s="59">
        <f t="shared" ca="1" si="2"/>
        <v>-12.716302889213694</v>
      </c>
      <c r="M25" s="59">
        <f t="shared" ca="1" si="2"/>
        <v>-6.252546410281866</v>
      </c>
      <c r="N25" s="59">
        <f t="shared" ca="1" si="2"/>
        <v>0.1199889909275953</v>
      </c>
      <c r="O25" s="76"/>
      <c r="P25" s="59">
        <f t="shared" ref="P25:U34" ca="1" si="3">IF(ISNUMBER(P10-P$9),P10-P$9,"")</f>
        <v>-14.792393107912176</v>
      </c>
      <c r="Q25" s="59">
        <f t="shared" ca="1" si="3"/>
        <v>-15.048384705452008</v>
      </c>
      <c r="R25" s="59">
        <f t="shared" ca="1" si="3"/>
        <v>-14.286311659613148</v>
      </c>
      <c r="S25" s="59">
        <f t="shared" ca="1" si="3"/>
        <v>-12.879579554604334</v>
      </c>
      <c r="T25" s="59">
        <f t="shared" ca="1" si="3"/>
        <v>-6.4834285989727505</v>
      </c>
      <c r="U25" s="59">
        <f t="shared" ca="1" si="3"/>
        <v>-0.17359098526594607</v>
      </c>
      <c r="V25" s="76"/>
      <c r="W25" s="59">
        <f t="shared" ref="W25:AB34" ca="1" si="4">IF(ISNUMBER(W10-W$9),W10-W$9,"")</f>
        <v>-14.694002466468191</v>
      </c>
      <c r="X25" s="59">
        <f t="shared" ca="1" si="4"/>
        <v>-14.870363569451001</v>
      </c>
      <c r="Y25" s="59">
        <f t="shared" ca="1" si="4"/>
        <v>-14.032314055180905</v>
      </c>
      <c r="Z25" s="59">
        <f t="shared" ca="1" si="4"/>
        <v>-12.553124252024645</v>
      </c>
      <c r="AA25" s="59">
        <f t="shared" ca="1" si="4"/>
        <v>-6.0223876843647304</v>
      </c>
      <c r="AB25" s="59">
        <f t="shared" ca="1" si="4"/>
        <v>0.41177069586046855</v>
      </c>
      <c r="AC25" s="41"/>
      <c r="AD25" s="76"/>
      <c r="AE25" s="76"/>
      <c r="AF25" s="76"/>
      <c r="AG25" s="66"/>
    </row>
    <row r="26" spans="2:33">
      <c r="B26" s="64"/>
      <c r="C26" s="72" t="s">
        <v>133</v>
      </c>
      <c r="D26" s="87" t="str">
        <f t="shared" ref="D26:E34" ca="1" si="5">D11</f>
        <v>Max</v>
      </c>
      <c r="E26" s="37" t="str">
        <f t="shared" ca="1" si="5"/>
        <v>N</v>
      </c>
      <c r="F26" s="59">
        <f t="shared" ref="F26:G34" ca="1" si="6">IF(ISNUMBER(F11-F$9),F11-F$9,"")</f>
        <v>-28.020350000000001</v>
      </c>
      <c r="G26" s="59">
        <f t="shared" ca="1" si="6"/>
        <v>1.2725554210632595E-2</v>
      </c>
      <c r="H26" s="87" t="str">
        <f t="shared" ref="H26:H34" ca="1" si="7">H11</f>
        <v>CV5.02, CV5.03</v>
      </c>
      <c r="I26" s="59">
        <f t="shared" ca="1" si="2"/>
        <v>-10.875874643626275</v>
      </c>
      <c r="J26" s="59">
        <f t="shared" ca="1" si="2"/>
        <v>-8.0630098660226395</v>
      </c>
      <c r="K26" s="59">
        <f t="shared" ca="1" si="2"/>
        <v>-4.371454704361895</v>
      </c>
      <c r="L26" s="59">
        <f t="shared" ca="1" si="2"/>
        <v>-0.14608387731186667</v>
      </c>
      <c r="M26" s="59">
        <f t="shared" ca="1" si="2"/>
        <v>17.066152937772131</v>
      </c>
      <c r="N26" s="59">
        <f t="shared" ca="1" si="2"/>
        <v>34.309464317169841</v>
      </c>
      <c r="O26" s="76"/>
      <c r="P26" s="59">
        <f t="shared" ca="1" si="3"/>
        <v>-10.964589817268006</v>
      </c>
      <c r="Q26" s="59">
        <f t="shared" ca="1" si="3"/>
        <v>-8.2147375185022611</v>
      </c>
      <c r="R26" s="59">
        <f t="shared" ca="1" si="3"/>
        <v>-4.5834363073217901</v>
      </c>
      <c r="S26" s="59">
        <f t="shared" ca="1" si="3"/>
        <v>-0.41556342493367993</v>
      </c>
      <c r="T26" s="59">
        <f t="shared" ca="1" si="3"/>
        <v>16.689491178301068</v>
      </c>
      <c r="U26" s="59">
        <f t="shared" ca="1" si="3"/>
        <v>33.833378234367046</v>
      </c>
      <c r="V26" s="76"/>
      <c r="W26" s="59">
        <f t="shared" ca="1" si="4"/>
        <v>-10.787260749326833</v>
      </c>
      <c r="X26" s="59">
        <f t="shared" ca="1" si="4"/>
        <v>-7.9112060155694053</v>
      </c>
      <c r="Y26" s="59">
        <f t="shared" ca="1" si="4"/>
        <v>-4.1594821174030585</v>
      </c>
      <c r="Z26" s="59">
        <f t="shared" ca="1" si="4"/>
        <v>0.123247566282771</v>
      </c>
      <c r="AA26" s="59">
        <f t="shared" ca="1" si="4"/>
        <v>17.441675007952654</v>
      </c>
      <c r="AB26" s="59">
        <f t="shared" ca="1" si="4"/>
        <v>34.782706297120967</v>
      </c>
      <c r="AC26" s="41"/>
      <c r="AD26" s="76"/>
      <c r="AE26" s="76"/>
      <c r="AF26" s="76"/>
      <c r="AG26" s="66"/>
    </row>
    <row r="27" spans="2:33">
      <c r="B27" s="64"/>
      <c r="C27" s="72" t="s">
        <v>137</v>
      </c>
      <c r="D27" s="87" t="str">
        <f t="shared" ca="1" si="5"/>
        <v>MIN</v>
      </c>
      <c r="E27" s="37" t="str">
        <f t="shared" ca="1" si="5"/>
        <v>N</v>
      </c>
      <c r="F27" s="59">
        <f t="shared" ca="1" si="6"/>
        <v>-23.770130614999999</v>
      </c>
      <c r="G27" s="59">
        <f t="shared" ca="1" si="6"/>
        <v>5.6781005597912326E-3</v>
      </c>
      <c r="H27" s="87" t="str">
        <f t="shared" ca="1" si="7"/>
        <v>CV5.02, CV5.03</v>
      </c>
      <c r="I27" s="59">
        <f t="shared" ca="1" si="2"/>
        <v>-16.579561393553149</v>
      </c>
      <c r="J27" s="59">
        <f t="shared" ca="1" si="2"/>
        <v>-16.529035232689239</v>
      </c>
      <c r="K27" s="59">
        <f t="shared" ca="1" si="2"/>
        <v>-15.600701232308893</v>
      </c>
      <c r="L27" s="59">
        <f t="shared" ca="1" si="2"/>
        <v>-14.119757636849499</v>
      </c>
      <c r="M27" s="59">
        <f t="shared" ca="1" si="2"/>
        <v>-7.6560011544488589</v>
      </c>
      <c r="N27" s="59">
        <f t="shared" ca="1" si="2"/>
        <v>-1.2834657502426126</v>
      </c>
      <c r="O27" s="76"/>
      <c r="P27" s="59">
        <f t="shared" ca="1" si="3"/>
        <v>-16.628790975625861</v>
      </c>
      <c r="Q27" s="59">
        <f t="shared" ca="1" si="3"/>
        <v>-16.618024069007788</v>
      </c>
      <c r="R27" s="59">
        <f t="shared" ca="1" si="3"/>
        <v>-15.727705184851857</v>
      </c>
      <c r="S27" s="59">
        <f t="shared" ca="1" si="3"/>
        <v>-14.283034310426501</v>
      </c>
      <c r="T27" s="59">
        <f t="shared" ca="1" si="3"/>
        <v>-7.8868833519181862</v>
      </c>
      <c r="U27" s="59">
        <f t="shared" ca="1" si="3"/>
        <v>-1.5770457357702981</v>
      </c>
      <c r="V27" s="76"/>
      <c r="W27" s="59">
        <f t="shared" ca="1" si="4"/>
        <v>-16.530400319792079</v>
      </c>
      <c r="X27" s="59">
        <f t="shared" ca="1" si="4"/>
        <v>-16.440002917937818</v>
      </c>
      <c r="Y27" s="59">
        <f t="shared" ca="1" si="4"/>
        <v>-15.473707564698998</v>
      </c>
      <c r="Z27" s="59">
        <f t="shared" ca="1" si="4"/>
        <v>-13.956578991500464</v>
      </c>
      <c r="AA27" s="59">
        <f t="shared" ca="1" si="4"/>
        <v>-7.4258424197887507</v>
      </c>
      <c r="AB27" s="59">
        <f t="shared" ca="1" si="4"/>
        <v>-0.99168403601834143</v>
      </c>
      <c r="AC27" s="41"/>
      <c r="AD27" s="76"/>
      <c r="AE27" s="76"/>
      <c r="AF27" s="76"/>
      <c r="AG27" s="66"/>
    </row>
    <row r="28" spans="2:33">
      <c r="B28" s="64"/>
      <c r="C28" s="72" t="s">
        <v>141</v>
      </c>
      <c r="D28" s="87">
        <f t="shared" ca="1" si="5"/>
        <v>0</v>
      </c>
      <c r="E28" s="37" t="str">
        <f t="shared" ca="1" si="5"/>
        <v/>
      </c>
      <c r="F28" s="59" t="str">
        <f t="shared" ca="1" si="6"/>
        <v/>
      </c>
      <c r="G28" s="59" t="str">
        <f t="shared" ca="1" si="6"/>
        <v/>
      </c>
      <c r="H28" s="87" t="str">
        <f t="shared" ca="1" si="7"/>
        <v/>
      </c>
      <c r="I28" s="59" t="str">
        <f t="shared" ca="1" si="2"/>
        <v/>
      </c>
      <c r="J28" s="59" t="str">
        <f t="shared" ca="1" si="2"/>
        <v/>
      </c>
      <c r="K28" s="59" t="str">
        <f t="shared" ca="1" si="2"/>
        <v/>
      </c>
      <c r="L28" s="59" t="str">
        <f t="shared" ca="1" si="2"/>
        <v/>
      </c>
      <c r="M28" s="59" t="str">
        <f t="shared" ca="1" si="2"/>
        <v/>
      </c>
      <c r="N28" s="59" t="str">
        <f t="shared" ca="1" si="2"/>
        <v/>
      </c>
      <c r="O28" s="76"/>
      <c r="P28" s="59" t="str">
        <f t="shared" ca="1" si="3"/>
        <v/>
      </c>
      <c r="Q28" s="59" t="str">
        <f t="shared" ca="1" si="3"/>
        <v/>
      </c>
      <c r="R28" s="59" t="str">
        <f t="shared" ca="1" si="3"/>
        <v/>
      </c>
      <c r="S28" s="59" t="str">
        <f t="shared" ca="1" si="3"/>
        <v/>
      </c>
      <c r="T28" s="59" t="str">
        <f t="shared" ca="1" si="3"/>
        <v/>
      </c>
      <c r="U28" s="59" t="str">
        <f t="shared" ca="1" si="3"/>
        <v/>
      </c>
      <c r="V28" s="76"/>
      <c r="W28" s="59" t="str">
        <f t="shared" ca="1" si="4"/>
        <v/>
      </c>
      <c r="X28" s="59" t="str">
        <f t="shared" ca="1" si="4"/>
        <v/>
      </c>
      <c r="Y28" s="59" t="str">
        <f t="shared" ca="1" si="4"/>
        <v/>
      </c>
      <c r="Z28" s="59" t="str">
        <f t="shared" ca="1" si="4"/>
        <v/>
      </c>
      <c r="AA28" s="59" t="str">
        <f t="shared" ca="1" si="4"/>
        <v/>
      </c>
      <c r="AB28" s="59" t="str">
        <f t="shared" ca="1" si="4"/>
        <v/>
      </c>
      <c r="AC28" s="41"/>
      <c r="AD28" s="76"/>
      <c r="AE28" s="76"/>
      <c r="AF28" s="76"/>
      <c r="AG28" s="66"/>
    </row>
    <row r="29" spans="2:33">
      <c r="B29" s="64"/>
      <c r="C29" s="72" t="s">
        <v>142</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143</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144</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145</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146</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147</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4"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zoomScale="90" zoomScaleNormal="90" workbookViewId="0">
      <selection activeCell="A7" sqref="A7:L7"/>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347" customFormat="1" ht="56.9" customHeight="1"/>
    <row r="2" spans="1:12">
      <c r="A2" s="1"/>
    </row>
    <row r="3" spans="1:12">
      <c r="A3" s="44" t="s">
        <v>150</v>
      </c>
      <c r="B3" s="45"/>
      <c r="C3" s="45"/>
    </row>
    <row r="4" spans="1:12" ht="12.75" customHeight="1">
      <c r="A4" s="364" t="s">
        <v>151</v>
      </c>
      <c r="B4" s="365"/>
      <c r="C4" s="365"/>
      <c r="D4" s="365"/>
      <c r="E4" s="365"/>
      <c r="F4" s="365"/>
      <c r="G4" s="365"/>
      <c r="H4" s="365"/>
      <c r="I4" s="365"/>
      <c r="J4" s="365"/>
      <c r="K4" s="365"/>
      <c r="L4" s="366"/>
    </row>
    <row r="5" spans="1:12" ht="12.75" customHeight="1">
      <c r="A5" s="367"/>
      <c r="B5" s="368"/>
      <c r="C5" s="368"/>
      <c r="D5" s="368"/>
      <c r="E5" s="368"/>
      <c r="F5" s="368"/>
      <c r="G5" s="368"/>
      <c r="H5" s="368"/>
      <c r="I5" s="368"/>
      <c r="J5" s="368"/>
      <c r="K5" s="368"/>
      <c r="L5" s="369"/>
    </row>
    <row r="6" spans="1:12">
      <c r="A6" s="44" t="s">
        <v>152</v>
      </c>
      <c r="B6" s="46"/>
      <c r="C6" s="46"/>
    </row>
    <row r="7" spans="1:12">
      <c r="A7" s="358" t="s">
        <v>153</v>
      </c>
      <c r="B7" s="359"/>
      <c r="C7" s="359"/>
      <c r="D7" s="359"/>
      <c r="E7" s="359"/>
      <c r="F7" s="359"/>
      <c r="G7" s="359"/>
      <c r="H7" s="359"/>
      <c r="I7" s="359"/>
      <c r="J7" s="359"/>
      <c r="K7" s="359"/>
      <c r="L7" s="360"/>
    </row>
    <row r="8" spans="1:12">
      <c r="A8" s="46"/>
      <c r="B8" s="46"/>
      <c r="C8" s="46"/>
    </row>
    <row r="9" spans="1:12">
      <c r="A9" s="44" t="s">
        <v>154</v>
      </c>
      <c r="B9" s="45"/>
      <c r="C9" s="45"/>
    </row>
    <row r="10" spans="1:12" s="38" customFormat="1" ht="23">
      <c r="A10" s="47" t="s">
        <v>115</v>
      </c>
      <c r="B10" s="48" t="s">
        <v>155</v>
      </c>
      <c r="C10" s="47" t="s">
        <v>156</v>
      </c>
      <c r="D10" s="361" t="s">
        <v>157</v>
      </c>
      <c r="E10" s="362"/>
      <c r="F10" s="363"/>
      <c r="G10" s="361" t="s">
        <v>158</v>
      </c>
      <c r="H10" s="362"/>
      <c r="I10" s="363"/>
      <c r="J10" s="361" t="s">
        <v>159</v>
      </c>
      <c r="K10" s="362"/>
      <c r="L10" s="363"/>
    </row>
    <row r="11" spans="1:12" ht="163.5" customHeight="1">
      <c r="A11" s="49">
        <v>1</v>
      </c>
      <c r="B11" s="50" t="s">
        <v>160</v>
      </c>
      <c r="C11" s="51" t="s">
        <v>125</v>
      </c>
      <c r="D11" s="355" t="s">
        <v>161</v>
      </c>
      <c r="E11" s="356"/>
      <c r="F11" s="357"/>
      <c r="G11" s="355" t="s">
        <v>162</v>
      </c>
      <c r="H11" s="356"/>
      <c r="I11" s="357"/>
      <c r="J11" s="355" t="s">
        <v>163</v>
      </c>
      <c r="K11" s="356"/>
      <c r="L11" s="357"/>
    </row>
    <row r="12" spans="1:12" ht="144.75" customHeight="1">
      <c r="A12" s="49">
        <v>2</v>
      </c>
      <c r="B12" s="50" t="s">
        <v>160</v>
      </c>
      <c r="C12" s="51" t="s">
        <v>129</v>
      </c>
      <c r="D12" s="355" t="s">
        <v>164</v>
      </c>
      <c r="E12" s="356"/>
      <c r="F12" s="357"/>
      <c r="G12" s="355" t="s">
        <v>165</v>
      </c>
      <c r="H12" s="356"/>
      <c r="I12" s="357"/>
      <c r="J12" s="355" t="s">
        <v>166</v>
      </c>
      <c r="K12" s="356"/>
      <c r="L12" s="357"/>
    </row>
    <row r="13" spans="1:12" ht="108" customHeight="1">
      <c r="A13" s="49">
        <v>3</v>
      </c>
      <c r="B13" s="50" t="s">
        <v>160</v>
      </c>
      <c r="C13" s="51" t="s">
        <v>133</v>
      </c>
      <c r="D13" s="355" t="s">
        <v>167</v>
      </c>
      <c r="E13" s="356"/>
      <c r="F13" s="357"/>
      <c r="G13" s="355" t="s">
        <v>168</v>
      </c>
      <c r="H13" s="356"/>
      <c r="I13" s="357"/>
      <c r="J13" s="355" t="s">
        <v>169</v>
      </c>
      <c r="K13" s="356"/>
      <c r="L13" s="357"/>
    </row>
    <row r="14" spans="1:12" ht="113.25" customHeight="1">
      <c r="A14" s="49">
        <v>4</v>
      </c>
      <c r="B14" s="50" t="s">
        <v>160</v>
      </c>
      <c r="C14" s="51" t="s">
        <v>137</v>
      </c>
      <c r="D14" s="355" t="s">
        <v>170</v>
      </c>
      <c r="E14" s="356"/>
      <c r="F14" s="357"/>
      <c r="G14" s="355" t="s">
        <v>171</v>
      </c>
      <c r="H14" s="356"/>
      <c r="I14" s="357"/>
      <c r="J14" s="355" t="s">
        <v>172</v>
      </c>
      <c r="K14" s="356"/>
      <c r="L14" s="357"/>
    </row>
    <row r="15" spans="1:12" ht="174" customHeight="1">
      <c r="A15" s="49">
        <v>5</v>
      </c>
      <c r="B15" s="50" t="s">
        <v>173</v>
      </c>
      <c r="C15" s="51" t="s">
        <v>174</v>
      </c>
      <c r="D15" s="355" t="s">
        <v>175</v>
      </c>
      <c r="E15" s="356"/>
      <c r="F15" s="357"/>
      <c r="G15" s="355" t="s">
        <v>176</v>
      </c>
      <c r="H15" s="356"/>
      <c r="I15" s="357"/>
      <c r="J15" s="355" t="s">
        <v>163</v>
      </c>
      <c r="K15" s="356"/>
      <c r="L15" s="357"/>
    </row>
    <row r="16" spans="1:12" ht="72.75" customHeight="1">
      <c r="A16" s="49">
        <v>6</v>
      </c>
      <c r="B16" s="50" t="s">
        <v>173</v>
      </c>
      <c r="C16" s="51" t="s">
        <v>174</v>
      </c>
      <c r="D16" s="355" t="s">
        <v>177</v>
      </c>
      <c r="E16" s="356"/>
      <c r="F16" s="357"/>
      <c r="G16" s="355" t="s">
        <v>178</v>
      </c>
      <c r="H16" s="356"/>
      <c r="I16" s="357"/>
      <c r="J16" s="355" t="s">
        <v>179</v>
      </c>
      <c r="K16" s="356"/>
      <c r="L16" s="357"/>
    </row>
    <row r="17" spans="1:12">
      <c r="A17" s="49">
        <v>7</v>
      </c>
      <c r="B17" s="50"/>
      <c r="C17" s="51"/>
      <c r="D17" s="355"/>
      <c r="E17" s="356"/>
      <c r="F17" s="357"/>
      <c r="G17" s="355"/>
      <c r="H17" s="356"/>
      <c r="I17" s="357"/>
      <c r="J17" s="355"/>
      <c r="K17" s="356"/>
      <c r="L17" s="357"/>
    </row>
    <row r="18" spans="1:12">
      <c r="A18" s="49">
        <v>8</v>
      </c>
      <c r="B18" s="50"/>
      <c r="C18" s="51"/>
      <c r="D18" s="355"/>
      <c r="E18" s="356"/>
      <c r="F18" s="357"/>
      <c r="G18" s="355"/>
      <c r="H18" s="356"/>
      <c r="I18" s="357"/>
      <c r="J18" s="355"/>
      <c r="K18" s="356"/>
      <c r="L18" s="357"/>
    </row>
    <row r="19" spans="1:12">
      <c r="A19" s="49">
        <v>9</v>
      </c>
      <c r="B19" s="50"/>
      <c r="C19" s="51"/>
      <c r="D19" s="355"/>
      <c r="E19" s="356"/>
      <c r="F19" s="357"/>
      <c r="G19" s="355"/>
      <c r="H19" s="356"/>
      <c r="I19" s="357"/>
      <c r="J19" s="355"/>
      <c r="K19" s="356"/>
      <c r="L19" s="357"/>
    </row>
    <row r="20" spans="1:12">
      <c r="A20" s="49">
        <v>10</v>
      </c>
      <c r="B20" s="50"/>
      <c r="C20" s="51"/>
      <c r="D20" s="355"/>
      <c r="E20" s="356"/>
      <c r="F20" s="357"/>
      <c r="G20" s="355"/>
      <c r="H20" s="356"/>
      <c r="I20" s="357"/>
      <c r="J20" s="355"/>
      <c r="K20" s="356"/>
      <c r="L20" s="357"/>
    </row>
    <row r="21" spans="1:12">
      <c r="A21" s="49">
        <v>11</v>
      </c>
      <c r="B21" s="50"/>
      <c r="C21" s="51"/>
      <c r="D21" s="355"/>
      <c r="E21" s="356"/>
      <c r="F21" s="357"/>
      <c r="G21" s="355"/>
      <c r="H21" s="356"/>
      <c r="I21" s="357"/>
      <c r="J21" s="355"/>
      <c r="K21" s="356"/>
      <c r="L21" s="357"/>
    </row>
    <row r="22" spans="1:12">
      <c r="A22" s="49">
        <v>12</v>
      </c>
      <c r="B22" s="50"/>
      <c r="C22" s="51"/>
      <c r="D22" s="355"/>
      <c r="E22" s="356"/>
      <c r="F22" s="357"/>
      <c r="G22" s="355"/>
      <c r="H22" s="356"/>
      <c r="I22" s="357"/>
      <c r="J22" s="355"/>
      <c r="K22" s="356"/>
      <c r="L22" s="357"/>
    </row>
    <row r="23" spans="1:12">
      <c r="A23" s="49">
        <v>13</v>
      </c>
      <c r="B23" s="50"/>
      <c r="C23" s="51"/>
      <c r="D23" s="355"/>
      <c r="E23" s="356"/>
      <c r="F23" s="357"/>
      <c r="G23" s="355"/>
      <c r="H23" s="356"/>
      <c r="I23" s="357"/>
      <c r="J23" s="355"/>
      <c r="K23" s="356"/>
      <c r="L23" s="357"/>
    </row>
    <row r="24" spans="1:12">
      <c r="A24" s="49">
        <v>14</v>
      </c>
      <c r="B24" s="50"/>
      <c r="C24" s="51"/>
      <c r="D24" s="355"/>
      <c r="E24" s="356"/>
      <c r="F24" s="357"/>
      <c r="G24" s="355"/>
      <c r="H24" s="356"/>
      <c r="I24" s="357"/>
      <c r="J24" s="355"/>
      <c r="K24" s="356"/>
      <c r="L24" s="357"/>
    </row>
    <row r="25" spans="1:12">
      <c r="A25" s="49">
        <v>15</v>
      </c>
      <c r="B25" s="50"/>
      <c r="C25" s="51"/>
      <c r="D25" s="355"/>
      <c r="E25" s="356"/>
      <c r="F25" s="357"/>
      <c r="G25" s="355"/>
      <c r="H25" s="356"/>
      <c r="I25" s="357"/>
      <c r="J25" s="355"/>
      <c r="K25" s="356"/>
      <c r="L25" s="357"/>
    </row>
    <row r="26" spans="1:12">
      <c r="A26" s="49">
        <v>16</v>
      </c>
      <c r="B26" s="50"/>
      <c r="C26" s="51"/>
      <c r="D26" s="355"/>
      <c r="E26" s="356"/>
      <c r="F26" s="357"/>
      <c r="G26" s="355"/>
      <c r="H26" s="356"/>
      <c r="I26" s="357"/>
      <c r="J26" s="355"/>
      <c r="K26" s="356"/>
      <c r="L26" s="357"/>
    </row>
    <row r="27" spans="1:12">
      <c r="A27" s="49">
        <v>17</v>
      </c>
      <c r="B27" s="50"/>
      <c r="C27" s="51"/>
      <c r="D27" s="355"/>
      <c r="E27" s="356"/>
      <c r="F27" s="357"/>
      <c r="G27" s="355"/>
      <c r="H27" s="356"/>
      <c r="I27" s="357"/>
      <c r="J27" s="355"/>
      <c r="K27" s="356"/>
      <c r="L27" s="357"/>
    </row>
    <row r="28" spans="1:12">
      <c r="A28" s="49">
        <v>18</v>
      </c>
      <c r="B28" s="50"/>
      <c r="C28" s="51"/>
      <c r="D28" s="355"/>
      <c r="E28" s="356"/>
      <c r="F28" s="357"/>
      <c r="G28" s="355"/>
      <c r="H28" s="356"/>
      <c r="I28" s="357"/>
      <c r="J28" s="355"/>
      <c r="K28" s="356"/>
      <c r="L28" s="357"/>
    </row>
    <row r="29" spans="1:12">
      <c r="A29" s="49">
        <v>19</v>
      </c>
      <c r="B29" s="50"/>
      <c r="C29" s="51"/>
      <c r="D29" s="355"/>
      <c r="E29" s="356"/>
      <c r="F29" s="357"/>
      <c r="G29" s="355"/>
      <c r="H29" s="356"/>
      <c r="I29" s="357"/>
      <c r="J29" s="355"/>
      <c r="K29" s="356"/>
      <c r="L29" s="357"/>
    </row>
    <row r="30" spans="1:12">
      <c r="A30" s="49">
        <v>20</v>
      </c>
      <c r="B30" s="50"/>
      <c r="C30" s="51"/>
      <c r="D30" s="355"/>
      <c r="E30" s="356"/>
      <c r="F30" s="357"/>
      <c r="G30" s="355"/>
      <c r="H30" s="356"/>
      <c r="I30" s="357"/>
      <c r="J30" s="355"/>
      <c r="K30" s="356"/>
      <c r="L30" s="357"/>
    </row>
    <row r="31" spans="1:12">
      <c r="A31" s="49">
        <v>21</v>
      </c>
      <c r="B31" s="50"/>
      <c r="C31" s="51"/>
      <c r="D31" s="355"/>
      <c r="E31" s="356"/>
      <c r="F31" s="357"/>
      <c r="G31" s="355"/>
      <c r="H31" s="356"/>
      <c r="I31" s="357"/>
      <c r="J31" s="355"/>
      <c r="K31" s="356"/>
      <c r="L31" s="357"/>
    </row>
    <row r="32" spans="1:12">
      <c r="A32" s="49">
        <v>22</v>
      </c>
      <c r="B32" s="50"/>
      <c r="C32" s="51"/>
      <c r="D32" s="355"/>
      <c r="E32" s="356"/>
      <c r="F32" s="357"/>
      <c r="G32" s="355"/>
      <c r="H32" s="356"/>
      <c r="I32" s="357"/>
      <c r="J32" s="355"/>
      <c r="K32" s="356"/>
      <c r="L32" s="357"/>
    </row>
    <row r="33" spans="1:12">
      <c r="A33" s="49">
        <v>23</v>
      </c>
      <c r="B33" s="50"/>
      <c r="C33" s="51"/>
      <c r="D33" s="355"/>
      <c r="E33" s="356"/>
      <c r="F33" s="357"/>
      <c r="G33" s="355"/>
      <c r="H33" s="356"/>
      <c r="I33" s="357"/>
      <c r="J33" s="355"/>
      <c r="K33" s="356"/>
      <c r="L33" s="357"/>
    </row>
    <row r="34" spans="1:12">
      <c r="A34" s="49">
        <v>24</v>
      </c>
      <c r="B34" s="50"/>
      <c r="C34" s="51"/>
      <c r="D34" s="355"/>
      <c r="E34" s="356"/>
      <c r="F34" s="357"/>
      <c r="G34" s="355"/>
      <c r="H34" s="356"/>
      <c r="I34" s="357"/>
      <c r="J34" s="355"/>
      <c r="K34" s="356"/>
      <c r="L34" s="357"/>
    </row>
    <row r="35" spans="1:12">
      <c r="A35" s="49">
        <v>25</v>
      </c>
      <c r="B35" s="50"/>
      <c r="C35" s="51"/>
      <c r="D35" s="355"/>
      <c r="E35" s="356"/>
      <c r="F35" s="357"/>
      <c r="G35" s="355"/>
      <c r="H35" s="356"/>
      <c r="I35" s="357"/>
      <c r="J35" s="355"/>
      <c r="K35" s="356"/>
      <c r="L35" s="357"/>
    </row>
    <row r="36" spans="1:12">
      <c r="A36" s="49">
        <v>26</v>
      </c>
      <c r="B36" s="50"/>
      <c r="C36" s="51"/>
      <c r="D36" s="355"/>
      <c r="E36" s="356"/>
      <c r="F36" s="357"/>
      <c r="G36" s="355"/>
      <c r="H36" s="356"/>
      <c r="I36" s="357"/>
      <c r="J36" s="355"/>
      <c r="K36" s="356"/>
      <c r="L36" s="357"/>
    </row>
    <row r="37" spans="1:12">
      <c r="A37" s="49">
        <v>27</v>
      </c>
      <c r="B37" s="50"/>
      <c r="C37" s="51"/>
      <c r="D37" s="355"/>
      <c r="E37" s="356"/>
      <c r="F37" s="357"/>
      <c r="G37" s="355"/>
      <c r="H37" s="356"/>
      <c r="I37" s="357"/>
      <c r="J37" s="355"/>
      <c r="K37" s="356"/>
      <c r="L37" s="357"/>
    </row>
    <row r="38" spans="1:12">
      <c r="A38" s="49">
        <v>28</v>
      </c>
      <c r="B38" s="50"/>
      <c r="C38" s="51"/>
      <c r="D38" s="355"/>
      <c r="E38" s="356"/>
      <c r="F38" s="357"/>
      <c r="G38" s="355"/>
      <c r="H38" s="356"/>
      <c r="I38" s="357"/>
      <c r="J38" s="355"/>
      <c r="K38" s="356"/>
      <c r="L38" s="357"/>
    </row>
    <row r="39" spans="1:12">
      <c r="A39" s="49">
        <v>29</v>
      </c>
      <c r="B39" s="50"/>
      <c r="C39" s="51"/>
      <c r="D39" s="355"/>
      <c r="E39" s="356"/>
      <c r="F39" s="357"/>
      <c r="G39" s="355"/>
      <c r="H39" s="356"/>
      <c r="I39" s="357"/>
      <c r="J39" s="355"/>
      <c r="K39" s="356"/>
      <c r="L39" s="357"/>
    </row>
    <row r="40" spans="1:12">
      <c r="A40" s="49">
        <v>30</v>
      </c>
      <c r="B40" s="50"/>
      <c r="C40" s="51"/>
      <c r="D40" s="355"/>
      <c r="E40" s="356"/>
      <c r="F40" s="357"/>
      <c r="G40" s="355"/>
      <c r="H40" s="356"/>
      <c r="I40" s="357"/>
      <c r="J40" s="355"/>
      <c r="K40" s="356"/>
      <c r="L40" s="357"/>
    </row>
    <row r="41" spans="1:12">
      <c r="A41" s="49">
        <v>31</v>
      </c>
      <c r="B41" s="50"/>
      <c r="C41" s="51"/>
      <c r="D41" s="355"/>
      <c r="E41" s="356"/>
      <c r="F41" s="357"/>
      <c r="G41" s="355"/>
      <c r="H41" s="356"/>
      <c r="I41" s="357"/>
      <c r="J41" s="355"/>
      <c r="K41" s="356"/>
      <c r="L41" s="357"/>
    </row>
    <row r="42" spans="1:12">
      <c r="A42" s="49">
        <v>32</v>
      </c>
      <c r="B42" s="50"/>
      <c r="C42" s="51"/>
      <c r="D42" s="355"/>
      <c r="E42" s="356"/>
      <c r="F42" s="357"/>
      <c r="G42" s="355"/>
      <c r="H42" s="356"/>
      <c r="I42" s="357"/>
      <c r="J42" s="355"/>
      <c r="K42" s="356"/>
      <c r="L42" s="357"/>
    </row>
    <row r="43" spans="1:12">
      <c r="A43" s="49">
        <v>33</v>
      </c>
      <c r="B43" s="50"/>
      <c r="C43" s="51"/>
      <c r="D43" s="355"/>
      <c r="E43" s="356"/>
      <c r="F43" s="357"/>
      <c r="G43" s="355"/>
      <c r="H43" s="356"/>
      <c r="I43" s="357"/>
      <c r="J43" s="355"/>
      <c r="K43" s="356"/>
      <c r="L43" s="357"/>
    </row>
    <row r="44" spans="1:12">
      <c r="A44" s="49">
        <v>34</v>
      </c>
      <c r="B44" s="50"/>
      <c r="C44" s="51"/>
      <c r="D44" s="355"/>
      <c r="E44" s="356"/>
      <c r="F44" s="357"/>
      <c r="G44" s="355"/>
      <c r="H44" s="356"/>
      <c r="I44" s="357"/>
      <c r="J44" s="355"/>
      <c r="K44" s="356"/>
      <c r="L44" s="357"/>
    </row>
    <row r="45" spans="1:12">
      <c r="A45" s="49">
        <v>35</v>
      </c>
      <c r="B45" s="50"/>
      <c r="C45" s="51"/>
      <c r="D45" s="355"/>
      <c r="E45" s="356"/>
      <c r="F45" s="357"/>
      <c r="G45" s="355"/>
      <c r="H45" s="356"/>
      <c r="I45" s="357"/>
      <c r="J45" s="355"/>
      <c r="K45" s="356"/>
      <c r="L45" s="357"/>
    </row>
    <row r="46" spans="1:12">
      <c r="A46" s="49">
        <v>36</v>
      </c>
      <c r="B46" s="50"/>
      <c r="C46" s="51"/>
      <c r="D46" s="355"/>
      <c r="E46" s="356"/>
      <c r="F46" s="357"/>
      <c r="G46" s="355"/>
      <c r="H46" s="356"/>
      <c r="I46" s="357"/>
      <c r="J46" s="355"/>
      <c r="K46" s="356"/>
      <c r="L46" s="357"/>
    </row>
    <row r="47" spans="1:12">
      <c r="A47" s="49">
        <v>37</v>
      </c>
      <c r="B47" s="50"/>
      <c r="C47" s="51"/>
      <c r="D47" s="355"/>
      <c r="E47" s="356"/>
      <c r="F47" s="357"/>
      <c r="G47" s="355"/>
      <c r="H47" s="356"/>
      <c r="I47" s="357"/>
      <c r="J47" s="355"/>
      <c r="K47" s="356"/>
      <c r="L47" s="357"/>
    </row>
    <row r="48" spans="1:12">
      <c r="A48" s="49">
        <v>38</v>
      </c>
      <c r="B48" s="50"/>
      <c r="C48" s="51"/>
      <c r="D48" s="355"/>
      <c r="E48" s="356"/>
      <c r="F48" s="357"/>
      <c r="G48" s="355"/>
      <c r="H48" s="356"/>
      <c r="I48" s="357"/>
      <c r="J48" s="355"/>
      <c r="K48" s="356"/>
      <c r="L48" s="357"/>
    </row>
    <row r="49" spans="1:12">
      <c r="A49" s="49">
        <v>39</v>
      </c>
      <c r="B49" s="50"/>
      <c r="C49" s="51"/>
      <c r="D49" s="355"/>
      <c r="E49" s="356"/>
      <c r="F49" s="357"/>
      <c r="G49" s="355"/>
      <c r="H49" s="356"/>
      <c r="I49" s="357"/>
      <c r="J49" s="355"/>
      <c r="K49" s="356"/>
      <c r="L49" s="357"/>
    </row>
    <row r="50" spans="1:12">
      <c r="A50" s="49">
        <v>40</v>
      </c>
      <c r="B50" s="50"/>
      <c r="C50" s="51"/>
      <c r="D50" s="355"/>
      <c r="E50" s="356"/>
      <c r="F50" s="357"/>
      <c r="G50" s="355"/>
      <c r="H50" s="356"/>
      <c r="I50" s="357"/>
      <c r="J50" s="355"/>
      <c r="K50" s="356"/>
      <c r="L50" s="357"/>
    </row>
    <row r="51" spans="1:12">
      <c r="A51" s="49">
        <v>41</v>
      </c>
      <c r="B51" s="50"/>
      <c r="C51" s="51"/>
      <c r="D51" s="355"/>
      <c r="E51" s="356"/>
      <c r="F51" s="357"/>
      <c r="G51" s="355"/>
      <c r="H51" s="356"/>
      <c r="I51" s="357"/>
      <c r="J51" s="355"/>
      <c r="K51" s="356"/>
      <c r="L51" s="357"/>
    </row>
    <row r="52" spans="1:12">
      <c r="A52" s="49">
        <v>42</v>
      </c>
      <c r="B52" s="50"/>
      <c r="C52" s="51"/>
      <c r="D52" s="355"/>
      <c r="E52" s="356"/>
      <c r="F52" s="357"/>
      <c r="G52" s="355"/>
      <c r="H52" s="356"/>
      <c r="I52" s="357"/>
      <c r="J52" s="355"/>
      <c r="K52" s="356"/>
      <c r="L52" s="357"/>
    </row>
    <row r="53" spans="1:12">
      <c r="A53" s="49">
        <v>43</v>
      </c>
      <c r="B53" s="50"/>
      <c r="C53" s="51"/>
      <c r="D53" s="355"/>
      <c r="E53" s="356"/>
      <c r="F53" s="357"/>
      <c r="G53" s="355"/>
      <c r="H53" s="356"/>
      <c r="I53" s="357"/>
      <c r="J53" s="355"/>
      <c r="K53" s="356"/>
      <c r="L53" s="357"/>
    </row>
    <row r="54" spans="1:12">
      <c r="A54" s="49">
        <v>44</v>
      </c>
      <c r="B54" s="50"/>
      <c r="C54" s="51"/>
      <c r="D54" s="355"/>
      <c r="E54" s="356"/>
      <c r="F54" s="357"/>
      <c r="G54" s="355"/>
      <c r="H54" s="356"/>
      <c r="I54" s="357"/>
      <c r="J54" s="355"/>
      <c r="K54" s="356"/>
      <c r="L54" s="357"/>
    </row>
    <row r="55" spans="1:12">
      <c r="A55" s="49">
        <v>45</v>
      </c>
      <c r="B55" s="50"/>
      <c r="C55" s="51"/>
      <c r="D55" s="355"/>
      <c r="E55" s="356"/>
      <c r="F55" s="357"/>
      <c r="G55" s="355"/>
      <c r="H55" s="356"/>
      <c r="I55" s="357"/>
      <c r="J55" s="355"/>
      <c r="K55" s="356"/>
      <c r="L55" s="357"/>
    </row>
    <row r="99" spans="1:1">
      <c r="A99" s="52"/>
    </row>
    <row r="100" spans="1:1">
      <c r="A100" s="24"/>
    </row>
    <row r="101" spans="1:1">
      <c r="A101" s="24"/>
    </row>
  </sheetData>
  <mergeCells count="141">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 ref="D18:F18"/>
    <mergeCell ref="G18:I18"/>
    <mergeCell ref="D19:F19"/>
    <mergeCell ref="G19:I19"/>
    <mergeCell ref="D20:F20"/>
    <mergeCell ref="G20:I20"/>
    <mergeCell ref="D15:F15"/>
    <mergeCell ref="G15:I15"/>
    <mergeCell ref="D16:F16"/>
    <mergeCell ref="G16:I16"/>
    <mergeCell ref="D17:F17"/>
    <mergeCell ref="G17:I17"/>
    <mergeCell ref="D24:F24"/>
    <mergeCell ref="G24:I24"/>
    <mergeCell ref="D25:F25"/>
    <mergeCell ref="G25:I25"/>
    <mergeCell ref="D26:F26"/>
    <mergeCell ref="G26:I26"/>
    <mergeCell ref="D21:F21"/>
    <mergeCell ref="G21:I21"/>
    <mergeCell ref="D22:F22"/>
    <mergeCell ref="G22:I22"/>
    <mergeCell ref="D23:F23"/>
    <mergeCell ref="G23:I23"/>
    <mergeCell ref="D30:F30"/>
    <mergeCell ref="G30:I30"/>
    <mergeCell ref="D31:F31"/>
    <mergeCell ref="G31:I31"/>
    <mergeCell ref="D32:F32"/>
    <mergeCell ref="G32:I32"/>
    <mergeCell ref="D27:F27"/>
    <mergeCell ref="G27:I27"/>
    <mergeCell ref="D28:F28"/>
    <mergeCell ref="G28:I28"/>
    <mergeCell ref="D29:F29"/>
    <mergeCell ref="G29:I29"/>
    <mergeCell ref="D36:F36"/>
    <mergeCell ref="G36:I36"/>
    <mergeCell ref="D37:F37"/>
    <mergeCell ref="G37:I37"/>
    <mergeCell ref="D38:F38"/>
    <mergeCell ref="G38:I38"/>
    <mergeCell ref="D33:F33"/>
    <mergeCell ref="G33:I33"/>
    <mergeCell ref="D34:F34"/>
    <mergeCell ref="G34:I34"/>
    <mergeCell ref="D35:F35"/>
    <mergeCell ref="G35:I35"/>
    <mergeCell ref="D42:F42"/>
    <mergeCell ref="G42:I42"/>
    <mergeCell ref="D43:F43"/>
    <mergeCell ref="G43:I43"/>
    <mergeCell ref="D44:F44"/>
    <mergeCell ref="G44:I44"/>
    <mergeCell ref="D39:F39"/>
    <mergeCell ref="G39:I39"/>
    <mergeCell ref="D40:F40"/>
    <mergeCell ref="G40:I40"/>
    <mergeCell ref="D41:F41"/>
    <mergeCell ref="G41:I41"/>
    <mergeCell ref="D48:F48"/>
    <mergeCell ref="G48:I48"/>
    <mergeCell ref="D49:F49"/>
    <mergeCell ref="G49:I49"/>
    <mergeCell ref="D50:F50"/>
    <mergeCell ref="G50:I50"/>
    <mergeCell ref="D45:F45"/>
    <mergeCell ref="G45:I45"/>
    <mergeCell ref="D46:F46"/>
    <mergeCell ref="G46:I46"/>
    <mergeCell ref="D47:F47"/>
    <mergeCell ref="G47:I47"/>
    <mergeCell ref="D54:F54"/>
    <mergeCell ref="G54:I54"/>
    <mergeCell ref="D55:F55"/>
    <mergeCell ref="G55:I55"/>
    <mergeCell ref="D51:F51"/>
    <mergeCell ref="G51:I51"/>
    <mergeCell ref="D52:F52"/>
    <mergeCell ref="G52:I52"/>
    <mergeCell ref="D53:F53"/>
    <mergeCell ref="G53:I53"/>
    <mergeCell ref="J17:L17"/>
    <mergeCell ref="J18:L18"/>
    <mergeCell ref="J19:L19"/>
    <mergeCell ref="J20:L20"/>
    <mergeCell ref="J21:L21"/>
    <mergeCell ref="J12:L12"/>
    <mergeCell ref="J13:L13"/>
    <mergeCell ref="J14:L14"/>
    <mergeCell ref="J15:L15"/>
    <mergeCell ref="J16:L16"/>
    <mergeCell ref="J36:L36"/>
    <mergeCell ref="J27:L27"/>
    <mergeCell ref="J28:L28"/>
    <mergeCell ref="J29:L29"/>
    <mergeCell ref="J30:L30"/>
    <mergeCell ref="J31:L31"/>
    <mergeCell ref="J22:L22"/>
    <mergeCell ref="J23:L23"/>
    <mergeCell ref="J24:L24"/>
    <mergeCell ref="J25:L25"/>
    <mergeCell ref="J26:L26"/>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s>
  <conditionalFormatting sqref="C13 C16:C55">
    <cfRule type="expression" dxfId="4" priority="4">
      <formula>IF(B13="N",1,0)</formula>
    </cfRule>
  </conditionalFormatting>
  <conditionalFormatting sqref="C11">
    <cfRule type="expression" dxfId="3" priority="3">
      <formula>IF(B11="N",1,0)</formula>
    </cfRule>
  </conditionalFormatting>
  <conditionalFormatting sqref="C12">
    <cfRule type="expression" dxfId="2" priority="2">
      <formula>IF(B12="N",1,0)</formula>
    </cfRule>
  </conditionalFormatting>
  <conditionalFormatting sqref="C14:C15">
    <cfRule type="expression" dxfId="1" priority="1">
      <formula>IF(B14="N",1,0)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1" sqref="B11"/>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371" t="s">
        <v>180</v>
      </c>
      <c r="B6" s="186" t="s">
        <v>181</v>
      </c>
      <c r="C6" s="373" t="s">
        <v>182</v>
      </c>
      <c r="D6" s="370" t="s">
        <v>183</v>
      </c>
      <c r="E6" s="371" t="s">
        <v>184</v>
      </c>
      <c r="F6" s="371"/>
      <c r="G6" s="371"/>
      <c r="H6" s="371" t="s">
        <v>185</v>
      </c>
      <c r="I6" s="371"/>
      <c r="J6" s="371"/>
      <c r="K6" s="188"/>
    </row>
    <row r="7" spans="1:53" s="113" customFormat="1" ht="16.5" customHeight="1">
      <c r="A7" s="371"/>
      <c r="B7" s="187" t="s">
        <v>186</v>
      </c>
      <c r="C7" s="373"/>
      <c r="D7" s="370"/>
      <c r="E7" s="371"/>
      <c r="F7" s="371"/>
      <c r="G7" s="371"/>
      <c r="H7" s="371"/>
      <c r="I7" s="371"/>
      <c r="J7" s="371"/>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187</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188</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189</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190</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191</v>
      </c>
      <c r="B13" s="114">
        <v>3.5000000000000003E-2</v>
      </c>
      <c r="C13" s="163">
        <v>3.5000000000000003E-2</v>
      </c>
      <c r="D13" s="163" t="s">
        <v>192</v>
      </c>
      <c r="E13" s="372" t="s">
        <v>193</v>
      </c>
      <c r="F13" s="372"/>
      <c r="G13" s="372"/>
      <c r="H13" s="374" t="s">
        <v>194</v>
      </c>
      <c r="I13" s="375"/>
      <c r="J13" s="376"/>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195</v>
      </c>
      <c r="B14" s="114">
        <v>0.03</v>
      </c>
      <c r="C14" s="163">
        <v>0.03</v>
      </c>
      <c r="D14" s="163" t="s">
        <v>192</v>
      </c>
      <c r="E14" s="372" t="s">
        <v>193</v>
      </c>
      <c r="F14" s="372"/>
      <c r="G14" s="372"/>
      <c r="H14" s="374" t="s">
        <v>194</v>
      </c>
      <c r="I14" s="375"/>
      <c r="J14" s="376"/>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196</v>
      </c>
      <c r="B15" s="114">
        <v>1.4999999999999999E-2</v>
      </c>
      <c r="C15" s="163">
        <v>1.4999999999999999E-2</v>
      </c>
      <c r="D15" s="163" t="s">
        <v>192</v>
      </c>
      <c r="E15" s="372" t="s">
        <v>193</v>
      </c>
      <c r="F15" s="372"/>
      <c r="G15" s="372"/>
      <c r="H15" s="374" t="s">
        <v>194</v>
      </c>
      <c r="I15" s="375"/>
      <c r="J15" s="376"/>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197</v>
      </c>
      <c r="B16" s="114">
        <v>1.286E-2</v>
      </c>
      <c r="C16" s="163">
        <v>1.286E-2</v>
      </c>
      <c r="D16" s="163" t="s">
        <v>192</v>
      </c>
      <c r="E16" s="372" t="s">
        <v>193</v>
      </c>
      <c r="F16" s="372"/>
      <c r="G16" s="372"/>
      <c r="H16" s="374" t="s">
        <v>194</v>
      </c>
      <c r="I16" s="375"/>
      <c r="J16" s="376"/>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383"/>
      <c r="F17" s="383"/>
      <c r="G17" s="383"/>
      <c r="H17" s="374"/>
      <c r="I17" s="375"/>
      <c r="J17" s="376"/>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198</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198</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199</v>
      </c>
      <c r="B20" s="116">
        <f>C20*_xlfn.XLOOKUP($D20,$B$32:$AD$32,$B$33:$AD$33,,0)</f>
        <v>2.2401506466810659</v>
      </c>
      <c r="C20" s="163">
        <v>1.9512195121951219</v>
      </c>
      <c r="D20" s="163" t="s">
        <v>200</v>
      </c>
      <c r="E20" s="387" t="s">
        <v>201</v>
      </c>
      <c r="F20" s="388"/>
      <c r="G20" s="167" t="s">
        <v>202</v>
      </c>
      <c r="H20" s="374" t="s">
        <v>203</v>
      </c>
      <c r="I20" s="375"/>
      <c r="J20" s="376"/>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204</v>
      </c>
      <c r="B21" s="116">
        <f>C21*_xlfn.XLOOKUP($D21,$B$32:$AD$32,$B$33:$AD$33,,0)</f>
        <v>1.5067243337405847E-2</v>
      </c>
      <c r="C21" s="163">
        <v>1.3123893805309735E-2</v>
      </c>
      <c r="D21" s="163" t="s">
        <v>200</v>
      </c>
      <c r="E21" s="387" t="s">
        <v>205</v>
      </c>
      <c r="F21" s="388"/>
      <c r="G21" s="167" t="s">
        <v>206</v>
      </c>
      <c r="H21" s="389" t="s">
        <v>207</v>
      </c>
      <c r="I21" s="390"/>
      <c r="J21" s="391"/>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208</v>
      </c>
      <c r="B22" s="115">
        <v>10</v>
      </c>
      <c r="C22" s="163">
        <v>10</v>
      </c>
      <c r="D22" s="163" t="s">
        <v>209</v>
      </c>
      <c r="E22" s="281" t="s">
        <v>210</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211</v>
      </c>
      <c r="B23" s="132">
        <v>28</v>
      </c>
      <c r="C23" s="163">
        <v>28</v>
      </c>
      <c r="D23" s="163">
        <v>2014</v>
      </c>
      <c r="E23" s="164" t="s">
        <v>212</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213</v>
      </c>
      <c r="B24" s="120">
        <v>6.5600000000000001E-4</v>
      </c>
      <c r="C24" s="163"/>
      <c r="D24" s="163"/>
      <c r="E24" s="280" t="s">
        <v>214</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215</v>
      </c>
      <c r="B25" s="131">
        <v>90909.1</v>
      </c>
      <c r="C25" s="163"/>
      <c r="D25" s="163"/>
      <c r="E25" s="280" t="s">
        <v>214</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216</v>
      </c>
      <c r="B26" s="116">
        <v>4.32</v>
      </c>
      <c r="C26" s="163"/>
      <c r="D26" s="163"/>
      <c r="E26" s="280" t="s">
        <v>214</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217</v>
      </c>
      <c r="B27" s="278">
        <f>C27*Y31</f>
        <v>6.8298167477239984</v>
      </c>
      <c r="C27" s="163">
        <v>6.01</v>
      </c>
      <c r="D27" s="163" t="s">
        <v>218</v>
      </c>
      <c r="E27" s="166" t="s">
        <v>219</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220</v>
      </c>
      <c r="B29" s="170" t="s">
        <v>221</v>
      </c>
      <c r="C29" s="206" t="s">
        <v>222</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223</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224</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225</v>
      </c>
      <c r="B32" s="176" t="s">
        <v>226</v>
      </c>
      <c r="C32" s="176" t="s">
        <v>227</v>
      </c>
      <c r="D32" s="176" t="s">
        <v>228</v>
      </c>
      <c r="E32" s="176" t="s">
        <v>229</v>
      </c>
      <c r="F32" s="176" t="s">
        <v>230</v>
      </c>
      <c r="G32" s="176" t="s">
        <v>231</v>
      </c>
      <c r="H32" s="176" t="s">
        <v>232</v>
      </c>
      <c r="I32" s="176" t="s">
        <v>233</v>
      </c>
      <c r="J32" s="176" t="s">
        <v>234</v>
      </c>
      <c r="K32" s="176" t="s">
        <v>235</v>
      </c>
      <c r="L32" s="176" t="s">
        <v>236</v>
      </c>
      <c r="M32" s="176" t="s">
        <v>237</v>
      </c>
      <c r="N32" s="176" t="s">
        <v>238</v>
      </c>
      <c r="O32" s="176" t="s">
        <v>239</v>
      </c>
      <c r="P32" s="176" t="s">
        <v>240</v>
      </c>
      <c r="Q32" s="176" t="s">
        <v>241</v>
      </c>
      <c r="R32" s="176" t="s">
        <v>242</v>
      </c>
      <c r="S32" s="176" t="s">
        <v>243</v>
      </c>
      <c r="T32" s="176" t="s">
        <v>244</v>
      </c>
      <c r="U32" s="176" t="s">
        <v>245</v>
      </c>
      <c r="V32" s="176" t="s">
        <v>246</v>
      </c>
      <c r="W32" s="176" t="s">
        <v>209</v>
      </c>
      <c r="X32" s="176" t="s">
        <v>200</v>
      </c>
      <c r="Y32" s="176" t="s">
        <v>247</v>
      </c>
      <c r="Z32" s="176" t="s">
        <v>192</v>
      </c>
      <c r="AA32" s="176" t="s">
        <v>248</v>
      </c>
      <c r="AB32" s="176" t="s">
        <v>249</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250</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251</v>
      </c>
      <c r="B38" s="384" t="s">
        <v>252</v>
      </c>
      <c r="C38" s="384"/>
      <c r="D38" s="214" t="s">
        <v>253</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254</v>
      </c>
      <c r="B39" s="385" t="s">
        <v>255</v>
      </c>
      <c r="C39" s="386"/>
      <c r="D39" s="177" t="s">
        <v>192</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256</v>
      </c>
      <c r="B40" s="381" t="s">
        <v>257</v>
      </c>
      <c r="C40" s="381"/>
      <c r="D40" s="177" t="s">
        <v>192</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258</v>
      </c>
      <c r="B41" s="382" t="s">
        <v>259</v>
      </c>
      <c r="C41" s="382"/>
      <c r="D41" s="177" t="s">
        <v>247</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260</v>
      </c>
      <c r="B42" s="379" t="s">
        <v>261</v>
      </c>
      <c r="C42" s="380"/>
      <c r="D42" s="180" t="s">
        <v>192</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262</v>
      </c>
      <c r="B43" s="382" t="s">
        <v>263</v>
      </c>
      <c r="C43" s="382"/>
      <c r="D43" s="177" t="s">
        <v>247</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264</v>
      </c>
      <c r="B44" s="379" t="s">
        <v>261</v>
      </c>
      <c r="C44" s="380"/>
      <c r="D44" s="180" t="s">
        <v>192</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265</v>
      </c>
      <c r="B45" s="382" t="s">
        <v>266</v>
      </c>
      <c r="C45" s="382"/>
      <c r="D45" s="177" t="s">
        <v>247</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267</v>
      </c>
      <c r="B46" s="379" t="s">
        <v>261</v>
      </c>
      <c r="C46" s="380"/>
      <c r="D46" s="180" t="s">
        <v>192</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268</v>
      </c>
      <c r="B47" s="377" t="s">
        <v>269</v>
      </c>
      <c r="C47" s="378"/>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270</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271</v>
      </c>
      <c r="B50" s="117" t="s">
        <v>272</v>
      </c>
      <c r="C50" s="117"/>
      <c r="D50" s="117"/>
      <c r="E50" s="117"/>
      <c r="F50" s="184"/>
      <c r="G50" s="161" t="s">
        <v>273</v>
      </c>
      <c r="L50" s="161" t="s">
        <v>274</v>
      </c>
      <c r="Q50" s="161" t="s">
        <v>275</v>
      </c>
      <c r="V50" s="161" t="s">
        <v>276</v>
      </c>
    </row>
    <row r="51" spans="1:74">
      <c r="A51" s="301" t="s">
        <v>277</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278</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279</v>
      </c>
      <c r="B54" s="25"/>
      <c r="C54" s="264" t="s">
        <v>280</v>
      </c>
      <c r="D54" s="25"/>
      <c r="E54" s="265" t="s">
        <v>281</v>
      </c>
    </row>
    <row r="55" spans="1:74">
      <c r="A55" s="147" t="s">
        <v>282</v>
      </c>
      <c r="B55"/>
      <c r="C55" s="148" t="s">
        <v>283</v>
      </c>
      <c r="D55"/>
      <c r="E55" s="128" t="s">
        <v>284</v>
      </c>
    </row>
    <row r="56" spans="1:74">
      <c r="A56" s="147" t="s">
        <v>285</v>
      </c>
      <c r="B56"/>
      <c r="C56" s="148" t="s">
        <v>286</v>
      </c>
      <c r="D56"/>
      <c r="E56" s="128" t="s">
        <v>287</v>
      </c>
    </row>
    <row r="57" spans="1:74">
      <c r="A57" s="147" t="s">
        <v>288</v>
      </c>
      <c r="B57"/>
      <c r="C57" s="148" t="s">
        <v>289</v>
      </c>
      <c r="D57"/>
      <c r="E57" s="128" t="s">
        <v>290</v>
      </c>
    </row>
    <row r="58" spans="1:74">
      <c r="A58" s="147" t="s">
        <v>291</v>
      </c>
      <c r="B58"/>
      <c r="C58" s="148" t="s">
        <v>292</v>
      </c>
      <c r="D58"/>
      <c r="E58" s="128" t="s">
        <v>293</v>
      </c>
    </row>
    <row r="59" spans="1:74">
      <c r="A59" s="147" t="s">
        <v>294</v>
      </c>
      <c r="B59"/>
      <c r="C59" s="148" t="s">
        <v>295</v>
      </c>
      <c r="D59"/>
      <c r="E59" s="128"/>
    </row>
    <row r="60" spans="1:74">
      <c r="A60" s="147" t="s">
        <v>296</v>
      </c>
      <c r="B60"/>
      <c r="C60" s="148" t="s">
        <v>297</v>
      </c>
      <c r="D60"/>
      <c r="E60" s="128"/>
    </row>
    <row r="61" spans="1:74">
      <c r="A61" s="147" t="s">
        <v>298</v>
      </c>
      <c r="B61"/>
      <c r="C61" s="148" t="s">
        <v>299</v>
      </c>
      <c r="D61"/>
      <c r="E61" s="128"/>
    </row>
    <row r="62" spans="1:74">
      <c r="A62" s="147" t="s">
        <v>300</v>
      </c>
      <c r="B62"/>
      <c r="D62"/>
      <c r="E62" s="128"/>
    </row>
    <row r="63" spans="1:74">
      <c r="A63" s="147" t="s">
        <v>301</v>
      </c>
      <c r="B63"/>
      <c r="C63" s="4" t="s">
        <v>302</v>
      </c>
      <c r="D63"/>
      <c r="E63" s="128"/>
    </row>
    <row r="64" spans="1:74">
      <c r="A64" s="147" t="s">
        <v>303</v>
      </c>
      <c r="B64"/>
      <c r="C64" s="148" t="s">
        <v>304</v>
      </c>
      <c r="D64"/>
      <c r="E64" s="128"/>
    </row>
    <row r="65" spans="1:5">
      <c r="A65" s="147" t="s">
        <v>305</v>
      </c>
      <c r="B65"/>
      <c r="C65" s="148" t="s">
        <v>306</v>
      </c>
      <c r="D65"/>
      <c r="E65" s="128"/>
    </row>
    <row r="66" spans="1:5">
      <c r="A66" s="147" t="s">
        <v>307</v>
      </c>
      <c r="B66"/>
      <c r="C66"/>
      <c r="D66"/>
      <c r="E66" s="128"/>
    </row>
    <row r="67" spans="1:5">
      <c r="A67" s="147" t="s">
        <v>308</v>
      </c>
      <c r="B67"/>
      <c r="C67"/>
      <c r="D67"/>
      <c r="E67" s="128"/>
    </row>
    <row r="68" spans="1:5">
      <c r="A68" s="147" t="s">
        <v>309</v>
      </c>
      <c r="B68"/>
      <c r="C68"/>
      <c r="D68"/>
      <c r="E68" s="128"/>
    </row>
    <row r="69" spans="1:5">
      <c r="A69" s="147" t="s">
        <v>310</v>
      </c>
      <c r="B69"/>
      <c r="C69"/>
      <c r="D69"/>
      <c r="E69" s="128"/>
    </row>
    <row r="70" spans="1:5">
      <c r="A70" s="147" t="s">
        <v>311</v>
      </c>
      <c r="B70"/>
      <c r="C70"/>
      <c r="D70"/>
      <c r="E70" s="128"/>
    </row>
    <row r="71" spans="1:5">
      <c r="A71" s="147" t="s">
        <v>312</v>
      </c>
      <c r="B71"/>
      <c r="C71"/>
      <c r="D71"/>
      <c r="E71" s="128"/>
    </row>
    <row r="72" spans="1:5">
      <c r="A72" s="147" t="s">
        <v>313</v>
      </c>
      <c r="B72"/>
      <c r="C72"/>
      <c r="D72"/>
      <c r="E72" s="128"/>
    </row>
    <row r="73" spans="1:5">
      <c r="A73" s="147" t="s">
        <v>314</v>
      </c>
      <c r="B73"/>
      <c r="C73"/>
      <c r="D73"/>
      <c r="E73" s="128"/>
    </row>
    <row r="74" spans="1:5">
      <c r="A74" s="147" t="s">
        <v>315</v>
      </c>
      <c r="B74"/>
      <c r="C74"/>
      <c r="D74"/>
      <c r="E74" s="128"/>
    </row>
    <row r="75" spans="1:5">
      <c r="A75" s="147" t="s">
        <v>316</v>
      </c>
      <c r="B75"/>
      <c r="C75"/>
      <c r="D75"/>
      <c r="E75" s="128"/>
    </row>
    <row r="76" spans="1:5">
      <c r="A76" s="147" t="s">
        <v>317</v>
      </c>
      <c r="B76"/>
      <c r="C76"/>
      <c r="D76"/>
      <c r="E76" s="128"/>
    </row>
    <row r="77" spans="1:5">
      <c r="A77" s="147" t="s">
        <v>318</v>
      </c>
      <c r="B77"/>
      <c r="C77"/>
      <c r="D77"/>
      <c r="E77" s="128"/>
    </row>
    <row r="78" spans="1:5" ht="14" thickBot="1">
      <c r="A78" s="149" t="s">
        <v>319</v>
      </c>
      <c r="B78" s="7"/>
      <c r="C78" s="7"/>
      <c r="D78" s="7"/>
      <c r="E78" s="126"/>
    </row>
  </sheetData>
  <mergeCells count="29">
    <mergeCell ref="E17:G17"/>
    <mergeCell ref="H17:J17"/>
    <mergeCell ref="B42:C42"/>
    <mergeCell ref="B38:C38"/>
    <mergeCell ref="B39:C39"/>
    <mergeCell ref="E20:F20"/>
    <mergeCell ref="H20:J20"/>
    <mergeCell ref="E21:F21"/>
    <mergeCell ref="H21:J21"/>
    <mergeCell ref="E14:G14"/>
    <mergeCell ref="H14:J14"/>
    <mergeCell ref="E15:G15"/>
    <mergeCell ref="H15:J15"/>
    <mergeCell ref="E16:G16"/>
    <mergeCell ref="H16:J16"/>
    <mergeCell ref="B47:C47"/>
    <mergeCell ref="B46:C46"/>
    <mergeCell ref="B40:C40"/>
    <mergeCell ref="B41:C41"/>
    <mergeCell ref="B43:C43"/>
    <mergeCell ref="B44:C44"/>
    <mergeCell ref="B45:C45"/>
    <mergeCell ref="D6:D7"/>
    <mergeCell ref="E6:G7"/>
    <mergeCell ref="H6:J7"/>
    <mergeCell ref="E13:G13"/>
    <mergeCell ref="A6:A7"/>
    <mergeCell ref="C6:C7"/>
    <mergeCell ref="H13:J13"/>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zoomScale="80" zoomScaleNormal="80" workbookViewId="0">
      <selection activeCell="D16" sqref="D16"/>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347" customFormat="1" ht="56.9" customHeight="1"/>
    <row r="2" spans="1:7">
      <c r="A2" s="1"/>
    </row>
    <row r="3" spans="1:7">
      <c r="A3" s="395" t="s">
        <v>320</v>
      </c>
      <c r="B3" s="395"/>
      <c r="C3" s="395"/>
      <c r="D3" s="395"/>
      <c r="E3" s="395"/>
      <c r="F3" s="395"/>
      <c r="G3" s="395"/>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321</v>
      </c>
      <c r="B8" s="5" t="s">
        <v>322</v>
      </c>
      <c r="C8" s="5" t="s">
        <v>323</v>
      </c>
      <c r="D8" s="5" t="s">
        <v>324</v>
      </c>
      <c r="E8" s="396" t="s">
        <v>325</v>
      </c>
      <c r="F8" s="396"/>
      <c r="G8" s="396"/>
    </row>
    <row r="9" spans="1:7" ht="114.75" customHeight="1">
      <c r="A9" s="316" t="s">
        <v>326</v>
      </c>
      <c r="B9" s="317" t="s">
        <v>327</v>
      </c>
      <c r="C9" s="316" t="s">
        <v>328</v>
      </c>
      <c r="D9" s="60" t="s">
        <v>329</v>
      </c>
      <c r="E9" s="392" t="s">
        <v>330</v>
      </c>
      <c r="F9" s="393"/>
      <c r="G9" s="394"/>
    </row>
    <row r="10" spans="1:7" ht="201.75" customHeight="1">
      <c r="A10" s="60" t="s">
        <v>331</v>
      </c>
      <c r="B10" s="317" t="s">
        <v>327</v>
      </c>
      <c r="C10" s="316" t="s">
        <v>328</v>
      </c>
      <c r="D10" s="60" t="s">
        <v>332</v>
      </c>
      <c r="E10" s="392" t="s">
        <v>333</v>
      </c>
      <c r="F10" s="393"/>
      <c r="G10" s="394"/>
    </row>
    <row r="11" spans="1:7" ht="134.25" customHeight="1">
      <c r="A11" s="60" t="s">
        <v>334</v>
      </c>
      <c r="B11" s="318" t="s">
        <v>335</v>
      </c>
      <c r="C11" s="316" t="s">
        <v>336</v>
      </c>
      <c r="D11" s="60" t="s">
        <v>337</v>
      </c>
      <c r="E11" s="392" t="s">
        <v>338</v>
      </c>
      <c r="F11" s="393"/>
      <c r="G11" s="394"/>
    </row>
    <row r="12" spans="1:7" ht="141" customHeight="1">
      <c r="A12" s="60" t="s">
        <v>339</v>
      </c>
      <c r="B12" s="318" t="s">
        <v>327</v>
      </c>
      <c r="C12" s="316" t="s">
        <v>328</v>
      </c>
      <c r="D12" s="60" t="s">
        <v>340</v>
      </c>
      <c r="E12" s="392" t="s">
        <v>341</v>
      </c>
      <c r="F12" s="393"/>
      <c r="G12" s="394"/>
    </row>
    <row r="13" spans="1:7">
      <c r="A13" s="60"/>
      <c r="B13" s="60"/>
      <c r="C13" s="60"/>
      <c r="D13" s="60"/>
      <c r="E13" s="392"/>
      <c r="F13" s="393"/>
      <c r="G13" s="394"/>
    </row>
    <row r="14" spans="1:7">
      <c r="A14" s="60"/>
      <c r="B14" s="60"/>
      <c r="C14" s="60"/>
      <c r="D14" s="60"/>
      <c r="E14" s="392"/>
      <c r="F14" s="393"/>
      <c r="G14" s="394"/>
    </row>
    <row r="15" spans="1:7">
      <c r="A15" s="60"/>
      <c r="B15" s="60"/>
      <c r="C15" s="60"/>
      <c r="D15" s="60"/>
      <c r="E15" s="392"/>
      <c r="F15" s="393"/>
      <c r="G15" s="394"/>
    </row>
    <row r="16" spans="1:7">
      <c r="A16" s="60"/>
      <c r="B16" s="60"/>
      <c r="C16" s="60"/>
      <c r="D16" s="60"/>
      <c r="E16" s="392"/>
      <c r="F16" s="393"/>
      <c r="G16" s="394"/>
    </row>
    <row r="17" spans="1:7">
      <c r="A17" s="60"/>
      <c r="B17" s="60"/>
      <c r="C17" s="60"/>
      <c r="D17" s="60"/>
      <c r="E17" s="392"/>
      <c r="F17" s="393"/>
      <c r="G17" s="394"/>
    </row>
    <row r="18" spans="1:7">
      <c r="A18" s="60"/>
      <c r="B18" s="60"/>
      <c r="C18" s="60"/>
      <c r="D18" s="60"/>
      <c r="E18" s="392"/>
      <c r="F18" s="393"/>
      <c r="G18" s="394"/>
    </row>
    <row r="19" spans="1:7">
      <c r="A19" s="60"/>
      <c r="B19" s="60"/>
      <c r="C19" s="60"/>
      <c r="D19" s="60"/>
      <c r="E19" s="392"/>
      <c r="F19" s="393"/>
      <c r="G19" s="394"/>
    </row>
    <row r="20" spans="1:7">
      <c r="A20" s="60"/>
      <c r="B20" s="60"/>
      <c r="C20" s="60"/>
      <c r="D20" s="60"/>
      <c r="E20" s="392"/>
      <c r="F20" s="393"/>
      <c r="G20" s="394"/>
    </row>
    <row r="21" spans="1:7">
      <c r="A21" s="60"/>
      <c r="B21" s="60"/>
      <c r="C21" s="60"/>
      <c r="D21" s="60"/>
      <c r="E21" s="392"/>
      <c r="F21" s="393"/>
      <c r="G21" s="394"/>
    </row>
    <row r="22" spans="1:7">
      <c r="A22" s="60"/>
      <c r="B22" s="60"/>
      <c r="C22" s="60"/>
      <c r="D22" s="60"/>
      <c r="E22" s="392"/>
      <c r="F22" s="393"/>
      <c r="G22" s="394"/>
    </row>
    <row r="23" spans="1:7">
      <c r="A23" s="60"/>
      <c r="B23" s="60"/>
      <c r="C23" s="60"/>
      <c r="D23" s="60"/>
      <c r="E23" s="392"/>
      <c r="F23" s="393"/>
      <c r="G23" s="394"/>
    </row>
    <row r="24" spans="1:7">
      <c r="A24" s="60"/>
      <c r="B24" s="60"/>
      <c r="C24" s="60"/>
      <c r="D24" s="60"/>
      <c r="E24" s="392"/>
      <c r="F24" s="393"/>
      <c r="G24" s="394"/>
    </row>
    <row r="25" spans="1:7">
      <c r="A25" s="60"/>
      <c r="B25" s="60"/>
      <c r="C25" s="60"/>
      <c r="D25" s="60"/>
      <c r="E25" s="392"/>
      <c r="F25" s="393"/>
      <c r="G25" s="394"/>
    </row>
    <row r="26" spans="1:7">
      <c r="A26" s="60"/>
      <c r="B26" s="60"/>
      <c r="C26" s="60"/>
      <c r="D26" s="60"/>
      <c r="E26" s="392"/>
      <c r="F26" s="393"/>
      <c r="G26" s="394"/>
    </row>
    <row r="27" spans="1:7">
      <c r="A27" s="60"/>
      <c r="B27" s="60"/>
      <c r="C27" s="60"/>
      <c r="D27" s="60"/>
      <c r="E27" s="392"/>
      <c r="F27" s="393"/>
      <c r="G27" s="394"/>
    </row>
    <row r="28" spans="1:7">
      <c r="A28" s="60"/>
      <c r="B28" s="60"/>
      <c r="C28" s="60"/>
      <c r="D28" s="60"/>
      <c r="E28" s="392"/>
      <c r="F28" s="393"/>
      <c r="G28" s="394"/>
    </row>
    <row r="29" spans="1:7">
      <c r="A29" s="60"/>
      <c r="B29" s="60"/>
      <c r="C29" s="60"/>
      <c r="D29" s="60"/>
      <c r="E29" s="392"/>
      <c r="F29" s="393"/>
      <c r="G29" s="394"/>
    </row>
    <row r="30" spans="1:7">
      <c r="A30" s="60"/>
      <c r="B30" s="60"/>
      <c r="C30" s="60"/>
      <c r="D30" s="60"/>
      <c r="E30" s="392"/>
      <c r="F30" s="393"/>
      <c r="G30" s="394"/>
    </row>
    <row r="31" spans="1:7">
      <c r="A31" s="60"/>
      <c r="B31" s="60"/>
      <c r="C31" s="60"/>
      <c r="D31" s="60"/>
      <c r="E31" s="392"/>
      <c r="F31" s="393"/>
      <c r="G31" s="394"/>
    </row>
    <row r="32" spans="1:7">
      <c r="A32" s="60"/>
      <c r="B32" s="60"/>
      <c r="C32" s="60"/>
      <c r="D32" s="60"/>
      <c r="E32" s="392"/>
      <c r="F32" s="393"/>
      <c r="G32" s="394"/>
    </row>
    <row r="33" spans="1:7">
      <c r="A33" s="60"/>
      <c r="B33" s="60"/>
      <c r="C33" s="60"/>
      <c r="D33" s="60"/>
      <c r="E33" s="392"/>
      <c r="F33" s="393"/>
      <c r="G33" s="394"/>
    </row>
  </sheetData>
  <mergeCells count="28">
    <mergeCell ref="E30:G30"/>
    <mergeCell ref="E31:G31"/>
    <mergeCell ref="E32:G32"/>
    <mergeCell ref="E33:G33"/>
    <mergeCell ref="E24:G24"/>
    <mergeCell ref="E25:G25"/>
    <mergeCell ref="E26:G26"/>
    <mergeCell ref="E27:G27"/>
    <mergeCell ref="E28:G28"/>
    <mergeCell ref="E29:G29"/>
    <mergeCell ref="E23:G23"/>
    <mergeCell ref="E12:G12"/>
    <mergeCell ref="E13:G13"/>
    <mergeCell ref="E14:G14"/>
    <mergeCell ref="E15:G15"/>
    <mergeCell ref="E16:G16"/>
    <mergeCell ref="E17:G17"/>
    <mergeCell ref="E18:G18"/>
    <mergeCell ref="E19:G19"/>
    <mergeCell ref="E20:G20"/>
    <mergeCell ref="E21:G21"/>
    <mergeCell ref="E22:G22"/>
    <mergeCell ref="E11:G11"/>
    <mergeCell ref="A1:XFD1"/>
    <mergeCell ref="A3:G3"/>
    <mergeCell ref="E8:G8"/>
    <mergeCell ref="E9:G9"/>
    <mergeCell ref="E10:G1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C13:C33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tabSelected="1" topLeftCell="C194" zoomScale="80" zoomScaleNormal="80" workbookViewId="0">
      <selection activeCell="E209" sqref="E209:I209"/>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01" t="s">
        <v>342</v>
      </c>
      <c r="J2" s="402"/>
      <c r="K2" s="402"/>
      <c r="L2" s="402"/>
      <c r="M2" s="402"/>
      <c r="N2" s="402"/>
      <c r="O2" s="402"/>
      <c r="P2" s="402"/>
      <c r="Q2" s="402"/>
      <c r="R2" s="402"/>
      <c r="S2" s="402"/>
      <c r="T2" s="402"/>
      <c r="U2" s="403"/>
    </row>
    <row r="3" spans="1:21" ht="13.5" customHeight="1" outlineLevel="1" thickBot="1">
      <c r="A3" s="3"/>
      <c r="B3" s="7"/>
      <c r="F3" s="24"/>
      <c r="G3" s="10"/>
      <c r="I3" s="404" t="s">
        <v>343</v>
      </c>
      <c r="J3" s="405"/>
      <c r="K3" s="405"/>
      <c r="L3" s="405"/>
      <c r="M3" s="405"/>
      <c r="N3" s="406"/>
      <c r="O3" s="1"/>
      <c r="P3" s="410" t="s">
        <v>344</v>
      </c>
      <c r="Q3" s="411"/>
      <c r="R3" s="411"/>
      <c r="S3" s="411"/>
      <c r="T3" s="411"/>
      <c r="U3" s="412"/>
    </row>
    <row r="4" spans="1:21" ht="56.25" customHeight="1" outlineLevel="1">
      <c r="A4" s="31" t="s">
        <v>157</v>
      </c>
      <c r="B4" s="86" t="s">
        <v>125</v>
      </c>
      <c r="E4" s="53" t="s">
        <v>345</v>
      </c>
      <c r="F4" s="91">
        <v>45632</v>
      </c>
      <c r="G4" s="28"/>
      <c r="H4" s="10"/>
      <c r="I4" s="407"/>
      <c r="J4" s="408"/>
      <c r="K4" s="408"/>
      <c r="L4" s="408"/>
      <c r="M4" s="408"/>
      <c r="N4" s="409"/>
      <c r="P4" s="413"/>
      <c r="Q4" s="414"/>
      <c r="R4" s="414"/>
      <c r="S4" s="414"/>
      <c r="T4" s="414"/>
      <c r="U4" s="415"/>
    </row>
    <row r="5" spans="1:21" ht="12.75" customHeight="1" outlineLevel="1">
      <c r="A5" s="13" t="s">
        <v>346</v>
      </c>
      <c r="B5" s="88" t="s">
        <v>347</v>
      </c>
      <c r="E5" s="14"/>
      <c r="H5" s="10"/>
      <c r="I5" s="416" t="s">
        <v>162</v>
      </c>
      <c r="J5" s="417"/>
      <c r="K5" s="417"/>
      <c r="L5" s="417"/>
      <c r="M5" s="417"/>
      <c r="N5" s="418"/>
      <c r="P5" s="416" t="s">
        <v>348</v>
      </c>
      <c r="Q5" s="428"/>
      <c r="R5" s="428"/>
      <c r="S5" s="428"/>
      <c r="T5" s="428"/>
      <c r="U5" s="429"/>
    </row>
    <row r="6" spans="1:21" outlineLevel="1">
      <c r="A6" s="13" t="s">
        <v>349</v>
      </c>
      <c r="B6" s="88" t="s">
        <v>350</v>
      </c>
      <c r="E6" s="53" t="s">
        <v>351</v>
      </c>
      <c r="F6" s="90" t="s">
        <v>352</v>
      </c>
      <c r="H6" s="10"/>
      <c r="I6" s="419"/>
      <c r="J6" s="420"/>
      <c r="K6" s="420"/>
      <c r="L6" s="420"/>
      <c r="M6" s="420"/>
      <c r="N6" s="421"/>
      <c r="P6" s="430"/>
      <c r="Q6" s="431"/>
      <c r="R6" s="431"/>
      <c r="S6" s="431"/>
      <c r="T6" s="431"/>
      <c r="U6" s="432"/>
    </row>
    <row r="7" spans="1:21" outlineLevel="1">
      <c r="A7" s="13" t="s">
        <v>353</v>
      </c>
      <c r="B7" s="88" t="s">
        <v>173</v>
      </c>
      <c r="E7" s="14"/>
      <c r="H7" s="10"/>
      <c r="I7" s="419"/>
      <c r="J7" s="420"/>
      <c r="K7" s="420"/>
      <c r="L7" s="420"/>
      <c r="M7" s="420"/>
      <c r="N7" s="421"/>
      <c r="P7" s="430"/>
      <c r="Q7" s="431"/>
      <c r="R7" s="431"/>
      <c r="S7" s="431"/>
      <c r="T7" s="431"/>
      <c r="U7" s="432"/>
    </row>
    <row r="8" spans="1:21" ht="41" outlineLevel="1" thickBot="1">
      <c r="A8" s="34" t="s">
        <v>354</v>
      </c>
      <c r="B8" s="89" t="s">
        <v>355</v>
      </c>
      <c r="E8" s="14"/>
      <c r="H8" s="10"/>
      <c r="I8" s="419"/>
      <c r="J8" s="420"/>
      <c r="K8" s="420"/>
      <c r="L8" s="420"/>
      <c r="M8" s="420"/>
      <c r="N8" s="421"/>
      <c r="P8" s="430"/>
      <c r="Q8" s="431"/>
      <c r="R8" s="431"/>
      <c r="S8" s="431"/>
      <c r="T8" s="431"/>
      <c r="U8" s="432"/>
    </row>
    <row r="9" spans="1:21" outlineLevel="1">
      <c r="E9" s="14"/>
      <c r="H9" s="10"/>
      <c r="I9" s="419"/>
      <c r="J9" s="420"/>
      <c r="K9" s="420"/>
      <c r="L9" s="420"/>
      <c r="M9" s="420"/>
      <c r="N9" s="421"/>
      <c r="P9" s="430"/>
      <c r="Q9" s="431"/>
      <c r="R9" s="431"/>
      <c r="S9" s="431"/>
      <c r="T9" s="431"/>
      <c r="U9" s="432"/>
    </row>
    <row r="10" spans="1:21" ht="14" outlineLevel="1" thickBot="1">
      <c r="A10" s="32" t="s">
        <v>356</v>
      </c>
      <c r="B10" s="35">
        <v>2027</v>
      </c>
      <c r="E10" s="14"/>
      <c r="H10" s="10"/>
      <c r="I10" s="419"/>
      <c r="J10" s="420"/>
      <c r="K10" s="420"/>
      <c r="L10" s="420"/>
      <c r="M10" s="420"/>
      <c r="N10" s="421"/>
      <c r="P10" s="430"/>
      <c r="Q10" s="431"/>
      <c r="R10" s="431"/>
      <c r="S10" s="431"/>
      <c r="T10" s="431"/>
      <c r="U10" s="432"/>
    </row>
    <row r="11" spans="1:21" outlineLevel="1">
      <c r="A11" s="16"/>
      <c r="H11" s="10"/>
      <c r="I11" s="419"/>
      <c r="J11" s="420"/>
      <c r="K11" s="420"/>
      <c r="L11" s="420"/>
      <c r="M11" s="420"/>
      <c r="N11" s="421"/>
      <c r="P11" s="430"/>
      <c r="Q11" s="431"/>
      <c r="R11" s="431"/>
      <c r="S11" s="431"/>
      <c r="T11" s="431"/>
      <c r="U11" s="432"/>
    </row>
    <row r="12" spans="1:21" ht="40.5" outlineLevel="1">
      <c r="A12" s="26" t="s">
        <v>357</v>
      </c>
      <c r="B12" s="26" t="s">
        <v>358</v>
      </c>
      <c r="C12" s="26" t="s">
        <v>359</v>
      </c>
      <c r="D12" s="26" t="s">
        <v>360</v>
      </c>
      <c r="E12" s="26" t="s">
        <v>361</v>
      </c>
      <c r="F12" s="26" t="s">
        <v>362</v>
      </c>
      <c r="G12" s="26" t="s">
        <v>363</v>
      </c>
      <c r="I12" s="419"/>
      <c r="J12" s="420"/>
      <c r="K12" s="420"/>
      <c r="L12" s="420"/>
      <c r="M12" s="420"/>
      <c r="N12" s="421"/>
      <c r="P12" s="430"/>
      <c r="Q12" s="431"/>
      <c r="R12" s="431"/>
      <c r="S12" s="431"/>
      <c r="T12" s="431"/>
      <c r="U12" s="432"/>
    </row>
    <row r="13" spans="1:21" outlineLevel="1">
      <c r="A13" s="58">
        <v>2035</v>
      </c>
      <c r="B13" s="21">
        <f t="shared" ref="B13:B18" si="0">INDEX($E$204:$AW$204,1,MATCH($A13,$E$53:$BB$53,0))</f>
        <v>-1888.8842851622592</v>
      </c>
      <c r="C13" s="21">
        <f>B13-Baseline!B13</f>
        <v>0</v>
      </c>
      <c r="D13" s="21">
        <f t="shared" ref="D13:D18" si="1">INDEX($E$205:$AW$205,1,MATCH($A13,$E$53:$BB$53,0))</f>
        <v>-1459.2602889477216</v>
      </c>
      <c r="E13" s="21">
        <f>D13-Baseline!D13</f>
        <v>0</v>
      </c>
      <c r="F13" s="21">
        <f t="shared" ref="F13:F18" si="2">INDEX($E$206:$AW$206,1,MATCH($A13,$E$53:$BB$53,0))</f>
        <v>-2318.4990041538231</v>
      </c>
      <c r="G13" s="21">
        <f>F13-Baseline!F13</f>
        <v>0</v>
      </c>
      <c r="H13" s="298"/>
      <c r="I13" s="419"/>
      <c r="J13" s="420"/>
      <c r="K13" s="420"/>
      <c r="L13" s="420"/>
      <c r="M13" s="420"/>
      <c r="N13" s="421"/>
      <c r="P13" s="430"/>
      <c r="Q13" s="431"/>
      <c r="R13" s="431"/>
      <c r="S13" s="431"/>
      <c r="T13" s="431"/>
      <c r="U13" s="432"/>
    </row>
    <row r="14" spans="1:21" outlineLevel="1">
      <c r="A14" s="58">
        <v>2040</v>
      </c>
      <c r="B14" s="21">
        <f t="shared" si="0"/>
        <v>-2907.088236539782</v>
      </c>
      <c r="C14" s="21">
        <f>B14-Baseline!B14</f>
        <v>0</v>
      </c>
      <c r="D14" s="21">
        <f t="shared" si="1"/>
        <v>-2248.4785741074747</v>
      </c>
      <c r="E14" s="21">
        <f>D14-Baseline!D14</f>
        <v>0</v>
      </c>
      <c r="F14" s="21">
        <f t="shared" si="2"/>
        <v>-3566.3298018149389</v>
      </c>
      <c r="G14" s="21">
        <f>F14-Baseline!F14</f>
        <v>0</v>
      </c>
      <c r="I14" s="419"/>
      <c r="J14" s="420"/>
      <c r="K14" s="420"/>
      <c r="L14" s="420"/>
      <c r="M14" s="420"/>
      <c r="N14" s="421"/>
      <c r="P14" s="430"/>
      <c r="Q14" s="431"/>
      <c r="R14" s="431"/>
      <c r="S14" s="431"/>
      <c r="T14" s="431"/>
      <c r="U14" s="432"/>
    </row>
    <row r="15" spans="1:21" outlineLevel="1">
      <c r="A15" s="58">
        <v>2045</v>
      </c>
      <c r="B15" s="21">
        <f t="shared" si="0"/>
        <v>-3908.4083463540983</v>
      </c>
      <c r="C15" s="21">
        <f>B15-Baseline!B15</f>
        <v>0</v>
      </c>
      <c r="D15" s="21">
        <f t="shared" si="1"/>
        <v>-3026.3733395531845</v>
      </c>
      <c r="E15" s="21">
        <f>D15-Baseline!D15</f>
        <v>0</v>
      </c>
      <c r="F15" s="21">
        <f t="shared" si="2"/>
        <v>-4790.7600431636965</v>
      </c>
      <c r="G15" s="21">
        <f>F15-Baseline!F15</f>
        <v>0</v>
      </c>
      <c r="I15" s="419"/>
      <c r="J15" s="420"/>
      <c r="K15" s="420"/>
      <c r="L15" s="420"/>
      <c r="M15" s="420"/>
      <c r="N15" s="421"/>
      <c r="P15" s="430"/>
      <c r="Q15" s="431"/>
      <c r="R15" s="431"/>
      <c r="S15" s="431"/>
      <c r="T15" s="431"/>
      <c r="U15" s="432"/>
    </row>
    <row r="16" spans="1:21" outlineLevel="1">
      <c r="A16" s="58">
        <v>2050</v>
      </c>
      <c r="B16" s="21">
        <f t="shared" si="0"/>
        <v>-4896.5037418396423</v>
      </c>
      <c r="C16" s="21">
        <f>B16-Baseline!B16</f>
        <v>0</v>
      </c>
      <c r="D16" s="21">
        <f t="shared" si="1"/>
        <v>-3796.419974329915</v>
      </c>
      <c r="E16" s="21">
        <f>D16-Baseline!D16</f>
        <v>0</v>
      </c>
      <c r="F16" s="21">
        <f t="shared" si="2"/>
        <v>-5996.3756921134554</v>
      </c>
      <c r="G16" s="21">
        <f>F16-Baseline!F16</f>
        <v>0</v>
      </c>
      <c r="I16" s="419"/>
      <c r="J16" s="420"/>
      <c r="K16" s="420"/>
      <c r="L16" s="420"/>
      <c r="M16" s="420"/>
      <c r="N16" s="421"/>
      <c r="P16" s="430"/>
      <c r="Q16" s="431"/>
      <c r="R16" s="431"/>
      <c r="S16" s="431"/>
      <c r="T16" s="431"/>
      <c r="U16" s="432"/>
    </row>
    <row r="17" spans="1:21" outlineLevel="1">
      <c r="A17" s="58">
        <v>2060</v>
      </c>
      <c r="B17" s="21">
        <f t="shared" si="0"/>
        <v>-7051.523749760594</v>
      </c>
      <c r="C17" s="21">
        <f>B17-Baseline!B17</f>
        <v>0</v>
      </c>
      <c r="D17" s="21">
        <f t="shared" si="1"/>
        <v>-5528.9670559208134</v>
      </c>
      <c r="E17" s="21">
        <f>D17-Baseline!D17</f>
        <v>0</v>
      </c>
      <c r="F17" s="21">
        <f t="shared" si="2"/>
        <v>-8569.9427065795626</v>
      </c>
      <c r="G17" s="21">
        <f>F17-Baseline!F17</f>
        <v>0</v>
      </c>
      <c r="I17" s="419"/>
      <c r="J17" s="420"/>
      <c r="K17" s="420"/>
      <c r="L17" s="420"/>
      <c r="M17" s="420"/>
      <c r="N17" s="421"/>
      <c r="P17" s="430"/>
      <c r="Q17" s="431"/>
      <c r="R17" s="431"/>
      <c r="S17" s="431"/>
      <c r="T17" s="431"/>
      <c r="U17" s="432"/>
    </row>
    <row r="18" spans="1:21" outlineLevel="1">
      <c r="A18" s="58">
        <v>2070</v>
      </c>
      <c r="B18" s="21">
        <f t="shared" si="0"/>
        <v>-9294.0798037950626</v>
      </c>
      <c r="C18" s="21">
        <f>B18-Baseline!B18</f>
        <v>0</v>
      </c>
      <c r="D18" s="21">
        <f t="shared" si="1"/>
        <v>-7354.6112013707516</v>
      </c>
      <c r="E18" s="21">
        <f>D18-Baseline!D18</f>
        <v>0</v>
      </c>
      <c r="F18" s="21">
        <f t="shared" si="2"/>
        <v>-11222.247451722045</v>
      </c>
      <c r="G18" s="21">
        <f>F18-Baseline!F18</f>
        <v>0</v>
      </c>
      <c r="I18" s="422"/>
      <c r="J18" s="423"/>
      <c r="K18" s="423"/>
      <c r="L18" s="423"/>
      <c r="M18" s="423"/>
      <c r="N18" s="424"/>
      <c r="P18" s="433"/>
      <c r="Q18" s="434"/>
      <c r="R18" s="434"/>
      <c r="S18" s="434"/>
      <c r="T18" s="434"/>
      <c r="U18" s="435"/>
    </row>
    <row r="19" spans="1:21" ht="14" outlineLevel="1" thickBot="1">
      <c r="A19" s="436"/>
      <c r="B19" s="436"/>
      <c r="I19" s="250"/>
      <c r="J19" s="251"/>
      <c r="K19" s="251"/>
      <c r="L19" s="251"/>
      <c r="M19" s="251"/>
      <c r="N19" s="251"/>
      <c r="P19" s="249"/>
      <c r="Q19" s="249"/>
      <c r="R19" s="249"/>
      <c r="S19" s="249"/>
      <c r="T19" s="249"/>
      <c r="U19" s="232"/>
    </row>
    <row r="20" spans="1:21" ht="26.25" customHeight="1" outlineLevel="1">
      <c r="A20" s="54" t="s">
        <v>364</v>
      </c>
      <c r="B20" s="55">
        <v>0.33700000000000002</v>
      </c>
      <c r="E20" s="154"/>
      <c r="I20" s="425" t="s">
        <v>365</v>
      </c>
      <c r="J20" s="426"/>
      <c r="K20" s="426"/>
      <c r="L20" s="426"/>
      <c r="M20" s="426"/>
      <c r="N20" s="427"/>
      <c r="P20" s="425" t="s">
        <v>366</v>
      </c>
      <c r="Q20" s="426"/>
      <c r="R20" s="426"/>
      <c r="S20" s="426"/>
      <c r="T20" s="426"/>
      <c r="U20" s="427"/>
    </row>
    <row r="21" spans="1:21" ht="12.75" customHeight="1" outlineLevel="1">
      <c r="A21" s="154"/>
      <c r="B21" s="155"/>
      <c r="I21" s="416" t="s">
        <v>367</v>
      </c>
      <c r="J21" s="428"/>
      <c r="K21" s="428"/>
      <c r="L21" s="428"/>
      <c r="M21" s="428"/>
      <c r="N21" s="429"/>
      <c r="P21" s="416" t="s">
        <v>163</v>
      </c>
      <c r="Q21" s="417"/>
      <c r="R21" s="417"/>
      <c r="S21" s="417"/>
      <c r="T21" s="417"/>
      <c r="U21" s="418"/>
    </row>
    <row r="22" spans="1:21" ht="12.75" customHeight="1" outlineLevel="1">
      <c r="A22" s="154"/>
      <c r="B22" s="155"/>
      <c r="I22" s="430"/>
      <c r="J22" s="431"/>
      <c r="K22" s="431"/>
      <c r="L22" s="431"/>
      <c r="M22" s="431"/>
      <c r="N22" s="432"/>
      <c r="P22" s="419"/>
      <c r="Q22" s="420"/>
      <c r="R22" s="420"/>
      <c r="S22" s="420"/>
      <c r="T22" s="420"/>
      <c r="U22" s="421"/>
    </row>
    <row r="23" spans="1:21" outlineLevel="1">
      <c r="A23" s="154"/>
      <c r="B23" s="451" t="s">
        <v>368</v>
      </c>
      <c r="C23" s="452"/>
      <c r="D23" s="452"/>
      <c r="E23" s="452"/>
      <c r="F23" s="452"/>
      <c r="G23" s="453"/>
      <c r="I23" s="430"/>
      <c r="J23" s="431"/>
      <c r="K23" s="431"/>
      <c r="L23" s="431"/>
      <c r="M23" s="431"/>
      <c r="N23" s="432"/>
      <c r="P23" s="419"/>
      <c r="Q23" s="420"/>
      <c r="R23" s="420"/>
      <c r="S23" s="420"/>
      <c r="T23" s="420"/>
      <c r="U23" s="421"/>
    </row>
    <row r="24" spans="1:21" outlineLevel="1">
      <c r="B24" s="17">
        <v>2027</v>
      </c>
      <c r="C24" s="17">
        <v>2028</v>
      </c>
      <c r="D24" s="17">
        <v>2029</v>
      </c>
      <c r="E24" s="17">
        <v>2030</v>
      </c>
      <c r="F24" s="17">
        <v>2031</v>
      </c>
      <c r="G24" s="17" t="s">
        <v>369</v>
      </c>
      <c r="I24" s="430"/>
      <c r="J24" s="431"/>
      <c r="K24" s="431"/>
      <c r="L24" s="431"/>
      <c r="M24" s="431"/>
      <c r="N24" s="432"/>
      <c r="P24" s="419"/>
      <c r="Q24" s="420"/>
      <c r="R24" s="420"/>
      <c r="S24" s="420"/>
      <c r="T24" s="420"/>
      <c r="U24" s="421"/>
    </row>
    <row r="25" spans="1:21" ht="14" outlineLevel="1" thickBot="1">
      <c r="B25" s="30" t="s">
        <v>370</v>
      </c>
      <c r="C25" s="30" t="s">
        <v>370</v>
      </c>
      <c r="D25" s="30" t="s">
        <v>370</v>
      </c>
      <c r="E25" s="30" t="s">
        <v>370</v>
      </c>
      <c r="F25" s="30" t="s">
        <v>370</v>
      </c>
      <c r="G25" s="30" t="s">
        <v>370</v>
      </c>
      <c r="I25" s="430"/>
      <c r="J25" s="431"/>
      <c r="K25" s="431"/>
      <c r="L25" s="431"/>
      <c r="M25" s="431"/>
      <c r="N25" s="432"/>
      <c r="P25" s="419"/>
      <c r="Q25" s="420"/>
      <c r="R25" s="420"/>
      <c r="S25" s="420"/>
      <c r="T25" s="420"/>
      <c r="U25" s="421"/>
    </row>
    <row r="26" spans="1:21" outlineLevel="1">
      <c r="A26" s="54" t="s">
        <v>371</v>
      </c>
      <c r="B26" s="21">
        <f>E64</f>
        <v>0</v>
      </c>
      <c r="C26" s="21">
        <f>F64</f>
        <v>0</v>
      </c>
      <c r="D26" s="21">
        <f>G64</f>
        <v>0</v>
      </c>
      <c r="E26" s="21">
        <f>H64</f>
        <v>0</v>
      </c>
      <c r="F26" s="21">
        <f>I64</f>
        <v>0</v>
      </c>
      <c r="G26" s="21">
        <f>SUM(J64:BB64)</f>
        <v>0</v>
      </c>
      <c r="I26" s="430"/>
      <c r="J26" s="431"/>
      <c r="K26" s="431"/>
      <c r="L26" s="431"/>
      <c r="M26" s="431"/>
      <c r="N26" s="432"/>
      <c r="P26" s="419"/>
      <c r="Q26" s="420"/>
      <c r="R26" s="420"/>
      <c r="S26" s="420"/>
      <c r="T26" s="420"/>
      <c r="U26" s="421"/>
    </row>
    <row r="27" spans="1:21" outlineLevel="1">
      <c r="A27" s="54" t="s">
        <v>372</v>
      </c>
      <c r="B27" s="21">
        <f>E71+E77</f>
        <v>-16.374328978122275</v>
      </c>
      <c r="C27" s="21">
        <f>F71+F77</f>
        <v>-16.590317913424357</v>
      </c>
      <c r="D27" s="21">
        <f>G71+G77</f>
        <v>-16.81026305597339</v>
      </c>
      <c r="E27" s="21">
        <f>H71+H77</f>
        <v>-17.034270623916633</v>
      </c>
      <c r="F27" s="21">
        <f>I71+I77</f>
        <v>-17.262450558103172</v>
      </c>
      <c r="G27" s="21">
        <f>SUM(J71:BB71)+SUM(J77:BB77)</f>
        <v>-1112.3805727321694</v>
      </c>
      <c r="I27" s="430"/>
      <c r="J27" s="431"/>
      <c r="K27" s="431"/>
      <c r="L27" s="431"/>
      <c r="M27" s="431"/>
      <c r="N27" s="432"/>
      <c r="P27" s="419"/>
      <c r="Q27" s="420"/>
      <c r="R27" s="420"/>
      <c r="S27" s="420"/>
      <c r="T27" s="420"/>
      <c r="U27" s="421"/>
    </row>
    <row r="28" spans="1:21" outlineLevel="1">
      <c r="A28" s="154"/>
      <c r="B28" s="248"/>
      <c r="C28" s="248"/>
      <c r="D28" s="248"/>
      <c r="E28" s="248"/>
      <c r="F28" s="248"/>
      <c r="G28" s="248"/>
      <c r="I28" s="430"/>
      <c r="J28" s="431"/>
      <c r="K28" s="431"/>
      <c r="L28" s="431"/>
      <c r="M28" s="431"/>
      <c r="N28" s="432"/>
      <c r="P28" s="419"/>
      <c r="Q28" s="420"/>
      <c r="R28" s="420"/>
      <c r="S28" s="420"/>
      <c r="T28" s="420"/>
      <c r="U28" s="421"/>
    </row>
    <row r="29" spans="1:21" ht="14" outlineLevel="1" thickBot="1">
      <c r="A29" s="154"/>
      <c r="B29" s="248"/>
      <c r="C29" s="248"/>
      <c r="D29" s="248"/>
      <c r="E29" s="248"/>
      <c r="F29" s="248"/>
      <c r="G29" s="248"/>
      <c r="I29" s="430"/>
      <c r="J29" s="431"/>
      <c r="K29" s="431"/>
      <c r="L29" s="431"/>
      <c r="M29" s="431"/>
      <c r="N29" s="432"/>
      <c r="P29" s="419"/>
      <c r="Q29" s="420"/>
      <c r="R29" s="420"/>
      <c r="S29" s="420"/>
      <c r="T29" s="420"/>
      <c r="U29" s="421"/>
    </row>
    <row r="30" spans="1:21" ht="14" outlineLevel="1" thickBot="1">
      <c r="A30" s="308"/>
      <c r="B30" s="309" t="s">
        <v>373</v>
      </c>
      <c r="C30" s="310" t="s">
        <v>374</v>
      </c>
      <c r="D30" s="455" t="s">
        <v>325</v>
      </c>
      <c r="E30" s="456"/>
      <c r="F30" s="456"/>
      <c r="G30" s="457"/>
      <c r="I30" s="430"/>
      <c r="J30" s="431"/>
      <c r="K30" s="431"/>
      <c r="L30" s="431"/>
      <c r="M30" s="431"/>
      <c r="N30" s="432"/>
      <c r="P30" s="419"/>
      <c r="Q30" s="420"/>
      <c r="R30" s="420"/>
      <c r="S30" s="420"/>
      <c r="T30" s="420"/>
      <c r="U30" s="421"/>
    </row>
    <row r="31" spans="1:21" outlineLevel="1">
      <c r="A31" s="448" t="s">
        <v>375</v>
      </c>
      <c r="B31" s="311"/>
      <c r="C31" s="307"/>
      <c r="D31" s="399" t="s">
        <v>376</v>
      </c>
      <c r="E31" s="399"/>
      <c r="F31" s="399"/>
      <c r="G31" s="400"/>
      <c r="I31" s="430"/>
      <c r="J31" s="431"/>
      <c r="K31" s="431"/>
      <c r="L31" s="431"/>
      <c r="M31" s="431"/>
      <c r="N31" s="432"/>
      <c r="P31" s="419"/>
      <c r="Q31" s="420"/>
      <c r="R31" s="420"/>
      <c r="S31" s="420"/>
      <c r="T31" s="420"/>
      <c r="U31" s="421"/>
    </row>
    <row r="32" spans="1:21" outlineLevel="1">
      <c r="A32" s="448"/>
      <c r="B32" s="312"/>
      <c r="C32" s="252"/>
      <c r="D32" s="397"/>
      <c r="E32" s="397"/>
      <c r="F32" s="397"/>
      <c r="G32" s="398"/>
      <c r="I32" s="430"/>
      <c r="J32" s="431"/>
      <c r="K32" s="431"/>
      <c r="L32" s="431"/>
      <c r="M32" s="431"/>
      <c r="N32" s="432"/>
      <c r="P32" s="419"/>
      <c r="Q32" s="420"/>
      <c r="R32" s="420"/>
      <c r="S32" s="420"/>
      <c r="T32" s="420"/>
      <c r="U32" s="421"/>
    </row>
    <row r="33" spans="1:21" outlineLevel="1">
      <c r="A33" s="448"/>
      <c r="B33" s="312"/>
      <c r="C33" s="252"/>
      <c r="D33" s="397"/>
      <c r="E33" s="397"/>
      <c r="F33" s="397"/>
      <c r="G33" s="398"/>
      <c r="I33" s="430"/>
      <c r="J33" s="431"/>
      <c r="K33" s="431"/>
      <c r="L33" s="431"/>
      <c r="M33" s="431"/>
      <c r="N33" s="432"/>
      <c r="P33" s="419"/>
      <c r="Q33" s="420"/>
      <c r="R33" s="420"/>
      <c r="S33" s="420"/>
      <c r="T33" s="420"/>
      <c r="U33" s="421"/>
    </row>
    <row r="34" spans="1:21" outlineLevel="1">
      <c r="A34" s="448"/>
      <c r="B34" s="312"/>
      <c r="C34" s="252"/>
      <c r="D34" s="397"/>
      <c r="E34" s="397"/>
      <c r="F34" s="397"/>
      <c r="G34" s="398"/>
      <c r="I34" s="430"/>
      <c r="J34" s="431"/>
      <c r="K34" s="431"/>
      <c r="L34" s="431"/>
      <c r="M34" s="431"/>
      <c r="N34" s="432"/>
      <c r="P34" s="419"/>
      <c r="Q34" s="420"/>
      <c r="R34" s="420"/>
      <c r="S34" s="420"/>
      <c r="T34" s="420"/>
      <c r="U34" s="421"/>
    </row>
    <row r="35" spans="1:21" outlineLevel="1">
      <c r="A35" s="448"/>
      <c r="B35" s="312"/>
      <c r="C35" s="252"/>
      <c r="D35" s="397"/>
      <c r="E35" s="397"/>
      <c r="F35" s="397"/>
      <c r="G35" s="398"/>
      <c r="I35" s="430"/>
      <c r="J35" s="431"/>
      <c r="K35" s="431"/>
      <c r="L35" s="431"/>
      <c r="M35" s="431"/>
      <c r="N35" s="432"/>
      <c r="P35" s="419"/>
      <c r="Q35" s="420"/>
      <c r="R35" s="420"/>
      <c r="S35" s="420"/>
      <c r="T35" s="420"/>
      <c r="U35" s="421"/>
    </row>
    <row r="36" spans="1:21" outlineLevel="1">
      <c r="A36" s="448"/>
      <c r="B36" s="312"/>
      <c r="C36" s="252"/>
      <c r="D36" s="397"/>
      <c r="E36" s="397"/>
      <c r="F36" s="397"/>
      <c r="G36" s="398"/>
      <c r="I36" s="430"/>
      <c r="J36" s="431"/>
      <c r="K36" s="431"/>
      <c r="L36" s="431"/>
      <c r="M36" s="431"/>
      <c r="N36" s="432"/>
      <c r="P36" s="419"/>
      <c r="Q36" s="420"/>
      <c r="R36" s="420"/>
      <c r="S36" s="420"/>
      <c r="T36" s="420"/>
      <c r="U36" s="421"/>
    </row>
    <row r="37" spans="1:21" outlineLevel="1">
      <c r="A37" s="448"/>
      <c r="B37" s="312"/>
      <c r="C37" s="252"/>
      <c r="D37" s="397"/>
      <c r="E37" s="397"/>
      <c r="F37" s="397"/>
      <c r="G37" s="398"/>
      <c r="I37" s="430"/>
      <c r="J37" s="431"/>
      <c r="K37" s="431"/>
      <c r="L37" s="431"/>
      <c r="M37" s="431"/>
      <c r="N37" s="432"/>
      <c r="P37" s="419"/>
      <c r="Q37" s="420"/>
      <c r="R37" s="420"/>
      <c r="S37" s="420"/>
      <c r="T37" s="420"/>
      <c r="U37" s="421"/>
    </row>
    <row r="38" spans="1:21" outlineLevel="1">
      <c r="A38" s="448"/>
      <c r="B38" s="312"/>
      <c r="C38" s="252"/>
      <c r="D38" s="397"/>
      <c r="E38" s="397"/>
      <c r="F38" s="397"/>
      <c r="G38" s="398"/>
      <c r="I38" s="430"/>
      <c r="J38" s="431"/>
      <c r="K38" s="431"/>
      <c r="L38" s="431"/>
      <c r="M38" s="431"/>
      <c r="N38" s="432"/>
      <c r="P38" s="419"/>
      <c r="Q38" s="420"/>
      <c r="R38" s="420"/>
      <c r="S38" s="420"/>
      <c r="T38" s="420"/>
      <c r="U38" s="421"/>
    </row>
    <row r="39" spans="1:21" outlineLevel="1">
      <c r="A39" s="448"/>
      <c r="B39" s="312"/>
      <c r="C39" s="252"/>
      <c r="D39" s="397"/>
      <c r="E39" s="397"/>
      <c r="F39" s="397"/>
      <c r="G39" s="398"/>
      <c r="I39" s="430"/>
      <c r="J39" s="431"/>
      <c r="K39" s="431"/>
      <c r="L39" s="431"/>
      <c r="M39" s="431"/>
      <c r="N39" s="432"/>
      <c r="P39" s="419"/>
      <c r="Q39" s="420"/>
      <c r="R39" s="420"/>
      <c r="S39" s="420"/>
      <c r="T39" s="420"/>
      <c r="U39" s="421"/>
    </row>
    <row r="40" spans="1:21" ht="14" outlineLevel="1" thickBot="1">
      <c r="A40" s="449"/>
      <c r="B40" s="313"/>
      <c r="C40" s="314"/>
      <c r="D40" s="458"/>
      <c r="E40" s="458"/>
      <c r="F40" s="458"/>
      <c r="G40" s="459"/>
      <c r="I40" s="430"/>
      <c r="J40" s="431"/>
      <c r="K40" s="431"/>
      <c r="L40" s="431"/>
      <c r="M40" s="431"/>
      <c r="N40" s="432"/>
      <c r="P40" s="419"/>
      <c r="Q40" s="420"/>
      <c r="R40" s="420"/>
      <c r="S40" s="420"/>
      <c r="T40" s="420"/>
      <c r="U40" s="421"/>
    </row>
    <row r="41" spans="1:21" outlineLevel="1">
      <c r="A41" s="154"/>
      <c r="B41" s="248"/>
      <c r="C41" s="248"/>
      <c r="D41" s="248"/>
      <c r="E41" s="248"/>
      <c r="F41" s="248"/>
      <c r="G41" s="248"/>
      <c r="I41" s="430"/>
      <c r="J41" s="431"/>
      <c r="K41" s="431"/>
      <c r="L41" s="431"/>
      <c r="M41" s="431"/>
      <c r="N41" s="432"/>
      <c r="P41" s="419"/>
      <c r="Q41" s="420"/>
      <c r="R41" s="420"/>
      <c r="S41" s="420"/>
      <c r="T41" s="420"/>
      <c r="U41" s="421"/>
    </row>
    <row r="42" spans="1:21" outlineLevel="1">
      <c r="A42" s="154"/>
      <c r="B42" s="248"/>
      <c r="C42" s="248"/>
      <c r="D42" s="248"/>
      <c r="E42" s="248"/>
      <c r="F42" s="248"/>
      <c r="G42" s="248"/>
      <c r="I42" s="430"/>
      <c r="J42" s="431"/>
      <c r="K42" s="431"/>
      <c r="L42" s="431"/>
      <c r="M42" s="431"/>
      <c r="N42" s="432"/>
      <c r="P42" s="419"/>
      <c r="Q42" s="420"/>
      <c r="R42" s="420"/>
      <c r="S42" s="420"/>
      <c r="T42" s="420"/>
      <c r="U42" s="421"/>
    </row>
    <row r="43" spans="1:21" outlineLevel="1">
      <c r="A43" s="154"/>
      <c r="B43" s="248"/>
      <c r="C43" s="248"/>
      <c r="D43" s="248"/>
      <c r="E43" s="248"/>
      <c r="F43" s="248"/>
      <c r="G43" s="248"/>
      <c r="I43" s="430"/>
      <c r="J43" s="431"/>
      <c r="K43" s="431"/>
      <c r="L43" s="431"/>
      <c r="M43" s="431"/>
      <c r="N43" s="432"/>
      <c r="P43" s="419"/>
      <c r="Q43" s="420"/>
      <c r="R43" s="420"/>
      <c r="S43" s="420"/>
      <c r="T43" s="420"/>
      <c r="U43" s="421"/>
    </row>
    <row r="44" spans="1:21" outlineLevel="1">
      <c r="A44" s="154"/>
      <c r="B44" s="248"/>
      <c r="C44" s="248"/>
      <c r="D44" s="248"/>
      <c r="E44" s="248"/>
      <c r="F44" s="248"/>
      <c r="G44" s="248"/>
      <c r="I44" s="430"/>
      <c r="J44" s="431"/>
      <c r="K44" s="431"/>
      <c r="L44" s="431"/>
      <c r="M44" s="431"/>
      <c r="N44" s="432"/>
      <c r="P44" s="419"/>
      <c r="Q44" s="420"/>
      <c r="R44" s="420"/>
      <c r="S44" s="420"/>
      <c r="T44" s="420"/>
      <c r="U44" s="421"/>
    </row>
    <row r="45" spans="1:21" outlineLevel="1">
      <c r="A45" s="154"/>
      <c r="B45" s="248"/>
      <c r="C45" s="248"/>
      <c r="D45" s="248"/>
      <c r="E45" s="248"/>
      <c r="F45" s="248"/>
      <c r="G45" s="248"/>
      <c r="I45" s="433"/>
      <c r="J45" s="434"/>
      <c r="K45" s="434"/>
      <c r="L45" s="434"/>
      <c r="M45" s="434"/>
      <c r="N45" s="435"/>
      <c r="P45" s="422"/>
      <c r="Q45" s="423"/>
      <c r="R45" s="423"/>
      <c r="S45" s="423"/>
      <c r="T45" s="423"/>
      <c r="U45" s="424"/>
    </row>
    <row r="46" spans="1:21" outlineLevel="1">
      <c r="A46" s="154"/>
      <c r="B46" s="248"/>
      <c r="C46" s="248"/>
      <c r="D46" s="248"/>
      <c r="E46" s="248"/>
      <c r="F46" s="248"/>
      <c r="G46" s="248"/>
    </row>
    <row r="47" spans="1:21">
      <c r="A47" s="154"/>
      <c r="B47" s="155"/>
    </row>
    <row r="48" spans="1:21" ht="15">
      <c r="A48" s="12" t="s">
        <v>377</v>
      </c>
    </row>
    <row r="49" spans="1:54" ht="15" outlineLevel="1">
      <c r="A49" s="12"/>
    </row>
    <row r="50" spans="1:54" ht="14" outlineLevel="1" thickBot="1">
      <c r="A50" s="4" t="s">
        <v>378</v>
      </c>
    </row>
    <row r="51" spans="1:54" outlineLevel="2">
      <c r="B51" s="19"/>
      <c r="C51" s="19"/>
      <c r="D51" s="19"/>
      <c r="E51" s="460" t="s">
        <v>272</v>
      </c>
      <c r="F51" s="450"/>
      <c r="G51" s="450"/>
      <c r="H51" s="450"/>
      <c r="I51" s="450"/>
      <c r="J51" s="450" t="s">
        <v>273</v>
      </c>
      <c r="K51" s="450"/>
      <c r="L51" s="450"/>
      <c r="M51" s="450"/>
      <c r="N51" s="450"/>
      <c r="O51" s="450" t="s">
        <v>274</v>
      </c>
      <c r="P51" s="450"/>
      <c r="Q51" s="450"/>
      <c r="R51" s="450"/>
      <c r="S51" s="450"/>
      <c r="T51" s="450" t="s">
        <v>275</v>
      </c>
      <c r="U51" s="450"/>
      <c r="V51" s="450"/>
      <c r="W51" s="450"/>
      <c r="X51" s="450"/>
      <c r="Y51" s="450" t="s">
        <v>379</v>
      </c>
      <c r="Z51" s="450"/>
      <c r="AA51" s="450"/>
      <c r="AB51" s="450"/>
      <c r="AC51" s="450"/>
      <c r="AD51" s="450" t="s">
        <v>380</v>
      </c>
      <c r="AE51" s="450"/>
      <c r="AF51" s="450"/>
      <c r="AG51" s="450"/>
      <c r="AH51" s="450"/>
      <c r="AI51" s="450" t="s">
        <v>381</v>
      </c>
      <c r="AJ51" s="450"/>
      <c r="AK51" s="450"/>
      <c r="AL51" s="450"/>
      <c r="AM51" s="450"/>
      <c r="AN51" s="450" t="s">
        <v>382</v>
      </c>
      <c r="AO51" s="450"/>
      <c r="AP51" s="450"/>
      <c r="AQ51" s="450"/>
      <c r="AR51" s="450"/>
      <c r="AS51" s="450" t="s">
        <v>383</v>
      </c>
      <c r="AT51" s="450"/>
      <c r="AU51" s="450"/>
      <c r="AV51" s="450"/>
      <c r="AW51" s="450"/>
      <c r="AX51" s="450" t="s">
        <v>384</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373</v>
      </c>
      <c r="C53" s="19" t="s">
        <v>385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7" t="s">
        <v>386</v>
      </c>
      <c r="B54" s="127"/>
      <c r="C54" s="127"/>
      <c r="D54" s="124" t="s">
        <v>387</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38"/>
      <c r="B55" s="36"/>
      <c r="C55" s="121"/>
      <c r="D55" s="2" t="s">
        <v>387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8"/>
      <c r="B56" s="36"/>
      <c r="C56" s="121"/>
      <c r="D56" s="2" t="s">
        <v>387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8"/>
      <c r="B57" s="36"/>
      <c r="C57" s="121"/>
      <c r="D57" s="2" t="s">
        <v>387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8"/>
      <c r="B58" s="36"/>
      <c r="C58" s="121"/>
      <c r="D58" s="2" t="s">
        <v>387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8"/>
      <c r="B59" s="36"/>
      <c r="C59" s="121"/>
      <c r="D59" s="2" t="s">
        <v>387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8"/>
      <c r="B60" s="36"/>
      <c r="C60" s="121"/>
      <c r="D60" s="2" t="s">
        <v>387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8"/>
      <c r="B61" s="36"/>
      <c r="C61" s="121"/>
      <c r="D61" s="2" t="s">
        <v>387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8"/>
      <c r="B62" s="36"/>
      <c r="C62" s="121"/>
      <c r="D62" s="2" t="s">
        <v>387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8"/>
      <c r="B63" s="36"/>
      <c r="C63" s="121"/>
      <c r="D63" s="2" t="s">
        <v>387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9"/>
      <c r="B64" s="122" t="s">
        <v>388</v>
      </c>
      <c r="C64" s="296" t="s">
        <v>389</v>
      </c>
      <c r="D64" s="123" t="s">
        <v>387</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5" t="s">
        <v>390</v>
      </c>
      <c r="B66" s="266"/>
      <c r="C66" s="267"/>
      <c r="D66" s="268" t="s">
        <v>387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6"/>
      <c r="B67" s="252"/>
      <c r="C67" s="267"/>
      <c r="D67" s="269" t="s">
        <v>387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6"/>
      <c r="B68" s="252"/>
      <c r="C68" s="267"/>
      <c r="D68" s="269" t="s">
        <v>387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6"/>
      <c r="B69" s="252"/>
      <c r="C69" s="267"/>
      <c r="D69" s="269" t="s">
        <v>387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6"/>
      <c r="B70" s="252"/>
      <c r="C70" s="267"/>
      <c r="D70" s="269" t="s">
        <v>387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7"/>
      <c r="B71" s="122" t="s">
        <v>391</v>
      </c>
      <c r="C71" s="123"/>
      <c r="D71" s="270" t="s">
        <v>387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5" t="s">
        <v>392</v>
      </c>
      <c r="B75" s="127" t="s">
        <v>393</v>
      </c>
      <c r="C75" s="274"/>
      <c r="D75" s="124" t="s">
        <v>387</v>
      </c>
      <c r="E75" s="275">
        <f>-E158*'Fixed Data'!$B$27/10^2</f>
        <v>-16.374328978122275</v>
      </c>
      <c r="F75" s="275">
        <f>-F158*'Fixed Data'!$B$27/10^2</f>
        <v>-16.590317913424357</v>
      </c>
      <c r="G75" s="275">
        <f>-G158*'Fixed Data'!$B$27/10^2</f>
        <v>-16.81026305597339</v>
      </c>
      <c r="H75" s="275">
        <f>-H158*'Fixed Data'!$B$27/10^2</f>
        <v>-17.034270623916633</v>
      </c>
      <c r="I75" s="275">
        <f>-I158*'Fixed Data'!$B$27/10^2</f>
        <v>-17.262450558103172</v>
      </c>
      <c r="J75" s="275">
        <f>-J158*'Fixed Data'!$B$27/10^2</f>
        <v>-17.494916674982576</v>
      </c>
      <c r="K75" s="275">
        <f>-K158*'Fixed Data'!$B$27/10^2</f>
        <v>-17.731786823833019</v>
      </c>
      <c r="L75" s="275">
        <f>-L158*'Fixed Data'!$B$27/10^2</f>
        <v>-17.973183050883751</v>
      </c>
      <c r="M75" s="275">
        <f>-M158*'Fixed Data'!$B$27/10^2</f>
        <v>-18.21923177064922</v>
      </c>
      <c r="N75" s="275">
        <f>-N158*'Fixed Data'!$B$27/10^2</f>
        <v>-18.470063944807343</v>
      </c>
      <c r="O75" s="275">
        <f>-O158*'Fixed Data'!$B$27/10^2</f>
        <v>-18.725815268970589</v>
      </c>
      <c r="P75" s="275">
        <f>-P158*'Fixed Data'!$B$27/10^2</f>
        <v>-18.986626367714688</v>
      </c>
      <c r="Q75" s="275">
        <f>-Q158*'Fixed Data'!$B$27/10^2</f>
        <v>-19.252642998247701</v>
      </c>
      <c r="R75" s="275">
        <f>-R158*'Fixed Data'!$B$27/10^2</f>
        <v>-19.524016263120121</v>
      </c>
      <c r="S75" s="275">
        <f>-S158*'Fixed Data'!$B$27/10^2</f>
        <v>-19.800902832395916</v>
      </c>
      <c r="T75" s="275">
        <f>-T158*'Fixed Data'!$B$27/10^2</f>
        <v>-20.083465175724605</v>
      </c>
      <c r="U75" s="275">
        <f>-U158*'Fixed Data'!$B$27/10^2</f>
        <v>-20.371871804775598</v>
      </c>
      <c r="V75" s="275">
        <f>-V158*'Fixed Data'!$B$27/10^2</f>
        <v>-20.66629752651794</v>
      </c>
      <c r="W75" s="275">
        <f>-W158*'Fixed Data'!$B$27/10^2</f>
        <v>-20.966923707851969</v>
      </c>
      <c r="X75" s="275">
        <f>-X158*'Fixed Data'!$B$27/10^2</f>
        <v>-21.273938552123919</v>
      </c>
      <c r="Y75" s="275">
        <f>-Y158*'Fixed Data'!$B$27/10^2</f>
        <v>-21.5875373880795</v>
      </c>
      <c r="Z75" s="275">
        <f>-Z158*'Fixed Data'!$B$27/10^2</f>
        <v>-21.907922971839742</v>
      </c>
      <c r="AA75" s="275">
        <f>-AA158*'Fixed Data'!$B$27/10^2</f>
        <v>-22.235305802510585</v>
      </c>
      <c r="AB75" s="275">
        <f>-AB158*'Fixed Data'!$B$27/10^2</f>
        <v>-22.569904452066648</v>
      </c>
      <c r="AC75" s="275">
        <f>-AC158*'Fixed Data'!$B$27/10^2</f>
        <v>-22.911945910180815</v>
      </c>
      <c r="AD75" s="275">
        <f>-AD158*'Fixed Data'!$B$27/10^2</f>
        <v>-23.261665944704305</v>
      </c>
      <c r="AE75" s="275">
        <f>-AE158*'Fixed Data'!$B$27/10^2</f>
        <v>-23.619309478534412</v>
      </c>
      <c r="AF75" s="275">
        <f>-AF158*'Fixed Data'!$B$27/10^2</f>
        <v>-23.985130983645018</v>
      </c>
      <c r="AG75" s="275">
        <f>-AG158*'Fixed Data'!$B$27/10^2</f>
        <v>-24.35939489309019</v>
      </c>
      <c r="AH75" s="275">
        <f>-AH158*'Fixed Data'!$B$27/10^2</f>
        <v>-24.742376031832194</v>
      </c>
      <c r="AI75" s="275">
        <f>-AI158*'Fixed Data'!$B$27/10^2</f>
        <v>-25.13436006728589</v>
      </c>
      <c r="AJ75" s="275">
        <f>-AJ158*'Fixed Data'!$B$27/10^2</f>
        <v>-25.535643980514205</v>
      </c>
      <c r="AK75" s="275">
        <f>-AK158*'Fixed Data'!$B$27/10^2</f>
        <v>-25.946536559056295</v>
      </c>
      <c r="AL75" s="275">
        <f>-AL158*'Fixed Data'!$B$27/10^2</f>
        <v>-26.36735891241608</v>
      </c>
      <c r="AM75" s="275">
        <f>-AM158*'Fixed Data'!$B$27/10^2</f>
        <v>-26.79844501128996</v>
      </c>
      <c r="AN75" s="275">
        <f>-AN158*'Fixed Data'!$B$27/10^2</f>
        <v>-27.240142251664402</v>
      </c>
      <c r="AO75" s="275">
        <f>-AO158*'Fixed Data'!$B$27/10^2</f>
        <v>-27.692812044969937</v>
      </c>
      <c r="AP75" s="275">
        <f>-AP158*'Fixed Data'!$B$27/10^2</f>
        <v>-28.156830435534825</v>
      </c>
      <c r="AQ75" s="275">
        <f>-AQ158*'Fixed Data'!$B$27/10^2</f>
        <v>-28.63258874664357</v>
      </c>
      <c r="AR75" s="275">
        <f>-AR158*'Fixed Data'!$B$27/10^2</f>
        <v>-29.120494256568168</v>
      </c>
      <c r="AS75" s="275">
        <f>-AS158*'Fixed Data'!$B$27/10^2</f>
        <v>-29.620970906007607</v>
      </c>
      <c r="AT75" s="275">
        <f>-AT158*'Fixed Data'!$B$27/10^2</f>
        <v>-30.134460038440341</v>
      </c>
      <c r="AU75" s="275">
        <f>-AU158*'Fixed Data'!$B$27/10^2</f>
        <v>-30.661421174969686</v>
      </c>
      <c r="AV75" s="275">
        <f>-AV158*'Fixed Data'!$B$27/10^2</f>
        <v>-31.202332825317363</v>
      </c>
      <c r="AW75" s="275">
        <f>-AW158*'Fixed Data'!$B$27/10^2</f>
        <v>-31.757693336703319</v>
      </c>
      <c r="AX75" s="275">
        <f>-AX158*'Fixed Data'!$B$27/10^2</f>
        <v>-32.328021782434149</v>
      </c>
      <c r="AY75" s="275">
        <f>-AY158*'Fixed Data'!$B$27/10^2</f>
        <v>-32.913858892112096</v>
      </c>
      <c r="AZ75" s="275">
        <f>-AZ158*'Fixed Data'!$B$27/10^2</f>
        <v>-33.515768025470578</v>
      </c>
      <c r="BA75" s="275">
        <f>-BA158*'Fixed Data'!$B$27/10^2</f>
        <v>-34.134336191940356</v>
      </c>
      <c r="BB75" s="275">
        <f>-BB158*'Fixed Data'!$B$27/10^2</f>
        <v>-34.764320673747996</v>
      </c>
    </row>
    <row r="76" spans="1:54" ht="19.5" customHeight="1" outlineLevel="2">
      <c r="A76" s="446"/>
      <c r="B76" s="121"/>
      <c r="C76" s="272"/>
      <c r="D76" s="2" t="s">
        <v>387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7"/>
      <c r="B77" s="273" t="s">
        <v>394</v>
      </c>
      <c r="C77" s="271"/>
      <c r="D77" s="123" t="s">
        <v>387</v>
      </c>
      <c r="E77" s="23">
        <f t="shared" ref="E77:AJ77" si="5">SUM(E75:E76)</f>
        <v>-16.374328978122275</v>
      </c>
      <c r="F77" s="23">
        <f t="shared" si="5"/>
        <v>-16.590317913424357</v>
      </c>
      <c r="G77" s="23">
        <f t="shared" si="5"/>
        <v>-16.81026305597339</v>
      </c>
      <c r="H77" s="23">
        <f t="shared" si="5"/>
        <v>-17.034270623916633</v>
      </c>
      <c r="I77" s="23">
        <f t="shared" si="5"/>
        <v>-17.262450558103172</v>
      </c>
      <c r="J77" s="23">
        <f t="shared" si="5"/>
        <v>-17.494916674982576</v>
      </c>
      <c r="K77" s="23">
        <f t="shared" si="5"/>
        <v>-17.731786823833019</v>
      </c>
      <c r="L77" s="23">
        <f t="shared" si="5"/>
        <v>-17.973183050883751</v>
      </c>
      <c r="M77" s="23">
        <f t="shared" si="5"/>
        <v>-18.21923177064922</v>
      </c>
      <c r="N77" s="23">
        <f t="shared" si="5"/>
        <v>-18.470063944807343</v>
      </c>
      <c r="O77" s="23">
        <f t="shared" si="5"/>
        <v>-18.725815268970589</v>
      </c>
      <c r="P77" s="23">
        <f t="shared" si="5"/>
        <v>-18.986626367714688</v>
      </c>
      <c r="Q77" s="23">
        <f t="shared" si="5"/>
        <v>-19.252642998247701</v>
      </c>
      <c r="R77" s="23">
        <f t="shared" si="5"/>
        <v>-19.524016263120121</v>
      </c>
      <c r="S77" s="23">
        <f t="shared" si="5"/>
        <v>-19.800902832395916</v>
      </c>
      <c r="T77" s="23">
        <f t="shared" si="5"/>
        <v>-20.083465175724605</v>
      </c>
      <c r="U77" s="23">
        <f t="shared" si="5"/>
        <v>-20.371871804775598</v>
      </c>
      <c r="V77" s="23">
        <f t="shared" si="5"/>
        <v>-20.66629752651794</v>
      </c>
      <c r="W77" s="23">
        <f t="shared" si="5"/>
        <v>-20.966923707851969</v>
      </c>
      <c r="X77" s="23">
        <f t="shared" si="5"/>
        <v>-21.273938552123919</v>
      </c>
      <c r="Y77" s="23">
        <f t="shared" si="5"/>
        <v>-21.5875373880795</v>
      </c>
      <c r="Z77" s="23">
        <f t="shared" si="5"/>
        <v>-21.907922971839742</v>
      </c>
      <c r="AA77" s="23">
        <f t="shared" si="5"/>
        <v>-22.235305802510585</v>
      </c>
      <c r="AB77" s="23">
        <f t="shared" si="5"/>
        <v>-22.569904452066648</v>
      </c>
      <c r="AC77" s="23">
        <f t="shared" si="5"/>
        <v>-22.911945910180815</v>
      </c>
      <c r="AD77" s="23">
        <f t="shared" si="5"/>
        <v>-23.261665944704305</v>
      </c>
      <c r="AE77" s="23">
        <f t="shared" si="5"/>
        <v>-23.619309478534412</v>
      </c>
      <c r="AF77" s="23">
        <f t="shared" si="5"/>
        <v>-23.985130983645018</v>
      </c>
      <c r="AG77" s="23">
        <f t="shared" si="5"/>
        <v>-24.35939489309019</v>
      </c>
      <c r="AH77" s="23">
        <f t="shared" si="5"/>
        <v>-24.742376031832194</v>
      </c>
      <c r="AI77" s="23">
        <f t="shared" si="5"/>
        <v>-25.13436006728589</v>
      </c>
      <c r="AJ77" s="23">
        <f t="shared" si="5"/>
        <v>-25.535643980514205</v>
      </c>
      <c r="AK77" s="23">
        <f t="shared" ref="AK77:BB77" si="6">SUM(AK75:AK76)</f>
        <v>-25.946536559056295</v>
      </c>
      <c r="AL77" s="23">
        <f t="shared" si="6"/>
        <v>-26.36735891241608</v>
      </c>
      <c r="AM77" s="23">
        <f t="shared" si="6"/>
        <v>-26.79844501128996</v>
      </c>
      <c r="AN77" s="23">
        <f t="shared" si="6"/>
        <v>-27.240142251664402</v>
      </c>
      <c r="AO77" s="23">
        <f t="shared" si="6"/>
        <v>-27.692812044969937</v>
      </c>
      <c r="AP77" s="23">
        <f t="shared" si="6"/>
        <v>-28.156830435534825</v>
      </c>
      <c r="AQ77" s="23">
        <f t="shared" si="6"/>
        <v>-28.63258874664357</v>
      </c>
      <c r="AR77" s="23">
        <f t="shared" si="6"/>
        <v>-29.120494256568168</v>
      </c>
      <c r="AS77" s="23">
        <f t="shared" si="6"/>
        <v>-29.620970906007607</v>
      </c>
      <c r="AT77" s="23">
        <f t="shared" si="6"/>
        <v>-30.134460038440341</v>
      </c>
      <c r="AU77" s="23">
        <f t="shared" si="6"/>
        <v>-30.661421174969686</v>
      </c>
      <c r="AV77" s="23">
        <f t="shared" si="6"/>
        <v>-31.202332825317363</v>
      </c>
      <c r="AW77" s="23">
        <f t="shared" si="6"/>
        <v>-31.757693336703319</v>
      </c>
      <c r="AX77" s="23">
        <f t="shared" si="6"/>
        <v>-32.328021782434149</v>
      </c>
      <c r="AY77" s="23">
        <f t="shared" si="6"/>
        <v>-32.913858892112096</v>
      </c>
      <c r="AZ77" s="23">
        <f t="shared" si="6"/>
        <v>-33.515768025470578</v>
      </c>
      <c r="BA77" s="23">
        <f t="shared" si="6"/>
        <v>-34.134336191940356</v>
      </c>
      <c r="BB77" s="255">
        <f t="shared" si="6"/>
        <v>-34.764320673747996</v>
      </c>
    </row>
    <row r="78" spans="1:54" outlineLevel="2">
      <c r="B78" s="19"/>
      <c r="C78" s="19"/>
      <c r="D78" s="19"/>
      <c r="E78" s="15"/>
    </row>
    <row r="79" spans="1:54" s="7" customFormat="1" ht="14" outlineLevel="1" thickBot="1">
      <c r="B79" s="125"/>
      <c r="C79" s="125"/>
      <c r="D79" s="125"/>
      <c r="E79" s="247"/>
    </row>
    <row r="80" spans="1:54" outlineLevel="1">
      <c r="A80" s="4" t="s">
        <v>395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396</v>
      </c>
      <c r="C81" s="6" t="s">
        <v>397</v>
      </c>
      <c r="D81" t="s">
        <v>398</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399</v>
      </c>
      <c r="C82" t="s">
        <v>400</v>
      </c>
      <c r="D82" t="s">
        <v>387</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401</v>
      </c>
      <c r="C83" t="s">
        <v>402</v>
      </c>
      <c r="D83" t="s">
        <v>387</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403</v>
      </c>
      <c r="C84" t="s">
        <v>404</v>
      </c>
      <c r="D84" t="s">
        <v>387</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405</v>
      </c>
      <c r="C85" t="s">
        <v>406</v>
      </c>
      <c r="D85" t="s">
        <v>387</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407</v>
      </c>
      <c r="C86" t="s">
        <v>408</v>
      </c>
      <c r="D86" t="s">
        <v>387</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409</v>
      </c>
      <c r="C87" t="s">
        <v>410</v>
      </c>
      <c r="D87" t="s">
        <v>387</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411</v>
      </c>
      <c r="C88" t="s">
        <v>412</v>
      </c>
      <c r="D88" t="s">
        <v>387</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413</v>
      </c>
      <c r="C89" t="s">
        <v>414</v>
      </c>
      <c r="D89" t="s">
        <v>387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415</v>
      </c>
      <c r="C90" t="s">
        <v>416</v>
      </c>
      <c r="D90" t="s">
        <v>387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417</v>
      </c>
      <c r="C91" t="s">
        <v>418</v>
      </c>
      <c r="D91" t="s">
        <v>387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419</v>
      </c>
      <c r="C92" t="s">
        <v>420</v>
      </c>
      <c r="D92" t="s">
        <v>387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421</v>
      </c>
      <c r="C93" t="s">
        <v>422</v>
      </c>
      <c r="D93" t="s">
        <v>387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423</v>
      </c>
      <c r="C94" t="s">
        <v>424</v>
      </c>
      <c r="D94" t="s">
        <v>387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425</v>
      </c>
      <c r="C95" t="s">
        <v>426</v>
      </c>
      <c r="D95" t="s">
        <v>387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427</v>
      </c>
      <c r="C96" t="s">
        <v>428</v>
      </c>
      <c r="D96" t="s">
        <v>387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429</v>
      </c>
      <c r="C97" t="s">
        <v>430</v>
      </c>
      <c r="D97" t="s">
        <v>387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431</v>
      </c>
      <c r="C98" t="s">
        <v>432</v>
      </c>
      <c r="D98" t="s">
        <v>387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433</v>
      </c>
      <c r="C99" t="s">
        <v>434</v>
      </c>
      <c r="D99" t="s">
        <v>387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435</v>
      </c>
      <c r="C100" t="s">
        <v>436</v>
      </c>
      <c r="D100" t="s">
        <v>387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437</v>
      </c>
      <c r="C101" t="s">
        <v>438</v>
      </c>
      <c r="D101" t="s">
        <v>387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439</v>
      </c>
      <c r="C102" t="s">
        <v>440</v>
      </c>
      <c r="D102" t="s">
        <v>387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441</v>
      </c>
      <c r="C103" t="s">
        <v>442</v>
      </c>
      <c r="D103" t="s">
        <v>387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443</v>
      </c>
      <c r="C104" t="s">
        <v>444</v>
      </c>
      <c r="D104" t="s">
        <v>387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445</v>
      </c>
      <c r="C105" t="s">
        <v>446</v>
      </c>
      <c r="D105" t="s">
        <v>387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447</v>
      </c>
      <c r="C106" t="s">
        <v>448</v>
      </c>
      <c r="D106" t="s">
        <v>387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449</v>
      </c>
      <c r="C107" t="s">
        <v>450</v>
      </c>
      <c r="D107" t="s">
        <v>387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451</v>
      </c>
      <c r="C128" t="s">
        <v>452</v>
      </c>
      <c r="D128" t="s">
        <v>387</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453</v>
      </c>
      <c r="C129" t="s">
        <v>454</v>
      </c>
      <c r="D129" t="s">
        <v>387</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455</v>
      </c>
      <c r="C130" t="s">
        <v>456</v>
      </c>
      <c r="D130" t="s">
        <v>387</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457</v>
      </c>
      <c r="C131" t="s">
        <v>458</v>
      </c>
      <c r="D131" t="s">
        <v>387</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459</v>
      </c>
      <c r="C132" t="s">
        <v>460</v>
      </c>
      <c r="D132" t="s">
        <v>387</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461</v>
      </c>
      <c r="C133" s="7" t="s">
        <v>462</v>
      </c>
      <c r="D133" s="7" t="s">
        <v>387</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463</v>
      </c>
      <c r="C134" s="143"/>
      <c r="D134" s="243"/>
      <c r="E134" s="245">
        <f t="shared" ref="E134:AJ134" si="17">E83+E77+E71</f>
        <v>-16.374328978122275</v>
      </c>
      <c r="F134" s="245">
        <f t="shared" si="17"/>
        <v>-16.590317913424357</v>
      </c>
      <c r="G134" s="245">
        <f t="shared" si="17"/>
        <v>-16.81026305597339</v>
      </c>
      <c r="H134" s="245">
        <f t="shared" si="17"/>
        <v>-17.034270623916633</v>
      </c>
      <c r="I134" s="245">
        <f t="shared" si="17"/>
        <v>-17.262450558103172</v>
      </c>
      <c r="J134" s="245">
        <f t="shared" si="17"/>
        <v>-17.494916674982576</v>
      </c>
      <c r="K134" s="245">
        <f t="shared" si="17"/>
        <v>-17.731786823833019</v>
      </c>
      <c r="L134" s="245">
        <f t="shared" si="17"/>
        <v>-17.973183050883751</v>
      </c>
      <c r="M134" s="245">
        <f t="shared" si="17"/>
        <v>-18.21923177064922</v>
      </c>
      <c r="N134" s="245">
        <f t="shared" si="17"/>
        <v>-18.470063944807343</v>
      </c>
      <c r="O134" s="245">
        <f t="shared" si="17"/>
        <v>-18.725815268970589</v>
      </c>
      <c r="P134" s="245">
        <f t="shared" si="17"/>
        <v>-18.986626367714688</v>
      </c>
      <c r="Q134" s="245">
        <f t="shared" si="17"/>
        <v>-19.252642998247701</v>
      </c>
      <c r="R134" s="245">
        <f t="shared" si="17"/>
        <v>-19.524016263120121</v>
      </c>
      <c r="S134" s="245">
        <f t="shared" si="17"/>
        <v>-19.800902832395916</v>
      </c>
      <c r="T134" s="245">
        <f t="shared" si="17"/>
        <v>-20.083465175724605</v>
      </c>
      <c r="U134" s="245">
        <f t="shared" si="17"/>
        <v>-20.371871804775598</v>
      </c>
      <c r="V134" s="245">
        <f t="shared" si="17"/>
        <v>-20.66629752651794</v>
      </c>
      <c r="W134" s="245">
        <f t="shared" si="17"/>
        <v>-20.966923707851969</v>
      </c>
      <c r="X134" s="245">
        <f t="shared" si="17"/>
        <v>-21.273938552123919</v>
      </c>
      <c r="Y134" s="245">
        <f t="shared" si="17"/>
        <v>-21.5875373880795</v>
      </c>
      <c r="Z134" s="245">
        <f t="shared" si="17"/>
        <v>-21.907922971839742</v>
      </c>
      <c r="AA134" s="245">
        <f t="shared" si="17"/>
        <v>-22.235305802510585</v>
      </c>
      <c r="AB134" s="245">
        <f t="shared" si="17"/>
        <v>-22.569904452066648</v>
      </c>
      <c r="AC134" s="245">
        <f t="shared" si="17"/>
        <v>-22.911945910180815</v>
      </c>
      <c r="AD134" s="245">
        <f t="shared" si="17"/>
        <v>-23.261665944704305</v>
      </c>
      <c r="AE134" s="245">
        <f t="shared" si="17"/>
        <v>-23.619309478534412</v>
      </c>
      <c r="AF134" s="245">
        <f t="shared" si="17"/>
        <v>-23.985130983645018</v>
      </c>
      <c r="AG134" s="245">
        <f t="shared" si="17"/>
        <v>-24.35939489309019</v>
      </c>
      <c r="AH134" s="245">
        <f t="shared" si="17"/>
        <v>-24.742376031832194</v>
      </c>
      <c r="AI134" s="245">
        <f t="shared" si="17"/>
        <v>-25.13436006728589</v>
      </c>
      <c r="AJ134" s="245">
        <f t="shared" si="17"/>
        <v>-25.535643980514205</v>
      </c>
      <c r="AK134" s="245">
        <f t="shared" ref="AK134:BB134" si="18">AK83+AK77+AK71</f>
        <v>-25.946536559056295</v>
      </c>
      <c r="AL134" s="245">
        <f t="shared" si="18"/>
        <v>-26.36735891241608</v>
      </c>
      <c r="AM134" s="245">
        <f t="shared" si="18"/>
        <v>-26.79844501128996</v>
      </c>
      <c r="AN134" s="245">
        <f t="shared" si="18"/>
        <v>-27.240142251664402</v>
      </c>
      <c r="AO134" s="245">
        <f t="shared" si="18"/>
        <v>-27.692812044969937</v>
      </c>
      <c r="AP134" s="245">
        <f t="shared" si="18"/>
        <v>-28.156830435534825</v>
      </c>
      <c r="AQ134" s="245">
        <f t="shared" si="18"/>
        <v>-28.63258874664357</v>
      </c>
      <c r="AR134" s="245">
        <f t="shared" si="18"/>
        <v>-29.120494256568168</v>
      </c>
      <c r="AS134" s="245">
        <f t="shared" si="18"/>
        <v>-29.620970906007607</v>
      </c>
      <c r="AT134" s="245">
        <f t="shared" si="18"/>
        <v>-30.134460038440341</v>
      </c>
      <c r="AU134" s="245">
        <f t="shared" si="18"/>
        <v>-30.661421174969686</v>
      </c>
      <c r="AV134" s="245">
        <f t="shared" si="18"/>
        <v>-31.202332825317363</v>
      </c>
      <c r="AW134" s="245">
        <f t="shared" si="18"/>
        <v>-31.757693336703319</v>
      </c>
      <c r="AX134" s="245">
        <f t="shared" si="18"/>
        <v>-32.328021782434149</v>
      </c>
      <c r="AY134" s="245">
        <f t="shared" si="18"/>
        <v>-32.913858892112096</v>
      </c>
      <c r="AZ134" s="245">
        <f t="shared" si="18"/>
        <v>-33.515768025470578</v>
      </c>
      <c r="BA134" s="245">
        <f t="shared" si="18"/>
        <v>-34.134336191940356</v>
      </c>
      <c r="BB134" s="245">
        <f t="shared" si="18"/>
        <v>-34.764320673747996</v>
      </c>
    </row>
    <row r="135" spans="1:54" ht="14" outlineLevel="2" thickBot="1">
      <c r="A135" s="138"/>
      <c r="B135" s="140" t="s">
        <v>464</v>
      </c>
      <c r="C135" s="141"/>
      <c r="D135" s="244"/>
      <c r="E135" s="245">
        <f>E133+E134</f>
        <v>-16.374328978122275</v>
      </c>
      <c r="F135" s="245">
        <f t="shared" ref="F135:AW135" si="19">F133+F134</f>
        <v>-16.590317913424357</v>
      </c>
      <c r="G135" s="245">
        <f t="shared" si="19"/>
        <v>-16.81026305597339</v>
      </c>
      <c r="H135" s="245">
        <f t="shared" si="19"/>
        <v>-17.034270623916633</v>
      </c>
      <c r="I135" s="245">
        <f t="shared" si="19"/>
        <v>-17.262450558103172</v>
      </c>
      <c r="J135" s="245">
        <f t="shared" si="19"/>
        <v>-17.494916674982576</v>
      </c>
      <c r="K135" s="245">
        <f t="shared" si="19"/>
        <v>-17.731786823833019</v>
      </c>
      <c r="L135" s="245">
        <f t="shared" si="19"/>
        <v>-17.973183050883751</v>
      </c>
      <c r="M135" s="245">
        <f t="shared" si="19"/>
        <v>-18.21923177064922</v>
      </c>
      <c r="N135" s="245">
        <f t="shared" si="19"/>
        <v>-18.470063944807343</v>
      </c>
      <c r="O135" s="245">
        <f t="shared" si="19"/>
        <v>-18.725815268970589</v>
      </c>
      <c r="P135" s="245">
        <f t="shared" si="19"/>
        <v>-18.986626367714688</v>
      </c>
      <c r="Q135" s="245">
        <f t="shared" si="19"/>
        <v>-19.252642998247701</v>
      </c>
      <c r="R135" s="245">
        <f t="shared" si="19"/>
        <v>-19.524016263120121</v>
      </c>
      <c r="S135" s="245">
        <f t="shared" si="19"/>
        <v>-19.800902832395916</v>
      </c>
      <c r="T135" s="245">
        <f t="shared" si="19"/>
        <v>-20.083465175724605</v>
      </c>
      <c r="U135" s="245">
        <f t="shared" si="19"/>
        <v>-20.371871804775598</v>
      </c>
      <c r="V135" s="245">
        <f t="shared" si="19"/>
        <v>-20.66629752651794</v>
      </c>
      <c r="W135" s="245">
        <f t="shared" si="19"/>
        <v>-20.966923707851969</v>
      </c>
      <c r="X135" s="245">
        <f t="shared" si="19"/>
        <v>-21.273938552123919</v>
      </c>
      <c r="Y135" s="245">
        <f t="shared" si="19"/>
        <v>-21.5875373880795</v>
      </c>
      <c r="Z135" s="245">
        <f t="shared" si="19"/>
        <v>-21.907922971839742</v>
      </c>
      <c r="AA135" s="245">
        <f t="shared" si="19"/>
        <v>-22.235305802510585</v>
      </c>
      <c r="AB135" s="245">
        <f t="shared" si="19"/>
        <v>-22.569904452066648</v>
      </c>
      <c r="AC135" s="245">
        <f t="shared" si="19"/>
        <v>-22.911945910180815</v>
      </c>
      <c r="AD135" s="245">
        <f t="shared" si="19"/>
        <v>-23.261665944704305</v>
      </c>
      <c r="AE135" s="245">
        <f t="shared" si="19"/>
        <v>-23.619309478534412</v>
      </c>
      <c r="AF135" s="245">
        <f t="shared" si="19"/>
        <v>-23.985130983645018</v>
      </c>
      <c r="AG135" s="245">
        <f t="shared" si="19"/>
        <v>-24.35939489309019</v>
      </c>
      <c r="AH135" s="245">
        <f t="shared" si="19"/>
        <v>-24.742376031832194</v>
      </c>
      <c r="AI135" s="245">
        <f t="shared" si="19"/>
        <v>-25.13436006728589</v>
      </c>
      <c r="AJ135" s="245">
        <f t="shared" si="19"/>
        <v>-25.535643980514205</v>
      </c>
      <c r="AK135" s="245">
        <f t="shared" si="19"/>
        <v>-25.946536559056295</v>
      </c>
      <c r="AL135" s="245">
        <f t="shared" si="19"/>
        <v>-26.36735891241608</v>
      </c>
      <c r="AM135" s="245">
        <f t="shared" si="19"/>
        <v>-26.79844501128996</v>
      </c>
      <c r="AN135" s="245">
        <f t="shared" si="19"/>
        <v>-27.240142251664402</v>
      </c>
      <c r="AO135" s="245">
        <f t="shared" si="19"/>
        <v>-27.692812044969937</v>
      </c>
      <c r="AP135" s="245">
        <f t="shared" si="19"/>
        <v>-28.156830435534825</v>
      </c>
      <c r="AQ135" s="245">
        <f t="shared" si="19"/>
        <v>-28.63258874664357</v>
      </c>
      <c r="AR135" s="245">
        <f t="shared" si="19"/>
        <v>-29.120494256568168</v>
      </c>
      <c r="AS135" s="245">
        <f t="shared" si="19"/>
        <v>-29.620970906007607</v>
      </c>
      <c r="AT135" s="245">
        <f t="shared" si="19"/>
        <v>-30.134460038440341</v>
      </c>
      <c r="AU135" s="245">
        <f t="shared" si="19"/>
        <v>-30.661421174969686</v>
      </c>
      <c r="AV135" s="245">
        <f t="shared" si="19"/>
        <v>-31.202332825317363</v>
      </c>
      <c r="AW135" s="245">
        <f t="shared" si="19"/>
        <v>-31.757693336703319</v>
      </c>
      <c r="AX135" s="245">
        <f>AX133+AX134</f>
        <v>-32.328021782434149</v>
      </c>
      <c r="AY135" s="245">
        <f>AY133+AY134</f>
        <v>-32.913858892112096</v>
      </c>
      <c r="AZ135" s="245">
        <f>AZ133+AZ134</f>
        <v>-33.515768025470578</v>
      </c>
      <c r="BA135" s="245">
        <f>BA133+BA134</f>
        <v>-34.134336191940356</v>
      </c>
      <c r="BB135" s="245">
        <f>BB133+BB134</f>
        <v>-34.764320673747996</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465</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0" t="s">
        <v>468</v>
      </c>
      <c r="B143" s="135" t="s">
        <v>284</v>
      </c>
      <c r="C143" s="135" t="s">
        <v>393</v>
      </c>
      <c r="D143" s="135" t="s">
        <v>387</v>
      </c>
      <c r="E143" s="21">
        <f>-(E$158*'Fixed Data'!$B$25*'Fixed Data'!E$47*'Fixed Data'!$B$24*'Fixed Data'!$B$23+E$158*'Fixed Data'!$B$26)*'Fixed Data'!L42/10^6</f>
        <v>-97.633527070556866</v>
      </c>
      <c r="F143" s="21">
        <f>-(F$158*'Fixed Data'!$B$25*'Fixed Data'!F$47*'Fixed Data'!$B$24*'Fixed Data'!$B$23+F$158*'Fixed Data'!$B$26)*'Fixed Data'!M42/10^6</f>
        <v>-100.68154901850185</v>
      </c>
      <c r="G143" s="21">
        <f>-(G$158*'Fixed Data'!$B$25*'Fixed Data'!G$47*'Fixed Data'!$B$24*'Fixed Data'!$B$23+G$158*'Fixed Data'!$B$26)*'Fixed Data'!N42/10^6</f>
        <v>-103.44313040162862</v>
      </c>
      <c r="H143" s="21">
        <f>-(H$158*'Fixed Data'!$B$25*'Fixed Data'!H$47*'Fixed Data'!$B$24*'Fixed Data'!$B$23+H$158*'Fixed Data'!$B$26)*'Fixed Data'!O42/10^6</f>
        <v>-106.26739150143413</v>
      </c>
      <c r="I143" s="21">
        <f>-(I$158*'Fixed Data'!$B$25*'Fixed Data'!I$47*'Fixed Data'!$B$24*'Fixed Data'!$B$23+I$158*'Fixed Data'!$B$26)*'Fixed Data'!P42/10^6</f>
        <v>-109.5223574366504</v>
      </c>
      <c r="J143" s="21">
        <f>-(J$158*'Fixed Data'!$B$25*'Fixed Data'!J$47*'Fixed Data'!$B$24*'Fixed Data'!$B$23+J$158*'Fixed Data'!$B$26)*'Fixed Data'!Q42/10^6</f>
        <v>-112.85338996097107</v>
      </c>
      <c r="K143" s="21">
        <f>-(K$158*'Fixed Data'!$B$25*'Fixed Data'!K$47*'Fixed Data'!$B$24*'Fixed Data'!$B$23+K$158*'Fixed Data'!$B$26)*'Fixed Data'!R42/10^6</f>
        <v>-115.88637156868958</v>
      </c>
      <c r="L143" s="21">
        <f>-(L$158*'Fixed Data'!$B$25*'Fixed Data'!L$47*'Fixed Data'!$B$24*'Fixed Data'!$B$23+L$158*'Fixed Data'!$B$26)*'Fixed Data'!S42/10^6</f>
        <v>-119.37090385399033</v>
      </c>
      <c r="M143" s="21">
        <f>-(M$158*'Fixed Data'!$B$25*'Fixed Data'!M$47*'Fixed Data'!$B$24*'Fixed Data'!$B$23+M$158*'Fixed Data'!$B$26)*'Fixed Data'!T42/10^6</f>
        <v>-122.93805216547266</v>
      </c>
      <c r="N143" s="21">
        <f>-(N$158*'Fixed Data'!$B$25*'Fixed Data'!N$47*'Fixed Data'!$B$24*'Fixed Data'!$B$23+N$158*'Fixed Data'!$B$26)*'Fixed Data'!U42/10^6</f>
        <v>-126.1982748137505</v>
      </c>
      <c r="O143" s="21">
        <f>-(O$158*'Fixed Data'!$B$25*'Fixed Data'!O$47*'Fixed Data'!$B$24*'Fixed Data'!$B$23+O$158*'Fixed Data'!$B$26)*'Fixed Data'!V42/10^6</f>
        <v>-129.9324521192988</v>
      </c>
      <c r="P143" s="21">
        <f>-(P$158*'Fixed Data'!$B$25*'Fixed Data'!P$47*'Fixed Data'!$B$24*'Fixed Data'!$B$23+P$158*'Fixed Data'!$B$26)*'Fixed Data'!W42/10^6</f>
        <v>-133.7565428094565</v>
      </c>
      <c r="Q143" s="21">
        <f>-(Q$158*'Fixed Data'!$B$25*'Fixed Data'!Q$47*'Fixed Data'!$B$24*'Fixed Data'!$B$23+Q$158*'Fixed Data'!$B$26)*'Fixed Data'!X42/10^6</f>
        <v>-137.67319964152148</v>
      </c>
      <c r="R143" s="21">
        <f>-(R$158*'Fixed Data'!$B$25*'Fixed Data'!R$47*'Fixed Data'!$B$24*'Fixed Data'!$B$23+R$158*'Fixed Data'!$B$26)*'Fixed Data'!Y42/10^6</f>
        <v>-142.09946016123348</v>
      </c>
      <c r="S143" s="21">
        <f>-(S$158*'Fixed Data'!$B$25*'Fixed Data'!S$47*'Fixed Data'!$B$24*'Fixed Data'!$B$23+S$158*'Fixed Data'!$B$26)*'Fixed Data'!Z42/10^6</f>
        <v>-146.21548992598352</v>
      </c>
      <c r="T143" s="21">
        <f>-(T$158*'Fixed Data'!$B$25*'Fixed Data'!T$47*'Fixed Data'!$B$24*'Fixed Data'!$B$23+T$158*'Fixed Data'!$B$26)*'Fixed Data'!AA42/10^6</f>
        <v>-150.43278652935194</v>
      </c>
      <c r="U143" s="21">
        <f>-(U$158*'Fixed Data'!$B$25*'Fixed Data'!U$47*'Fixed Data'!$B$24*'Fixed Data'!$B$23+U$158*'Fixed Data'!$B$26)*'Fixed Data'!AB42/10^6</f>
        <v>-154.75443659756067</v>
      </c>
      <c r="V143" s="21">
        <f>-(V$158*'Fixed Data'!$B$25*'Fixed Data'!V$47*'Fixed Data'!$B$24*'Fixed Data'!$B$23+V$158*'Fixed Data'!$B$26)*'Fixed Data'!AC42/10^6</f>
        <v>-159.62216920337704</v>
      </c>
      <c r="W143" s="21">
        <f>-(W$158*'Fixed Data'!$B$25*'Fixed Data'!W$47*'Fixed Data'!$B$24*'Fixed Data'!$B$23+W$158*'Fixed Data'!$B$26)*'Fixed Data'!AD42/10^6</f>
        <v>-164.16865054973857</v>
      </c>
      <c r="X143" s="21">
        <f>-(X$158*'Fixed Data'!$B$25*'Fixed Data'!X$47*'Fixed Data'!$B$24*'Fixed Data'!$B$23+X$158*'Fixed Data'!$B$26)*'Fixed Data'!AE42/10^6</f>
        <v>-169.28103881386241</v>
      </c>
      <c r="Y143" s="21">
        <f>-(Y$158*'Fixed Data'!$B$25*'Fixed Data'!Y$47*'Fixed Data'!$B$24*'Fixed Data'!$B$23+Y$158*'Fixed Data'!$B$26)*'Fixed Data'!AF42/10^6</f>
        <v>-174.06676039201579</v>
      </c>
      <c r="Z143" s="21">
        <f>-(Z$158*'Fixed Data'!$B$25*'Fixed Data'!Z$47*'Fixed Data'!$B$24*'Fixed Data'!$B$23+Z$158*'Fixed Data'!$B$26)*'Fixed Data'!AG42/10^6</f>
        <v>-179.43933752727037</v>
      </c>
      <c r="AA143" s="21">
        <f>-(AA$158*'Fixed Data'!$B$25*'Fixed Data'!AA$47*'Fixed Data'!$B$24*'Fixed Data'!$B$23+AA$158*'Fixed Data'!$B$26)*'Fixed Data'!AH42/10^6</f>
        <v>-184.95169720206559</v>
      </c>
      <c r="AB143" s="21">
        <f>-(AB$158*'Fixed Data'!$B$25*'Fixed Data'!AB$47*'Fixed Data'!$B$24*'Fixed Data'!$B$23+AB$158*'Fixed Data'!$B$26)*'Fixed Data'!AI42/10^6</f>
        <v>-190.60835787867086</v>
      </c>
      <c r="AC143" s="21">
        <f>-(AC$158*'Fixed Data'!$B$25*'Fixed Data'!AC$47*'Fixed Data'!$B$24*'Fixed Data'!$B$23+AC$158*'Fixed Data'!$B$26)*'Fixed Data'!AJ42/10^6</f>
        <v>-196.30289616034537</v>
      </c>
      <c r="AD143" s="21">
        <f>-(AD$158*'Fixed Data'!$B$25*'Fixed Data'!AD$47*'Fixed Data'!$B$24*'Fixed Data'!$B$23+AD$158*'Fixed Data'!$B$26)*'Fixed Data'!AK42/10^6</f>
        <v>-202.17412962728048</v>
      </c>
      <c r="AE143" s="21">
        <f>-(AE$158*'Fixed Data'!$B$25*'Fixed Data'!AE$47*'Fixed Data'!$B$24*'Fixed Data'!$B$23+AE$158*'Fixed Data'!$B$26)*'Fixed Data'!AL42/10^6</f>
        <v>-208.25086478990534</v>
      </c>
      <c r="AF143" s="21">
        <f>-(AF$158*'Fixed Data'!$B$25*'Fixed Data'!AF$47*'Fixed Data'!$B$24*'Fixed Data'!$B$23+AF$158*'Fixed Data'!$B$26)*'Fixed Data'!AM42/10^6</f>
        <v>-214.47402444606649</v>
      </c>
      <c r="AG143" s="21">
        <f>-(AG$158*'Fixed Data'!$B$25*'Fixed Data'!AG$47*'Fixed Data'!$B$24*'Fixed Data'!$B$23+AG$158*'Fixed Data'!$B$26)*'Fixed Data'!AN42/10^6</f>
        <v>-220.85441360291688</v>
      </c>
      <c r="AH143" s="21">
        <f>-(AH$158*'Fixed Data'!$B$25*'Fixed Data'!AH$47*'Fixed Data'!$B$24*'Fixed Data'!$B$23+AH$158*'Fixed Data'!$B$26)*'Fixed Data'!AO42/10^6</f>
        <v>-227.40515014347386</v>
      </c>
      <c r="AI143" s="21">
        <f>-(AI$158*'Fixed Data'!$B$25*'Fixed Data'!AI$47*'Fixed Data'!$B$24*'Fixed Data'!$B$23+AI$158*'Fixed Data'!$B$26)*'Fixed Data'!AP42/10^6</f>
        <v>-234.14361947065669</v>
      </c>
      <c r="AJ143" s="21">
        <f>-(AJ$158*'Fixed Data'!$B$25*'Fixed Data'!AJ$47*'Fixed Data'!$B$24*'Fixed Data'!$B$23+AJ$158*'Fixed Data'!$B$26)*'Fixed Data'!AQ42/10^6</f>
        <v>-241.0688891810519</v>
      </c>
      <c r="AK143" s="21">
        <f>-(AK$158*'Fixed Data'!$B$25*'Fixed Data'!AK$47*'Fixed Data'!$B$24*'Fixed Data'!$B$23+AK$158*'Fixed Data'!$B$26)*'Fixed Data'!AR42/10^6</f>
        <v>-248.1824373061574</v>
      </c>
      <c r="AL143" s="21">
        <f>-(AL$158*'Fixed Data'!$B$25*'Fixed Data'!AL$47*'Fixed Data'!$B$24*'Fixed Data'!$B$23+AL$158*'Fixed Data'!$B$26)*'Fixed Data'!AS42/10^6</f>
        <v>-255.49429646658263</v>
      </c>
      <c r="AM143" s="21">
        <f>-(AM$158*'Fixed Data'!$B$25*'Fixed Data'!AM$47*'Fixed Data'!$B$24*'Fixed Data'!$B$23+AM$158*'Fixed Data'!$B$26)*'Fixed Data'!AT42/10^6</f>
        <v>-263.01279756937396</v>
      </c>
      <c r="AN143" s="21">
        <f>-(AN$158*'Fixed Data'!$B$25*'Fixed Data'!AN$47*'Fixed Data'!$B$24*'Fixed Data'!$B$23+AN$158*'Fixed Data'!$B$26)*'Fixed Data'!AU42/10^6</f>
        <v>-270.74491986081978</v>
      </c>
      <c r="AO143" s="21">
        <f>-(AO$158*'Fixed Data'!$B$25*'Fixed Data'!AO$47*'Fixed Data'!$B$24*'Fixed Data'!$B$23+AO$158*'Fixed Data'!$B$26)*'Fixed Data'!AV42/10^6</f>
        <v>-278.69713164863759</v>
      </c>
      <c r="AP143" s="21">
        <f>-(AP$158*'Fixed Data'!$B$25*'Fixed Data'!AP$47*'Fixed Data'!$B$24*'Fixed Data'!$B$23+AP$158*'Fixed Data'!$B$26)*'Fixed Data'!AW42/10^6</f>
        <v>-286.8775342542163</v>
      </c>
      <c r="AQ143" s="21">
        <f>-(AQ$158*'Fixed Data'!$B$25*'Fixed Data'!AQ$47*'Fixed Data'!$B$24*'Fixed Data'!$B$23+AQ$158*'Fixed Data'!$B$26)*'Fixed Data'!AX42/10^6</f>
        <v>-295.29492127617294</v>
      </c>
      <c r="AR143" s="21">
        <f>-(AR$158*'Fixed Data'!$B$25*'Fixed Data'!AR$47*'Fixed Data'!$B$24*'Fixed Data'!$B$23+AR$158*'Fixed Data'!$B$26)*'Fixed Data'!AY42/10^6</f>
        <v>-303.95787294577968</v>
      </c>
      <c r="AS143" s="21">
        <f>-(AS$158*'Fixed Data'!$B$25*'Fixed Data'!AS$47*'Fixed Data'!$B$24*'Fixed Data'!$B$23+AS$158*'Fixed Data'!$B$26)*'Fixed Data'!AZ42/10^6</f>
        <v>-312.87524145478869</v>
      </c>
      <c r="AT143" s="21">
        <f>-(AT$158*'Fixed Data'!$B$25*'Fixed Data'!AT$47*'Fixed Data'!$B$24*'Fixed Data'!$B$23+AT$158*'Fixed Data'!$B$26)*'Fixed Data'!BA42/10^6</f>
        <v>-322.0564088542493</v>
      </c>
      <c r="AU143" s="21">
        <f>-(AU$158*'Fixed Data'!$B$25*'Fixed Data'!AU$47*'Fixed Data'!$B$24*'Fixed Data'!$B$23+AU$158*'Fixed Data'!$B$26)*'Fixed Data'!BB42/10^6</f>
        <v>-331.51129961404445</v>
      </c>
      <c r="AV143" s="21">
        <f>-(AV$158*'Fixed Data'!$B$25*'Fixed Data'!AV$47*'Fixed Data'!$B$24*'Fixed Data'!$B$23+AV$158*'Fixed Data'!$B$26)*'Fixed Data'!BC42/10^6</f>
        <v>-341.25020914222472</v>
      </c>
      <c r="AW143" s="21">
        <f>-(AW$158*'Fixed Data'!$B$25*'Fixed Data'!AW$47*'Fixed Data'!$B$24*'Fixed Data'!$B$23+AW$158*'Fixed Data'!$B$26)*'Fixed Data'!BD42/10^6</f>
        <v>-351.2838312685476</v>
      </c>
      <c r="AX143" s="21">
        <f>-(AX$158*'Fixed Data'!$B$25*'Fixed Data'!AX$47*'Fixed Data'!$B$24*'Fixed Data'!$B$23+AX$158*'Fixed Data'!$B$26)*'Fixed Data'!BE42/10^6</f>
        <v>-361.62336567162527</v>
      </c>
      <c r="AY143" s="21">
        <f>-(AY$158*'Fixed Data'!$B$25*'Fixed Data'!AY$47*'Fixed Data'!$B$24*'Fixed Data'!$B$23+AY$158*'Fixed Data'!$B$26)*'Fixed Data'!BF42/10^6</f>
        <v>-372.28053901957276</v>
      </c>
      <c r="AZ143" s="21">
        <f>-(AZ$158*'Fixed Data'!$B$25*'Fixed Data'!AZ$47*'Fixed Data'!$B$24*'Fixed Data'!$B$23+AZ$158*'Fixed Data'!$B$26)*'Fixed Data'!BG42/10^6</f>
        <v>-383.26760315211158</v>
      </c>
      <c r="BA143" s="21">
        <f>-(BA$158*'Fixed Data'!$B$25*'Fixed Data'!BA$47*'Fixed Data'!$B$24*'Fixed Data'!$B$23+BA$158*'Fixed Data'!$B$26)*'Fixed Data'!BH42/10^6</f>
        <v>-394.59735127304305</v>
      </c>
      <c r="BB143" s="21">
        <f>-(BB$158*'Fixed Data'!$B$25*'Fixed Data'!BB$47*'Fixed Data'!$B$24*'Fixed Data'!$B$23+BB$158*'Fixed Data'!$B$26)*'Fixed Data'!BI42/10^6</f>
        <v>-406.21475058330776</v>
      </c>
    </row>
    <row r="144" spans="1:54" outlineLevel="2">
      <c r="A144" s="441"/>
      <c r="B144" s="135" t="s">
        <v>284</v>
      </c>
      <c r="C144" s="135"/>
      <c r="D144" s="135" t="s">
        <v>387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1"/>
      <c r="B145" s="135" t="s">
        <v>284</v>
      </c>
      <c r="C145" s="135"/>
      <c r="D145" s="135" t="s">
        <v>387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1"/>
      <c r="B146" s="135" t="s">
        <v>287</v>
      </c>
      <c r="C146" s="135" t="s">
        <v>469</v>
      </c>
      <c r="D146" s="135" t="s">
        <v>387</v>
      </c>
      <c r="E146" s="21">
        <f>-E$161*'Fixed Data'!$B$20*'Fixed Data'!$B$22</f>
        <v>-9.0901492800923283</v>
      </c>
      <c r="F146" s="21">
        <f>-F$161*'Fixed Data'!$B$20*'Fixed Data'!$B$22</f>
        <v>-9.4060419052423789</v>
      </c>
      <c r="G146" s="21">
        <f>-G$161*'Fixed Data'!$B$20*'Fixed Data'!$B$22</f>
        <v>-9.7353592314142539</v>
      </c>
      <c r="H146" s="21">
        <f>-H$161*'Fixed Data'!$B$20*'Fixed Data'!$B$22</f>
        <v>-10.078848941324271</v>
      </c>
      <c r="I146" s="21">
        <f>-I$161*'Fixed Data'!$B$20*'Fixed Data'!$B$22</f>
        <v>-10.437320003311925</v>
      </c>
      <c r="J146" s="21">
        <f>-J$161*'Fixed Data'!$B$20*'Fixed Data'!$B$22</f>
        <v>-10.81164986515674</v>
      </c>
      <c r="K146" s="21">
        <f>-K$161*'Fixed Data'!$B$20*'Fixed Data'!$B$22</f>
        <v>-11.20279267252255</v>
      </c>
      <c r="L146" s="21">
        <f>-L$161*'Fixed Data'!$B$20*'Fixed Data'!$B$22</f>
        <v>-11.611788668873618</v>
      </c>
      <c r="M146" s="21">
        <f>-M$161*'Fixed Data'!$B$20*'Fixed Data'!$B$22</f>
        <v>-12.039774958264417</v>
      </c>
      <c r="N146" s="21">
        <f>-N$161*'Fixed Data'!$B$20*'Fixed Data'!$B$22</f>
        <v>-12.487997840831589</v>
      </c>
      <c r="O146" s="21">
        <f>-O$161*'Fixed Data'!$B$20*'Fixed Data'!$B$22</f>
        <v>-12.957826963724116</v>
      </c>
      <c r="P146" s="21">
        <f>-P$161*'Fixed Data'!$B$20*'Fixed Data'!$B$22</f>
        <v>-13.431450572586634</v>
      </c>
      <c r="Q146" s="21">
        <f>-Q$161*'Fixed Data'!$B$20*'Fixed Data'!$B$22</f>
        <v>-13.91662035615764</v>
      </c>
      <c r="R146" s="21">
        <f>-R$161*'Fixed Data'!$B$20*'Fixed Data'!$B$22</f>
        <v>-14.421506393348658</v>
      </c>
      <c r="S146" s="21">
        <f>-S$161*'Fixed Data'!$B$20*'Fixed Data'!$B$22</f>
        <v>-14.946973288083477</v>
      </c>
      <c r="T146" s="21">
        <f>-T$161*'Fixed Data'!$B$20*'Fixed Data'!$B$22</f>
        <v>-15.493925425346228</v>
      </c>
      <c r="U146" s="21">
        <f>-U$161*'Fixed Data'!$B$20*'Fixed Data'!$B$22</f>
        <v>-16.063308859184591</v>
      </c>
      <c r="V146" s="21">
        <f>-V$161*'Fixed Data'!$B$20*'Fixed Data'!$B$22</f>
        <v>-16.656113292145523</v>
      </c>
      <c r="W146" s="21">
        <f>-W$161*'Fixed Data'!$B$20*'Fixed Data'!$B$22</f>
        <v>-17.273374150630982</v>
      </c>
      <c r="X146" s="21">
        <f>-X$161*'Fixed Data'!$B$20*'Fixed Data'!$B$22</f>
        <v>-17.916174760882374</v>
      </c>
      <c r="Y146" s="21">
        <f>-Y$161*'Fixed Data'!$B$20*'Fixed Data'!$B$22</f>
        <v>-18.585648630536216</v>
      </c>
      <c r="Z146" s="21">
        <f>-Z$161*'Fixed Data'!$B$20*'Fixed Data'!$B$22</f>
        <v>-19.282981840938447</v>
      </c>
      <c r="AA146" s="21">
        <f>-AA$161*'Fixed Data'!$B$20*'Fixed Data'!$B$22</f>
        <v>-20.009415555661121</v>
      </c>
      <c r="AB146" s="21">
        <f>-AB$161*'Fixed Data'!$B$20*'Fixed Data'!$B$22</f>
        <v>-20.766248650936006</v>
      </c>
      <c r="AC146" s="21">
        <f>-AC$161*'Fixed Data'!$B$20*'Fixed Data'!$B$22</f>
        <v>-24.435759361455997</v>
      </c>
      <c r="AD146" s="21">
        <f>-AD$161*'Fixed Data'!$B$20*'Fixed Data'!$B$22</f>
        <v>-25.401424039010806</v>
      </c>
      <c r="AE146" s="21">
        <f>-AE$161*'Fixed Data'!$B$20*'Fixed Data'!$B$22</f>
        <v>-26.408602447735085</v>
      </c>
      <c r="AF146" s="21">
        <f>-AF$161*'Fixed Data'!$B$20*'Fixed Data'!$B$22</f>
        <v>-27.459178721460926</v>
      </c>
      <c r="AG146" s="21">
        <f>-AG$161*'Fixed Data'!$B$20*'Fixed Data'!$B$22</f>
        <v>-28.555125385880618</v>
      </c>
      <c r="AH146" s="21">
        <f>-AH$161*'Fixed Data'!$B$20*'Fixed Data'!$B$22</f>
        <v>-29.698507593453947</v>
      </c>
      <c r="AI146" s="21">
        <f>-AI$161*'Fixed Data'!$B$20*'Fixed Data'!$B$22</f>
        <v>-30.891487564011044</v>
      </c>
      <c r="AJ146" s="21">
        <f>-AJ$161*'Fixed Data'!$B$20*'Fixed Data'!$B$22</f>
        <v>-32.136329241133936</v>
      </c>
      <c r="AK146" s="21">
        <f>-AK$161*'Fixed Data'!$B$20*'Fixed Data'!$B$22</f>
        <v>-33.435403174896926</v>
      </c>
      <c r="AL146" s="21">
        <f>-AL$161*'Fixed Data'!$B$20*'Fixed Data'!$B$22</f>
        <v>-34.791191642067204</v>
      </c>
      <c r="AM146" s="21">
        <f>-AM$161*'Fixed Data'!$B$20*'Fixed Data'!$B$22</f>
        <v>-36.206294015416375</v>
      </c>
      <c r="AN146" s="21">
        <f>-AN$161*'Fixed Data'!$B$20*'Fixed Data'!$B$22</f>
        <v>-37.683432394366804</v>
      </c>
      <c r="AO146" s="21">
        <f>-AO$161*'Fixed Data'!$B$20*'Fixed Data'!$B$22</f>
        <v>-39.225457509802112</v>
      </c>
      <c r="AP146" s="21">
        <f>-AP$161*'Fixed Data'!$B$20*'Fixed Data'!$B$22</f>
        <v>-40.835354916502723</v>
      </c>
      <c r="AQ146" s="21">
        <f>-AQ$161*'Fixed Data'!$B$20*'Fixed Data'!$B$22</f>
        <v>-42.516251487333399</v>
      </c>
      <c r="AR146" s="21">
        <f>-AR$161*'Fixed Data'!$B$20*'Fixed Data'!$B$22</f>
        <v>-44.271422224007217</v>
      </c>
      <c r="AS146" s="21">
        <f>-AS$161*'Fixed Data'!$B$20*'Fixed Data'!$B$22</f>
        <v>-46.104297399982173</v>
      </c>
      <c r="AT146" s="21">
        <f>-AT$161*'Fixed Data'!$B$20*'Fixed Data'!$B$22</f>
        <v>-48.018470051816763</v>
      </c>
      <c r="AU146" s="21">
        <f>-AU$161*'Fixed Data'!$B$20*'Fixed Data'!$B$22</f>
        <v>-50.017703836115821</v>
      </c>
      <c r="AV146" s="21">
        <f>-AV$161*'Fixed Data'!$B$20*'Fixed Data'!$B$22</f>
        <v>-52.105941270046578</v>
      </c>
      <c r="AW146" s="21">
        <f>-AW$161*'Fixed Data'!$B$20*'Fixed Data'!$B$22</f>
        <v>-54.28731237429254</v>
      </c>
      <c r="AX146" s="21">
        <f>-AX$161*'Fixed Data'!$B$20*'Fixed Data'!$B$22</f>
        <v>-56.566143738246993</v>
      </c>
      <c r="AY146" s="21">
        <f>-AY$161*'Fixed Data'!$B$20*'Fixed Data'!$B$22</f>
        <v>-58.946968028225406</v>
      </c>
      <c r="AZ146" s="21">
        <f>-AZ$161*'Fixed Data'!$B$20*'Fixed Data'!$B$22</f>
        <v>-61.43453396050684</v>
      </c>
      <c r="BA146" s="21">
        <f>-BA$161*'Fixed Data'!$B$20*'Fixed Data'!$B$22</f>
        <v>-64.033816762090737</v>
      </c>
      <c r="BB146" s="21">
        <f>-BB$161*'Fixed Data'!$B$20*'Fixed Data'!$B$22</f>
        <v>-66.743074697317752</v>
      </c>
    </row>
    <row r="147" spans="1:54" outlineLevel="2">
      <c r="A147" s="441"/>
      <c r="B147" s="135" t="s">
        <v>287</v>
      </c>
      <c r="C147" s="135" t="s">
        <v>470</v>
      </c>
      <c r="D147" s="135" t="s">
        <v>387</v>
      </c>
      <c r="E147" s="21">
        <f>-E$162*'Fixed Data'!$B$21*'Fixed Data'!$B$22</f>
        <v>-0.13586734185778115</v>
      </c>
      <c r="F147" s="21">
        <f>-F$162*'Fixed Data'!$B$21*'Fixed Data'!$B$22</f>
        <v>-0.14058888052223509</v>
      </c>
      <c r="G147" s="21">
        <f>-G$162*'Fixed Data'!$B$21*'Fixed Data'!$B$22</f>
        <v>-0.14551107358595888</v>
      </c>
      <c r="H147" s="21">
        <f>-H$162*'Fixed Data'!$B$21*'Fixed Data'!$B$22</f>
        <v>-0.15064509640593407</v>
      </c>
      <c r="I147" s="21">
        <f>-I$162*'Fixed Data'!$B$21*'Fixed Data'!$B$22</f>
        <v>-0.15600304035432028</v>
      </c>
      <c r="J147" s="21">
        <f>-J$162*'Fixed Data'!$B$21*'Fixed Data'!$B$22</f>
        <v>-0.16159802034196791</v>
      </c>
      <c r="K147" s="21">
        <f>-K$162*'Fixed Data'!$B$21*'Fixed Data'!$B$22</f>
        <v>-0.16744429765668353</v>
      </c>
      <c r="L147" s="21">
        <f>-L$162*'Fixed Data'!$B$21*'Fixed Data'!$B$22</f>
        <v>-0.17355742046055123</v>
      </c>
      <c r="M147" s="21">
        <f>-M$162*'Fixed Data'!$B$21*'Fixed Data'!$B$22</f>
        <v>-0.17995438465765767</v>
      </c>
      <c r="N147" s="21">
        <f>-N$162*'Fixed Data'!$B$21*'Fixed Data'!$B$22</f>
        <v>-0.18665381826845701</v>
      </c>
      <c r="O147" s="21">
        <f>-O$162*'Fixed Data'!$B$21*'Fixed Data'!$B$22</f>
        <v>-0.19367619293886848</v>
      </c>
      <c r="P147" s="21">
        <f>-P$162*'Fixed Data'!$B$21*'Fixed Data'!$B$22</f>
        <v>-0.20075528248893432</v>
      </c>
      <c r="Q147" s="21">
        <f>-Q$162*'Fixed Data'!$B$21*'Fixed Data'!$B$22</f>
        <v>-0.2080069487501113</v>
      </c>
      <c r="R147" s="21">
        <f>-R$162*'Fixed Data'!$B$21*'Fixed Data'!$B$22</f>
        <v>-0.2155533070881952</v>
      </c>
      <c r="S147" s="21">
        <f>-S$162*'Fixed Data'!$B$21*'Fixed Data'!$B$22</f>
        <v>-0.22340728044133212</v>
      </c>
      <c r="T147" s="21">
        <f>-T$162*'Fixed Data'!$B$21*'Fixed Data'!$B$22</f>
        <v>-0.23158238634152592</v>
      </c>
      <c r="U147" s="21">
        <f>-U$162*'Fixed Data'!$B$21*'Fixed Data'!$B$22</f>
        <v>-0.24009276513397262</v>
      </c>
      <c r="V147" s="21">
        <f>-V$162*'Fixed Data'!$B$21*'Fixed Data'!$B$22</f>
        <v>-0.24895320956300979</v>
      </c>
      <c r="W147" s="21">
        <f>-W$162*'Fixed Data'!$B$21*'Fixed Data'!$B$22</f>
        <v>-0.25817919579174431</v>
      </c>
      <c r="X147" s="21">
        <f>-X$162*'Fixed Data'!$B$21*'Fixed Data'!$B$22</f>
        <v>-0.26778691592574511</v>
      </c>
      <c r="Y147" s="21">
        <f>-Y$162*'Fixed Data'!$B$21*'Fixed Data'!$B$22</f>
        <v>-0.27779331211467395</v>
      </c>
      <c r="Z147" s="21">
        <f>-Z$162*'Fixed Data'!$B$21*'Fixed Data'!$B$22</f>
        <v>-0.2882161123093856</v>
      </c>
      <c r="AA147" s="21">
        <f>-AA$162*'Fixed Data'!$B$21*'Fixed Data'!$B$22</f>
        <v>-0.29907386775586597</v>
      </c>
      <c r="AB147" s="21">
        <f>-AB$162*'Fixed Data'!$B$21*'Fixed Data'!$B$22</f>
        <v>-0.3103859923114215</v>
      </c>
      <c r="AC147" s="21">
        <f>-AC$162*'Fixed Data'!$B$21*'Fixed Data'!$B$22</f>
        <v>-0.36523290964960903</v>
      </c>
      <c r="AD147" s="21">
        <f>-AD$162*'Fixed Data'!$B$21*'Fixed Data'!$B$22</f>
        <v>-0.37966636820156668</v>
      </c>
      <c r="AE147" s="21">
        <f>-AE$162*'Fixed Data'!$B$21*'Fixed Data'!$B$22</f>
        <v>-0.39472031824720699</v>
      </c>
      <c r="AF147" s="21">
        <f>-AF$162*'Fixed Data'!$B$21*'Fixed Data'!$B$22</f>
        <v>-0.4104229212883454</v>
      </c>
      <c r="AG147" s="21">
        <f>-AG$162*'Fixed Data'!$B$21*'Fixed Data'!$B$22</f>
        <v>-0.42680365998960157</v>
      </c>
      <c r="AH147" s="21">
        <f>-AH$162*'Fixed Data'!$B$21*'Fixed Data'!$B$22</f>
        <v>-0.44389340147610146</v>
      </c>
      <c r="AI147" s="21">
        <f>-AI$162*'Fixed Data'!$B$21*'Fixed Data'!$B$22</f>
        <v>-0.46172446370564502</v>
      </c>
      <c r="AJ147" s="21">
        <f>-AJ$162*'Fixed Data'!$B$21*'Fixed Data'!$B$22</f>
        <v>-0.48033068506604404</v>
      </c>
      <c r="AK147" s="21">
        <f>-AK$162*'Fixed Data'!$B$21*'Fixed Data'!$B$22</f>
        <v>-0.49974749735576579</v>
      </c>
      <c r="AL147" s="21">
        <f>-AL$162*'Fixed Data'!$B$21*'Fixed Data'!$B$22</f>
        <v>-0.52001200231381883</v>
      </c>
      <c r="AM147" s="21">
        <f>-AM$162*'Fixed Data'!$B$21*'Fixed Data'!$B$22</f>
        <v>-0.54116305187299996</v>
      </c>
      <c r="AN147" s="21">
        <f>-AN$162*'Fixed Data'!$B$21*'Fixed Data'!$B$22</f>
        <v>-0.56324133231924445</v>
      </c>
      <c r="AO147" s="21">
        <f>-AO$162*'Fixed Data'!$B$21*'Fixed Data'!$B$22</f>
        <v>-0.58628945254879539</v>
      </c>
      <c r="AP147" s="21">
        <f>-AP$162*'Fixed Data'!$B$21*'Fixed Data'!$B$22</f>
        <v>-0.61035203662441395</v>
      </c>
      <c r="AQ147" s="21">
        <f>-AQ$162*'Fixed Data'!$B$21*'Fixed Data'!$B$22</f>
        <v>-0.63547582084177257</v>
      </c>
      <c r="AR147" s="21">
        <f>-AR$162*'Fixed Data'!$B$21*'Fixed Data'!$B$22</f>
        <v>-0.66170975552760747</v>
      </c>
      <c r="AS147" s="21">
        <f>-AS$162*'Fixed Data'!$B$21*'Fixed Data'!$B$22</f>
        <v>-0.68910511180214185</v>
      </c>
      <c r="AT147" s="21">
        <f>-AT$162*'Fixed Data'!$B$21*'Fixed Data'!$B$22</f>
        <v>-0.71771559354980574</v>
      </c>
      <c r="AU147" s="21">
        <f>-AU$162*'Fixed Data'!$B$21*'Fixed Data'!$B$22</f>
        <v>-0.74759745485431495</v>
      </c>
      <c r="AV147" s="21">
        <f>-AV$162*'Fixed Data'!$B$21*'Fixed Data'!$B$22</f>
        <v>-0.77880962316682423</v>
      </c>
      <c r="AW147" s="21">
        <f>-AW$162*'Fixed Data'!$B$21*'Fixed Data'!$B$22</f>
        <v>-0.81141382848921073</v>
      </c>
      <c r="AX147" s="21">
        <f>-AX$162*'Fixed Data'!$B$21*'Fixed Data'!$B$22</f>
        <v>-0.84547473886839541</v>
      </c>
      <c r="AY147" s="21">
        <f>-AY$162*'Fixed Data'!$B$21*'Fixed Data'!$B$22</f>
        <v>-0.88106010251233591</v>
      </c>
      <c r="AZ147" s="21">
        <f>-AZ$162*'Fixed Data'!$B$21*'Fixed Data'!$B$22</f>
        <v>-0.91824089685366261</v>
      </c>
      <c r="BA147" s="21">
        <f>-BA$162*'Fixed Data'!$B$21*'Fixed Data'!$B$22</f>
        <v>-0.95709148490299878</v>
      </c>
      <c r="BB147" s="21">
        <f>-BB$162*'Fixed Data'!$B$21*'Fixed Data'!$B$22</f>
        <v>-0.99758583353515284</v>
      </c>
    </row>
    <row r="148" spans="1:54" outlineLevel="2">
      <c r="A148" s="441"/>
      <c r="B148" s="135" t="s">
        <v>287</v>
      </c>
      <c r="C148" s="135"/>
      <c r="D148" s="135" t="s">
        <v>387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1"/>
      <c r="B149" s="135" t="s">
        <v>287</v>
      </c>
      <c r="C149" s="135"/>
      <c r="D149" s="135" t="s">
        <v>387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1"/>
      <c r="B150" s="135" t="s">
        <v>290</v>
      </c>
      <c r="C150" s="135" t="s">
        <v>471</v>
      </c>
      <c r="D150" s="135" t="s">
        <v>387</v>
      </c>
      <c r="E150" s="279">
        <v>-62.902321133435869</v>
      </c>
      <c r="F150" s="279">
        <v>-64.702023068242667</v>
      </c>
      <c r="G150" s="279">
        <v>-66.560978604440521</v>
      </c>
      <c r="H150" s="279">
        <v>-68.481437313519962</v>
      </c>
      <c r="I150" s="279">
        <v>-70.46575418933439</v>
      </c>
      <c r="J150" s="279">
        <v>-72.516396529775207</v>
      </c>
      <c r="K150" s="279">
        <v>-74.635951419309848</v>
      </c>
      <c r="L150" s="279">
        <v>-76.827133927446013</v>
      </c>
      <c r="M150" s="279">
        <v>-79.092796110875213</v>
      </c>
      <c r="N150" s="279">
        <v>-81.435936919221945</v>
      </c>
      <c r="O150" s="279">
        <v>-83.859713118283082</v>
      </c>
      <c r="P150" s="279">
        <v>-86.360683818159487</v>
      </c>
      <c r="Q150" s="279">
        <v>-88.944490024824304</v>
      </c>
      <c r="R150" s="279">
        <v>-91.617054424598336</v>
      </c>
      <c r="S150" s="279">
        <v>-94.381883794180766</v>
      </c>
      <c r="T150" s="279">
        <v>-97.24265022580056</v>
      </c>
      <c r="U150" s="279">
        <v>-100.20320082062437</v>
      </c>
      <c r="V150" s="279">
        <v>-103.26756808953277</v>
      </c>
      <c r="W150" s="279">
        <v>-106.43998112221331</v>
      </c>
      <c r="X150" s="279">
        <v>-109.72487759132079</v>
      </c>
      <c r="Y150" s="279">
        <v>-113.12691666483941</v>
      </c>
      <c r="Z150" s="279">
        <v>-116.65099290680773</v>
      </c>
      <c r="AA150" s="279">
        <v>-120.30225125429875</v>
      </c>
      <c r="AB150" s="279">
        <v>-124.0861031670638</v>
      </c>
      <c r="AC150" s="279">
        <v>-130.25471740714889</v>
      </c>
      <c r="AD150" s="279">
        <v>-134.43016008746127</v>
      </c>
      <c r="AE150" s="279">
        <v>-138.76130845432627</v>
      </c>
      <c r="AF150" s="279">
        <v>-143.25506776906559</v>
      </c>
      <c r="AG150" s="279">
        <v>-147.91872345207813</v>
      </c>
      <c r="AH150" s="279">
        <v>-152.75996741747284</v>
      </c>
      <c r="AI150" s="279">
        <v>-157.7869266032022</v>
      </c>
      <c r="AJ150" s="279">
        <v>-163.008193902149</v>
      </c>
      <c r="AK150" s="279">
        <v>-168.43286172004898</v>
      </c>
      <c r="AL150" s="279">
        <v>-174.07055840865945</v>
      </c>
      <c r="AM150" s="279">
        <v>-179.93148784742147</v>
      </c>
      <c r="AN150" s="279">
        <v>-186.026472474249</v>
      </c>
      <c r="AO150" s="279">
        <v>-192.36700009628413</v>
      </c>
      <c r="AP150" s="279">
        <v>-198.96527484477019</v>
      </c>
      <c r="AQ150" s="279">
        <v>-205.83427267493906</v>
      </c>
      <c r="AR150" s="279">
        <v>-212.98780185234759</v>
      </c>
      <c r="AS150" s="279">
        <v>-220.44056891181623</v>
      </c>
      <c r="AT150" s="279">
        <v>-228.20825062447173</v>
      </c>
      <c r="AU150" s="279">
        <v>-236.30757256283943</v>
      </c>
      <c r="AV150" s="279">
        <v>-244.7563949140154</v>
      </c>
      <c r="AW150" s="279">
        <v>-253.57380625726196</v>
      </c>
      <c r="AX150" s="279">
        <v>-262.78022609554944</v>
      </c>
      <c r="AY150" s="279">
        <v>-272.39751701135066</v>
      </c>
      <c r="AZ150" s="279">
        <v>-282.44910740615347</v>
      </c>
      <c r="BA150" s="279">
        <v>-292.96012588159505</v>
      </c>
      <c r="BB150" s="279">
        <v>-303.86229981298999</v>
      </c>
    </row>
    <row r="151" spans="1:54" outlineLevel="2">
      <c r="A151" s="441"/>
      <c r="B151" s="135" t="s">
        <v>290</v>
      </c>
      <c r="C151" s="135" t="s">
        <v>472</v>
      </c>
      <c r="D151" s="135" t="s">
        <v>387</v>
      </c>
      <c r="E151" s="279">
        <v>-26.243478301832067</v>
      </c>
      <c r="F151" s="279">
        <v>-27.204541514715377</v>
      </c>
      <c r="G151" s="279">
        <v>-28.201653460947654</v>
      </c>
      <c r="H151" s="279">
        <v>-29.236216128878517</v>
      </c>
      <c r="I151" s="279">
        <v>-30.309687631981031</v>
      </c>
      <c r="J151" s="279">
        <v>-31.423584510334024</v>
      </c>
      <c r="K151" s="279">
        <v>-32.579484128440754</v>
      </c>
      <c r="L151" s="279">
        <v>-33.779027173492182</v>
      </c>
      <c r="M151" s="279">
        <v>-35.023920258360015</v>
      </c>
      <c r="N151" s="279">
        <v>-36.315938633790672</v>
      </c>
      <c r="O151" s="279">
        <v>-37.656929014463998</v>
      </c>
      <c r="P151" s="279">
        <v>-39.048812523783454</v>
      </c>
      <c r="Q151" s="279">
        <v>-40.493587762477027</v>
      </c>
      <c r="R151" s="279">
        <v>-41.993334006308267</v>
      </c>
      <c r="S151" s="279">
        <v>-43.550214538425259</v>
      </c>
      <c r="T151" s="279">
        <v>-45.166480122121094</v>
      </c>
      <c r="U151" s="279">
        <v>-46.84447262002702</v>
      </c>
      <c r="V151" s="279">
        <v>-48.586628766018571</v>
      </c>
      <c r="W151" s="279">
        <v>-50.395484096401134</v>
      </c>
      <c r="X151" s="279">
        <v>-52.273677047212466</v>
      </c>
      <c r="Y151" s="279">
        <v>-54.223953224789184</v>
      </c>
      <c r="Z151" s="279">
        <v>-56.24916985705363</v>
      </c>
      <c r="AA151" s="279">
        <v>-58.35230043330143</v>
      </c>
      <c r="AB151" s="279">
        <v>-60.536439540612697</v>
      </c>
      <c r="AC151" s="279">
        <v>-98.729315488850105</v>
      </c>
      <c r="AD151" s="279">
        <v>-102.58902207219631</v>
      </c>
      <c r="AE151" s="279">
        <v>-106.60157512035519</v>
      </c>
      <c r="AF151" s="279">
        <v>-110.77314480934825</v>
      </c>
      <c r="AG151" s="279">
        <v>-115.11015421052026</v>
      </c>
      <c r="AH151" s="279">
        <v>-119.61928978989428</v>
      </c>
      <c r="AI151" s="279">
        <v>-124.30751234846687</v>
      </c>
      <c r="AJ151" s="279">
        <v>-129.18206842217106</v>
      </c>
      <c r="AK151" s="279">
        <v>-134.25050216102704</v>
      </c>
      <c r="AL151" s="279">
        <v>-139.52066770785063</v>
      </c>
      <c r="AM151" s="279">
        <v>-145.00074209774513</v>
      </c>
      <c r="AN151" s="279">
        <v>-150.69923870053725</v>
      </c>
      <c r="AO151" s="279">
        <v>-156.6250212292548</v>
      </c>
      <c r="AP151" s="279">
        <v>-162.78731833874031</v>
      </c>
      <c r="AQ151" s="279">
        <v>-169.19573883953242</v>
      </c>
      <c r="AR151" s="279">
        <v>-175.86028755323753</v>
      </c>
      <c r="AS151" s="279">
        <v>-182.79138183672259</v>
      </c>
      <c r="AT151" s="279">
        <v>-189.99986880366041</v>
      </c>
      <c r="AU151" s="279">
        <v>-197.49704327317653</v>
      </c>
      <c r="AV151" s="279">
        <v>-205.29466647662662</v>
      </c>
      <c r="AW151" s="279">
        <v>-213.40498555488614</v>
      </c>
      <c r="AX151" s="279">
        <v>-221.8407538799141</v>
      </c>
      <c r="AY151" s="279">
        <v>-230.61525223583223</v>
      </c>
      <c r="AZ151" s="279">
        <v>-239.7423108962488</v>
      </c>
      <c r="BA151" s="279">
        <v>-249.23633263620295</v>
      </c>
      <c r="BB151" s="279">
        <v>-259.10632659591982</v>
      </c>
    </row>
    <row r="152" spans="1:54" outlineLevel="2">
      <c r="A152" s="441"/>
      <c r="B152" s="135" t="s">
        <v>290</v>
      </c>
      <c r="C152" s="135" t="s">
        <v>473</v>
      </c>
      <c r="D152" s="135" t="s">
        <v>387</v>
      </c>
      <c r="E152" s="279">
        <v>-1.4743347213103324</v>
      </c>
      <c r="F152" s="279">
        <v>-1.5255542595862979</v>
      </c>
      <c r="G152" s="279">
        <v>-1.5789505089757434</v>
      </c>
      <c r="H152" s="279">
        <v>-1.6346447004301334</v>
      </c>
      <c r="I152" s="279">
        <v>-1.6927680018892335</v>
      </c>
      <c r="J152" s="279">
        <v>-1.7534626847027055</v>
      </c>
      <c r="K152" s="279">
        <v>-1.8168834561870837</v>
      </c>
      <c r="L152" s="279">
        <v>-1.8831989837492409</v>
      </c>
      <c r="M152" s="279">
        <v>-1.9525936399892461</v>
      </c>
      <c r="N152" s="279">
        <v>-2.0252695028046817</v>
      </c>
      <c r="O152" s="279">
        <v>-2.101448649854178</v>
      </c>
      <c r="P152" s="279">
        <v>-2.1782430433637199</v>
      </c>
      <c r="Q152" s="279">
        <v>-2.256909559519813</v>
      </c>
      <c r="R152" s="279">
        <v>-2.3387729132293895</v>
      </c>
      <c r="S152" s="279">
        <v>-2.4239732933105596</v>
      </c>
      <c r="T152" s="279">
        <v>-2.5126573387717159</v>
      </c>
      <c r="U152" s="279">
        <v>-2.6049784449366102</v>
      </c>
      <c r="V152" s="279">
        <v>-2.7010970843945015</v>
      </c>
      <c r="W152" s="279">
        <v>-2.8011811435029843</v>
      </c>
      <c r="X152" s="279">
        <v>-2.9054062752069818</v>
      </c>
      <c r="Y152" s="279">
        <v>-3.0139562689752961</v>
      </c>
      <c r="Z152" s="279">
        <v>-3.127023438695804</v>
      </c>
      <c r="AA152" s="279">
        <v>-3.2448090294120067</v>
      </c>
      <c r="AB152" s="279">
        <v>-3.3675236438273828</v>
      </c>
      <c r="AC152" s="279">
        <v>-3.9625063351841989</v>
      </c>
      <c r="AD152" s="279">
        <v>-4.1190813704205285</v>
      </c>
      <c r="AE152" s="279">
        <v>-4.2823875350765555</v>
      </c>
      <c r="AF152" s="279">
        <v>-4.4527303268348648</v>
      </c>
      <c r="AG152" s="279">
        <v>-4.6304295754323848</v>
      </c>
      <c r="AH152" s="279">
        <v>-4.8158201293177214</v>
      </c>
      <c r="AI152" s="279">
        <v>-5.009252575660474</v>
      </c>
      <c r="AJ152" s="279">
        <v>-5.2110939953473965</v>
      </c>
      <c r="AK152" s="279">
        <v>-5.4217287546808119</v>
      </c>
      <c r="AL152" s="279">
        <v>-5.6415593355794895</v>
      </c>
      <c r="AM152" s="279">
        <v>-5.8710072061707583</v>
      </c>
      <c r="AN152" s="279">
        <v>-6.1105137337562416</v>
      </c>
      <c r="AO152" s="279">
        <v>-6.360541142230951</v>
      </c>
      <c r="AP152" s="279">
        <v>-6.6215735161387306</v>
      </c>
      <c r="AQ152" s="279">
        <v>-6.8941178536543823</v>
      </c>
      <c r="AR152" s="279">
        <v>-7.1787051708961744</v>
      </c>
      <c r="AS152" s="279">
        <v>-7.4758916600911167</v>
      </c>
      <c r="AT152" s="279">
        <v>-7.7862599042401444</v>
      </c>
      <c r="AU152" s="279">
        <v>-8.1104201510609482</v>
      </c>
      <c r="AV152" s="279">
        <v>-8.4490116491236602</v>
      </c>
      <c r="AW152" s="279">
        <v>-8.8027040492388622</v>
      </c>
      <c r="AX152" s="279">
        <v>-9.1721988743082701</v>
      </c>
      <c r="AY152" s="279">
        <v>-9.5582310610076977</v>
      </c>
      <c r="AZ152" s="279">
        <v>-9.9615705768382998</v>
      </c>
      <c r="BA152" s="279">
        <v>-10.383024116257102</v>
      </c>
      <c r="BB152" s="279">
        <v>-10.822308487121465</v>
      </c>
    </row>
    <row r="153" spans="1:54" outlineLevel="2">
      <c r="A153" s="441"/>
      <c r="B153" s="135" t="s">
        <v>474</v>
      </c>
      <c r="C153" s="135"/>
      <c r="D153" s="135" t="s">
        <v>387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2"/>
      <c r="B154" s="135" t="s">
        <v>474</v>
      </c>
      <c r="C154" s="135"/>
      <c r="D154" s="135" t="s">
        <v>387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0" t="s">
        <v>475</v>
      </c>
      <c r="B158" s="135" t="s">
        <v>284</v>
      </c>
      <c r="C158" s="135" t="s">
        <v>393</v>
      </c>
      <c r="D158" s="135" t="s">
        <v>476</v>
      </c>
      <c r="E158" s="238">
        <v>239.74770602123311</v>
      </c>
      <c r="F158" s="36">
        <v>242.91014717126919</v>
      </c>
      <c r="G158" s="36">
        <v>246.13051384688066</v>
      </c>
      <c r="H158" s="36">
        <v>249.4103612603254</v>
      </c>
      <c r="I158" s="36">
        <v>252.75129913047516</v>
      </c>
      <c r="J158" s="36">
        <v>256.15499392150849</v>
      </c>
      <c r="K158" s="36">
        <v>259.62317114499513</v>
      </c>
      <c r="L158" s="36">
        <v>263.15761776292493</v>
      </c>
      <c r="M158" s="36">
        <v>266.76018469632714</v>
      </c>
      <c r="N158" s="36">
        <v>270.43278944434928</v>
      </c>
      <c r="O158" s="36">
        <v>274.17741881889981</v>
      </c>
      <c r="P158" s="36">
        <v>277.99613180019628</v>
      </c>
      <c r="Q158" s="36">
        <v>281.89106251882299</v>
      </c>
      <c r="R158" s="36">
        <v>285.86442337016433</v>
      </c>
      <c r="S158" s="36">
        <v>289.9185082673626</v>
      </c>
      <c r="T158" s="36">
        <v>294.05569603924317</v>
      </c>
      <c r="U158" s="36">
        <v>298.278453979961</v>
      </c>
      <c r="V158" s="36">
        <v>302.58934155744197</v>
      </c>
      <c r="W158" s="36">
        <v>306.99101428803476</v>
      </c>
      <c r="X158" s="36">
        <v>311.48622778515028</v>
      </c>
      <c r="Y158" s="36">
        <v>316.07784199002759</v>
      </c>
      <c r="Z158" s="36">
        <v>320.76882559316761</v>
      </c>
      <c r="AA158" s="36">
        <v>325.56226065538857</v>
      </c>
      <c r="AB158" s="36">
        <v>330.46134743787894</v>
      </c>
      <c r="AC158" s="36">
        <v>335.46940945108236</v>
      </c>
      <c r="AD158" s="36">
        <v>340.58989873273151</v>
      </c>
      <c r="AE158" s="36">
        <v>345.82640136582614</v>
      </c>
      <c r="AF158" s="36">
        <v>351.18264324790175</v>
      </c>
      <c r="AG158" s="36">
        <v>356.66249612345507</v>
      </c>
      <c r="AH158" s="36">
        <v>362.26998389199048</v>
      </c>
      <c r="AI158" s="36">
        <v>368.00928920474752</v>
      </c>
      <c r="AJ158" s="36">
        <v>373.88476036379495</v>
      </c>
      <c r="AK158" s="36">
        <v>379.90091853786333</v>
      </c>
      <c r="AL158" s="36">
        <v>386.06246530996413</v>
      </c>
      <c r="AM158" s="36">
        <v>392.37429057258976</v>
      </c>
      <c r="AN158" s="36">
        <v>398.84148078705095</v>
      </c>
      <c r="AO158" s="36">
        <v>405.46932762432351</v>
      </c>
      <c r="AP158" s="36">
        <v>412.26333700560775</v>
      </c>
      <c r="AQ158" s="36">
        <v>419.2292385617115</v>
      </c>
      <c r="AR158" s="36">
        <v>426.37299553128457</v>
      </c>
      <c r="AS158" s="36">
        <v>433.70081511892164</v>
      </c>
      <c r="AT158" s="36">
        <v>441.21915933516806</v>
      </c>
      <c r="AU158" s="36">
        <v>448.93475634155851</v>
      </c>
      <c r="AV158" s="36">
        <v>456.85461232492628</v>
      </c>
      <c r="AW158" s="36">
        <v>464.98602392643124</v>
      </c>
      <c r="AX158" s="36">
        <v>473.33659125198778</v>
      </c>
      <c r="AY158" s="36">
        <v>481.91423149208907</v>
      </c>
      <c r="AZ158" s="36">
        <v>490.72719318039594</v>
      </c>
      <c r="BA158" s="36">
        <v>499.78407112190013</v>
      </c>
      <c r="BB158" s="36">
        <v>509.00810311393832</v>
      </c>
    </row>
    <row r="159" spans="1:54" outlineLevel="2">
      <c r="A159" s="441"/>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1"/>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1"/>
      <c r="B161" s="135" t="s">
        <v>287</v>
      </c>
      <c r="C161" s="135" t="s">
        <v>469</v>
      </c>
      <c r="D161" s="135" t="s">
        <v>477</v>
      </c>
      <c r="E161" s="238">
        <v>0.40578294560501982</v>
      </c>
      <c r="F161" s="36">
        <v>0.41988434658080087</v>
      </c>
      <c r="G161" s="36">
        <v>0.43458502426333889</v>
      </c>
      <c r="H161" s="36">
        <v>0.44991835510066092</v>
      </c>
      <c r="I161" s="36">
        <v>0.46592045132212501</v>
      </c>
      <c r="J161" s="36">
        <v>0.48263048206936116</v>
      </c>
      <c r="K161" s="36">
        <v>0.50009104026643214</v>
      </c>
      <c r="L161" s="36">
        <v>0.51834856223072612</v>
      </c>
      <c r="M161" s="36">
        <v>0.53745380812233123</v>
      </c>
      <c r="N161" s="36">
        <v>0.55746241259860796</v>
      </c>
      <c r="O161" s="36">
        <v>0.57843551650966019</v>
      </c>
      <c r="P161" s="36">
        <v>0.59957800572413433</v>
      </c>
      <c r="Q161" s="36">
        <v>0.62123591450316307</v>
      </c>
      <c r="R161" s="36">
        <v>0.64377395398452741</v>
      </c>
      <c r="S161" s="36">
        <v>0.66723071996200001</v>
      </c>
      <c r="T161" s="36">
        <v>0.69164658405011836</v>
      </c>
      <c r="U161" s="36">
        <v>0.71706377796437326</v>
      </c>
      <c r="V161" s="36">
        <v>0.74352648188293391</v>
      </c>
      <c r="W161" s="36">
        <v>0.77108091709022564</v>
      </c>
      <c r="X161" s="36">
        <v>0.7997754431125601</v>
      </c>
      <c r="Y161" s="36">
        <v>0.82966065956644952</v>
      </c>
      <c r="Z161" s="36">
        <v>0.86078951295117068</v>
      </c>
      <c r="AA161" s="36">
        <v>0.89321740862858579</v>
      </c>
      <c r="AB161" s="36">
        <v>0.92700232824531692</v>
      </c>
      <c r="AC161" s="36">
        <v>1.090808754208527</v>
      </c>
      <c r="AD161" s="36">
        <v>1.1339158853733666</v>
      </c>
      <c r="AE161" s="36">
        <v>1.1788761834772679</v>
      </c>
      <c r="AF161" s="36">
        <v>1.2257737559812574</v>
      </c>
      <c r="AG161" s="36">
        <v>1.2746966561461819</v>
      </c>
      <c r="AH161" s="36">
        <v>1.3257370720783572</v>
      </c>
      <c r="AI161" s="36">
        <v>1.3789915249574336</v>
      </c>
      <c r="AJ161" s="36">
        <v>1.4345610768965948</v>
      </c>
      <c r="AK161" s="36">
        <v>1.4925515489073795</v>
      </c>
      <c r="AL161" s="36">
        <v>1.5530737494646933</v>
      </c>
      <c r="AM161" s="36">
        <v>1.6162437141920987</v>
      </c>
      <c r="AN161" s="36">
        <v>1.6821829572130493</v>
      </c>
      <c r="AO161" s="36">
        <v>1.751018734740776</v>
      </c>
      <c r="AP161" s="36">
        <v>1.8228843215077097</v>
      </c>
      <c r="AQ161" s="36">
        <v>1.8979193006650732</v>
      </c>
      <c r="AR161" s="36">
        <v>1.9762698678143951</v>
      </c>
      <c r="AS161" s="36">
        <v>2.0580891498653804</v>
      </c>
      <c r="AT161" s="36">
        <v>2.1435375394489364</v>
      </c>
      <c r="AU161" s="36">
        <v>2.2327830456500957</v>
      </c>
      <c r="AV161" s="36">
        <v>2.3260016618634571</v>
      </c>
      <c r="AW161" s="36">
        <v>2.423377751613395</v>
      </c>
      <c r="AX161" s="36">
        <v>2.5251044532229807</v>
      </c>
      <c r="AY161" s="36">
        <v>2.6313841042592072</v>
      </c>
      <c r="AZ161" s="36">
        <v>2.7424286867281107</v>
      </c>
      <c r="BA161" s="36">
        <v>2.8584602940414361</v>
      </c>
      <c r="BB161" s="36">
        <v>2.979401175371938</v>
      </c>
    </row>
    <row r="162" spans="1:54" outlineLevel="2">
      <c r="A162" s="441"/>
      <c r="B162" s="135" t="s">
        <v>287</v>
      </c>
      <c r="C162" s="135" t="s">
        <v>470</v>
      </c>
      <c r="D162" s="135" t="s">
        <v>478</v>
      </c>
      <c r="E162" s="238">
        <v>0.90173987912226594</v>
      </c>
      <c r="F162" s="36">
        <v>0.9330763257351129</v>
      </c>
      <c r="G162" s="36">
        <v>0.96574449836297516</v>
      </c>
      <c r="H162" s="36">
        <v>0.99981856689035786</v>
      </c>
      <c r="I162" s="36">
        <v>1.0353787807158332</v>
      </c>
      <c r="J162" s="36">
        <v>1.0725121823763584</v>
      </c>
      <c r="K162" s="36">
        <v>1.1113134228142936</v>
      </c>
      <c r="L162" s="36">
        <v>1.1518856938460575</v>
      </c>
      <c r="M162" s="36">
        <v>1.1943417958274027</v>
      </c>
      <c r="N162" s="36">
        <v>1.2388053613302399</v>
      </c>
      <c r="O162" s="36">
        <v>1.2854122589103552</v>
      </c>
      <c r="P162" s="36">
        <v>1.3323955682758535</v>
      </c>
      <c r="Q162" s="36">
        <v>1.3805242544514731</v>
      </c>
      <c r="R162" s="36">
        <v>1.4306087866322825</v>
      </c>
      <c r="S162" s="36">
        <v>1.4827349332488879</v>
      </c>
      <c r="T162" s="36">
        <v>1.5369924090002642</v>
      </c>
      <c r="U162" s="36">
        <v>1.5934750621430516</v>
      </c>
      <c r="V162" s="36">
        <v>1.6522810708509634</v>
      </c>
      <c r="W162" s="36">
        <v>1.7135131490893902</v>
      </c>
      <c r="X162" s="36">
        <v>1.7772787624723556</v>
      </c>
      <c r="Y162" s="36">
        <v>1.8436903545921102</v>
      </c>
      <c r="Z162" s="36">
        <v>1.912865584335935</v>
      </c>
      <c r="AA162" s="36">
        <v>1.9849275747301898</v>
      </c>
      <c r="AB162" s="36">
        <v>2.060005173878483</v>
      </c>
      <c r="AC162" s="36">
        <v>2.4240194537967277</v>
      </c>
      <c r="AD162" s="36">
        <v>2.5198130786074802</v>
      </c>
      <c r="AE162" s="36">
        <v>2.6197248521717089</v>
      </c>
      <c r="AF162" s="36">
        <v>2.72394167995835</v>
      </c>
      <c r="AG162" s="36">
        <v>2.8326592358804041</v>
      </c>
      <c r="AH162" s="36">
        <v>2.9460823823963498</v>
      </c>
      <c r="AI162" s="36">
        <v>3.06442561101652</v>
      </c>
      <c r="AJ162" s="36">
        <v>3.1879135042146558</v>
      </c>
      <c r="AK162" s="36">
        <v>3.316781219794172</v>
      </c>
      <c r="AL162" s="36">
        <v>3.4512749988104341</v>
      </c>
      <c r="AM162" s="36">
        <v>3.5916526982046664</v>
      </c>
      <c r="AN162" s="36">
        <v>3.7381843493623346</v>
      </c>
      <c r="AO162" s="36">
        <v>3.8911527438683939</v>
      </c>
      <c r="AP162" s="36">
        <v>4.0508540477949122</v>
      </c>
      <c r="AQ162" s="36">
        <v>4.2175984459223814</v>
      </c>
      <c r="AR162" s="36">
        <v>4.3917108173653165</v>
      </c>
      <c r="AS162" s="36">
        <v>4.573531444145285</v>
      </c>
      <c r="AT162" s="36">
        <v>4.7634167543309616</v>
      </c>
      <c r="AU162" s="36">
        <v>4.9617401014446614</v>
      </c>
      <c r="AV162" s="36">
        <v>5.1688925819187919</v>
      </c>
      <c r="AW162" s="36">
        <v>5.3852838924742104</v>
      </c>
      <c r="AX162" s="36">
        <v>5.6113432293844019</v>
      </c>
      <c r="AY162" s="36">
        <v>5.8475202316871151</v>
      </c>
      <c r="AZ162" s="36">
        <v>6.0942859705069159</v>
      </c>
      <c r="BA162" s="36">
        <v>6.3521339867587407</v>
      </c>
      <c r="BB162" s="36">
        <v>6.620891500826513</v>
      </c>
    </row>
    <row r="163" spans="1:54" outlineLevel="2">
      <c r="A163" s="441"/>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1"/>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1"/>
      <c r="B165" s="135" t="s">
        <v>474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1"/>
      <c r="B166" s="135" t="s">
        <v>474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1"/>
      <c r="B167" s="135" t="s">
        <v>474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1"/>
      <c r="B168" s="135" t="s">
        <v>474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2"/>
      <c r="B169" s="135" t="s">
        <v>474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0" t="s">
        <v>480</v>
      </c>
      <c r="B172" s="135" t="s">
        <v>284</v>
      </c>
      <c r="C172" s="135" t="s">
        <v>393</v>
      </c>
      <c r="D172" s="135" t="s">
        <v>387</v>
      </c>
      <c r="E172" s="262">
        <f>-(E$158*'Fixed Data'!$B$25*'Fixed Data'!E$47*'Fixed Data'!$B$24*'Fixed Data'!$B$23+E$158*'Fixed Data'!$B$26)*'Fixed Data'!L44/10^6</f>
        <v>-48.894022682500733</v>
      </c>
      <c r="F172" s="262">
        <f>-(F$158*'Fixed Data'!$B$25*'Fixed Data'!F$47*'Fixed Data'!$B$24*'Fixed Data'!$B$23+F$158*'Fixed Data'!$B$26)*'Fixed Data'!M44/10^6</f>
        <v>-50.293369834012424</v>
      </c>
      <c r="G172" s="262">
        <f>-(G$158*'Fixed Data'!$B$25*'Fixed Data'!G$47*'Fixed Data'!$B$24*'Fixed Data'!$B$23+G$158*'Fixed Data'!$B$26)*'Fixed Data'!N44/10^6</f>
        <v>-51.736173760720028</v>
      </c>
      <c r="H172" s="262">
        <f>-(H$158*'Fixed Data'!$B$25*'Fixed Data'!H$47*'Fixed Data'!$B$24*'Fixed Data'!$B$23+H$158*'Fixed Data'!$B$26)*'Fixed Data'!O44/10^6</f>
        <v>-53.223950815041512</v>
      </c>
      <c r="I172" s="262">
        <f>-(I$158*'Fixed Data'!$B$25*'Fixed Data'!I$47*'Fixed Data'!$B$24*'Fixed Data'!$B$23+I$158*'Fixed Data'!$B$26)*'Fixed Data'!P44/10^6</f>
        <v>-54.758278170701132</v>
      </c>
      <c r="J172" s="262">
        <f>-(J$158*'Fixed Data'!$B$25*'Fixed Data'!J$47*'Fixed Data'!$B$24*'Fixed Data'!$B$23+J$158*'Fixed Data'!$B$26)*'Fixed Data'!Q44/10^6</f>
        <v>-56.340796696962393</v>
      </c>
      <c r="K172" s="262">
        <f>-(K$158*'Fixed Data'!$B$25*'Fixed Data'!K$47*'Fixed Data'!$B$24*'Fixed Data'!$B$23+K$158*'Fixed Data'!$B$26)*'Fixed Data'!R44/10^6</f>
        <v>-57.97321378686506</v>
      </c>
      <c r="L172" s="262">
        <f>-(L$158*'Fixed Data'!$B$25*'Fixed Data'!L$47*'Fixed Data'!$B$24*'Fixed Data'!$B$23+L$158*'Fixed Data'!$B$26)*'Fixed Data'!S44/10^6</f>
        <v>-59.657306594264199</v>
      </c>
      <c r="M172" s="262">
        <f>-(M$158*'Fixed Data'!$B$25*'Fixed Data'!M$47*'Fixed Data'!$B$24*'Fixed Data'!$B$23+M$158*'Fixed Data'!$B$26)*'Fixed Data'!T44/10^6</f>
        <v>-61.394925210453351</v>
      </c>
      <c r="N172" s="262">
        <f>-(N$158*'Fixed Data'!$B$25*'Fixed Data'!N$47*'Fixed Data'!$B$24*'Fixed Data'!$B$23+N$158*'Fixed Data'!$B$26)*'Fixed Data'!U44/10^6</f>
        <v>-63.187996081268295</v>
      </c>
      <c r="O172" s="262">
        <f>-(O$158*'Fixed Data'!$B$25*'Fixed Data'!O$47*'Fixed Data'!$B$24*'Fixed Data'!$B$23+O$158*'Fixed Data'!$B$26)*'Fixed Data'!V44/10^6</f>
        <v>-65.038525641518916</v>
      </c>
      <c r="P172" s="262">
        <f>-(P$158*'Fixed Data'!$B$25*'Fixed Data'!P$47*'Fixed Data'!$B$24*'Fixed Data'!$B$23+P$158*'Fixed Data'!$B$26)*'Fixed Data'!W44/10^6</f>
        <v>-66.948604140291621</v>
      </c>
      <c r="Q172" s="262">
        <f>-(Q$158*'Fixed Data'!$B$25*'Fixed Data'!Q$47*'Fixed Data'!$B$24*'Fixed Data'!$B$23+Q$158*'Fixed Data'!$B$26)*'Fixed Data'!X44/10^6</f>
        <v>-68.920409586193671</v>
      </c>
      <c r="R172" s="262">
        <f>-(R$158*'Fixed Data'!$B$25*'Fixed Data'!R$47*'Fixed Data'!$B$24*'Fixed Data'!$B$23+R$158*'Fixed Data'!$B$26)*'Fixed Data'!Y44/10^6</f>
        <v>-70.956211940179799</v>
      </c>
      <c r="S172" s="262">
        <f>-(S$158*'Fixed Data'!$B$25*'Fixed Data'!S$47*'Fixed Data'!$B$24*'Fixed Data'!$B$23+S$158*'Fixed Data'!$B$26)*'Fixed Data'!Z44/10^6</f>
        <v>-73.041939463288159</v>
      </c>
      <c r="T172" s="262">
        <f>-(T$158*'Fixed Data'!$B$25*'Fixed Data'!T$47*'Fixed Data'!$B$24*'Fixed Data'!$B$23+T$158*'Fixed Data'!$B$26)*'Fixed Data'!AA44/10^6</f>
        <v>-75.195524614865136</v>
      </c>
      <c r="U172" s="262">
        <f>-(U$158*'Fixed Data'!$B$25*'Fixed Data'!U$47*'Fixed Data'!$B$24*'Fixed Data'!$B$23+U$158*'Fixed Data'!$B$26)*'Fixed Data'!AB44/10^6</f>
        <v>-77.41949297456415</v>
      </c>
      <c r="V172" s="262">
        <f>-(V$158*'Fixed Data'!$B$25*'Fixed Data'!V$47*'Fixed Data'!$B$24*'Fixed Data'!$B$23+V$158*'Fixed Data'!$B$26)*'Fixed Data'!AC44/10^6</f>
        <v>-79.716478997727364</v>
      </c>
      <c r="W172" s="262">
        <f>-(W$158*'Fixed Data'!$B$25*'Fixed Data'!W$47*'Fixed Data'!$B$24*'Fixed Data'!$B$23+W$158*'Fixed Data'!$B$26)*'Fixed Data'!AD44/10^6</f>
        <v>-82.089231070151186</v>
      </c>
      <c r="X172" s="262">
        <f>-(X$158*'Fixed Data'!$B$25*'Fixed Data'!X$47*'Fixed Data'!$B$24*'Fixed Data'!$B$23+X$158*'Fixed Data'!$B$26)*'Fixed Data'!AE44/10^6</f>
        <v>-84.540617457038636</v>
      </c>
      <c r="Y172" s="262">
        <f>-(Y$158*'Fixed Data'!$B$25*'Fixed Data'!Y$47*'Fixed Data'!$B$24*'Fixed Data'!$B$23+Y$158*'Fixed Data'!$B$26)*'Fixed Data'!AF44/10^6</f>
        <v>-87.073631989172497</v>
      </c>
      <c r="Z172" s="262">
        <f>-(Z$158*'Fixed Data'!$B$25*'Fixed Data'!Z$47*'Fixed Data'!$B$24*'Fixed Data'!$B$23+Z$158*'Fixed Data'!$B$26)*'Fixed Data'!AG44/10^6</f>
        <v>-89.691400373864639</v>
      </c>
      <c r="AA172" s="262">
        <f>-(AA$158*'Fixed Data'!$B$25*'Fixed Data'!AA$47*'Fixed Data'!$B$24*'Fixed Data'!$B$23+AA$158*'Fixed Data'!$B$26)*'Fixed Data'!AH44/10^6</f>
        <v>-92.397186756950546</v>
      </c>
      <c r="AB172" s="262">
        <f>-(AB$158*'Fixed Data'!$B$25*'Fixed Data'!AB$47*'Fixed Data'!$B$24*'Fixed Data'!$B$23+AB$158*'Fixed Data'!$B$26)*'Fixed Data'!AI44/10^6</f>
        <v>-95.194400785433402</v>
      </c>
      <c r="AC172" s="262">
        <f>-(AC$158*'Fixed Data'!$B$25*'Fixed Data'!AC$47*'Fixed Data'!$B$24*'Fixed Data'!$B$23+AC$158*'Fixed Data'!$B$26)*'Fixed Data'!AJ44/10^6</f>
        <v>-98.023529594016935</v>
      </c>
      <c r="AD172" s="262">
        <f>-(AD$158*'Fixed Data'!$B$25*'Fixed Data'!AD$47*'Fixed Data'!$B$24*'Fixed Data'!$B$23+AD$158*'Fixed Data'!$B$26)*'Fixed Data'!AK44/10^6</f>
        <v>-100.93933668864628</v>
      </c>
      <c r="AE172" s="262">
        <f>-(AE$158*'Fixed Data'!$B$25*'Fixed Data'!AE$47*'Fixed Data'!$B$24*'Fixed Data'!$B$23+AE$158*'Fixed Data'!$B$26)*'Fixed Data'!AL44/10^6</f>
        <v>-103.93812738719495</v>
      </c>
      <c r="AF172" s="262">
        <f>-(AF$158*'Fixed Data'!$B$25*'Fixed Data'!AF$47*'Fixed Data'!$B$24*'Fixed Data'!$B$23+AF$158*'Fixed Data'!$B$26)*'Fixed Data'!AM44/10^6</f>
        <v>-107.01777914548209</v>
      </c>
      <c r="AG172" s="262">
        <f>-(AG$158*'Fixed Data'!$B$25*'Fixed Data'!AG$47*'Fixed Data'!$B$24*'Fixed Data'!$B$23+AG$158*'Fixed Data'!$B$26)*'Fixed Data'!AN44/10^6</f>
        <v>-110.17811954432678</v>
      </c>
      <c r="AH172" s="262">
        <f>-(AH$158*'Fixed Data'!$B$25*'Fixed Data'!AH$47*'Fixed Data'!$B$24*'Fixed Data'!$B$23+AH$158*'Fixed Data'!$B$26)*'Fixed Data'!AO44/10^6</f>
        <v>-113.4219595692919</v>
      </c>
      <c r="AI172" s="262">
        <f>-(AI$158*'Fixed Data'!$B$25*'Fixed Data'!AI$47*'Fixed Data'!$B$24*'Fixed Data'!$B$23+AI$158*'Fixed Data'!$B$26)*'Fixed Data'!AP44/10^6</f>
        <v>-116.75685529245753</v>
      </c>
      <c r="AJ172" s="262">
        <f>-(AJ$158*'Fixed Data'!$B$25*'Fixed Data'!AJ$47*'Fixed Data'!$B$24*'Fixed Data'!$B$23+AJ$158*'Fixed Data'!$B$26)*'Fixed Data'!AQ44/10^6</f>
        <v>-120.18365864250202</v>
      </c>
      <c r="AK172" s="262">
        <f>-(AK$158*'Fixed Data'!$B$25*'Fixed Data'!AK$47*'Fixed Data'!$B$24*'Fixed Data'!$B$23+AK$158*'Fixed Data'!$B$26)*'Fixed Data'!AR44/10^6</f>
        <v>-123.70489627424638</v>
      </c>
      <c r="AL172" s="262">
        <f>-(AL$158*'Fixed Data'!$B$25*'Fixed Data'!AL$47*'Fixed Data'!$B$24*'Fixed Data'!$B$23+AL$158*'Fixed Data'!$B$26)*'Fixed Data'!AS44/10^6</f>
        <v>-127.324073382202</v>
      </c>
      <c r="AM172" s="262">
        <f>-(AM$158*'Fixed Data'!$B$25*'Fixed Data'!AM$47*'Fixed Data'!$B$24*'Fixed Data'!$B$23+AM$158*'Fixed Data'!$B$26)*'Fixed Data'!AT44/10^6</f>
        <v>-131.04505375566913</v>
      </c>
      <c r="AN172" s="262">
        <f>-(AN$158*'Fixed Data'!$B$25*'Fixed Data'!AN$47*'Fixed Data'!$B$24*'Fixed Data'!$B$23+AN$158*'Fixed Data'!$B$26)*'Fixed Data'!AU44/10^6</f>
        <v>-134.871550353656</v>
      </c>
      <c r="AO172" s="262">
        <f>-(AO$158*'Fixed Data'!$B$25*'Fixed Data'!AO$47*'Fixed Data'!$B$24*'Fixed Data'!$B$23+AO$158*'Fixed Data'!$B$26)*'Fixed Data'!AV44/10^6</f>
        <v>-138.80698696446299</v>
      </c>
      <c r="AP172" s="262">
        <f>-(AP$158*'Fixed Data'!$B$25*'Fixed Data'!AP$47*'Fixed Data'!$B$24*'Fixed Data'!$B$23+AP$158*'Fixed Data'!$B$26)*'Fixed Data'!AW44/10^6</f>
        <v>-142.85531802031844</v>
      </c>
      <c r="AQ172" s="262">
        <f>-(AQ$158*'Fixed Data'!$B$25*'Fixed Data'!AQ$47*'Fixed Data'!$B$24*'Fixed Data'!$B$23+AQ$158*'Fixed Data'!$B$26)*'Fixed Data'!AX44/10^6</f>
        <v>-147.02071990567615</v>
      </c>
      <c r="AR172" s="262">
        <f>-(AR$158*'Fixed Data'!$B$25*'Fixed Data'!AR$47*'Fixed Data'!$B$24*'Fixed Data'!$B$23+AR$158*'Fixed Data'!$B$26)*'Fixed Data'!AY44/10^6</f>
        <v>-151.30748284896166</v>
      </c>
      <c r="AS172" s="262">
        <f>-(AS$158*'Fixed Data'!$B$25*'Fixed Data'!AS$47*'Fixed Data'!$B$24*'Fixed Data'!$B$23+AS$158*'Fixed Data'!$B$26)*'Fixed Data'!AZ44/10^6</f>
        <v>-155.72003162060403</v>
      </c>
      <c r="AT172" s="262">
        <f>-(AT$158*'Fixed Data'!$B$25*'Fixed Data'!AT$47*'Fixed Data'!$B$24*'Fixed Data'!$B$23+AT$158*'Fixed Data'!$B$26)*'Fixed Data'!BA44/10^6</f>
        <v>-160.26299905337459</v>
      </c>
      <c r="AU172" s="262">
        <f>-(AU$158*'Fixed Data'!$B$25*'Fixed Data'!AU$47*'Fixed Data'!$B$24*'Fixed Data'!$B$23+AU$158*'Fixed Data'!$B$26)*'Fixed Data'!BB44/10^6</f>
        <v>-164.94126520808732</v>
      </c>
      <c r="AV172" s="262">
        <f>-(AV$158*'Fixed Data'!$B$25*'Fixed Data'!AV$47*'Fixed Data'!$B$24*'Fixed Data'!$B$23+AV$158*'Fixed Data'!$B$26)*'Fixed Data'!BC44/10^6</f>
        <v>-169.75991263330496</v>
      </c>
      <c r="AW172" s="262">
        <f>-(AW$158*'Fixed Data'!$B$25*'Fixed Data'!AW$47*'Fixed Data'!$B$24*'Fixed Data'!$B$23+AW$158*'Fixed Data'!$B$26)*'Fixed Data'!BD44/10^6</f>
        <v>-174.72423819758328</v>
      </c>
      <c r="AX172" s="262">
        <f>-(AX$158*'Fixed Data'!$B$25*'Fixed Data'!AX$47*'Fixed Data'!$B$24*'Fixed Data'!$B$23+AX$158*'Fixed Data'!$B$26)*'Fixed Data'!BE44/10^6</f>
        <v>-179.83977702941388</v>
      </c>
      <c r="AY172" s="262">
        <f>-(AY$158*'Fixed Data'!$B$25*'Fixed Data'!AY$47*'Fixed Data'!$B$24*'Fixed Data'!$B$23+AY$158*'Fixed Data'!$B$26)*'Fixed Data'!BF44/10^6</f>
        <v>-185.11231878861213</v>
      </c>
      <c r="AZ172" s="262">
        <f>-(AZ$158*'Fixed Data'!$B$25*'Fixed Data'!AZ$47*'Fixed Data'!$B$24*'Fixed Data'!$B$23+AZ$158*'Fixed Data'!$B$26)*'Fixed Data'!BG44/10^6</f>
        <v>-190.54791516835874</v>
      </c>
      <c r="BA172" s="262">
        <f>-(BA$158*'Fixed Data'!$B$25*'Fixed Data'!BA$47*'Fixed Data'!$B$24*'Fixed Data'!$B$23+BA$158*'Fixed Data'!$B$26)*'Fixed Data'!BH44/10^6</f>
        <v>-196.15288841357503</v>
      </c>
      <c r="BB172" s="262">
        <f>-(BB$158*'Fixed Data'!$B$25*'Fixed Data'!BB$47*'Fixed Data'!$B$24*'Fixed Data'!$B$23+BB$158*'Fixed Data'!$B$26)*'Fixed Data'!BI44/10^6</f>
        <v>-201.89984697645045</v>
      </c>
    </row>
    <row r="173" spans="1:54" outlineLevel="2">
      <c r="A173" s="441"/>
      <c r="B173" s="135" t="s">
        <v>284</v>
      </c>
      <c r="C173" s="135"/>
      <c r="D173" s="135" t="s">
        <v>387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2"/>
      <c r="B174" s="135" t="s">
        <v>284</v>
      </c>
      <c r="C174" s="135"/>
      <c r="D174" s="135" t="s">
        <v>387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0" t="s">
        <v>481</v>
      </c>
      <c r="B176" s="135" t="s">
        <v>284</v>
      </c>
      <c r="C176" s="135" t="s">
        <v>393</v>
      </c>
      <c r="D176" s="135" t="s">
        <v>387</v>
      </c>
      <c r="E176" s="262">
        <f>-(E$158*'Fixed Data'!$B$25*'Fixed Data'!E$47*'Fixed Data'!$B$24*'Fixed Data'!$B$23+E$158*'Fixed Data'!$B$26)*'Fixed Data'!L46/10^6</f>
        <v>-146.68206801275718</v>
      </c>
      <c r="F176" s="262">
        <f>-(F$158*'Fixed Data'!$B$25*'Fixed Data'!F$47*'Fixed Data'!$B$24*'Fixed Data'!$B$23+F$158*'Fixed Data'!$B$26)*'Fixed Data'!M46/10^6</f>
        <v>-150.88010946683391</v>
      </c>
      <c r="G176" s="262">
        <f>-(G$158*'Fixed Data'!$B$25*'Fixed Data'!G$47*'Fixed Data'!$B$24*'Fixed Data'!$B$23+G$158*'Fixed Data'!$B$26)*'Fixed Data'!N46/10^6</f>
        <v>-155.20852128216009</v>
      </c>
      <c r="H176" s="262">
        <f>-(H$158*'Fixed Data'!$B$25*'Fixed Data'!H$47*'Fixed Data'!$B$24*'Fixed Data'!$B$23+H$158*'Fixed Data'!$B$26)*'Fixed Data'!O46/10^6</f>
        <v>-159.67185244512453</v>
      </c>
      <c r="I176" s="262">
        <f>-(I$158*'Fixed Data'!$B$25*'Fixed Data'!I$47*'Fixed Data'!$B$24*'Fixed Data'!$B$23+I$158*'Fixed Data'!$B$26)*'Fixed Data'!P46/10^6</f>
        <v>-164.27483451210338</v>
      </c>
      <c r="J176" s="262">
        <f>-(J$158*'Fixed Data'!$B$25*'Fixed Data'!J$47*'Fixed Data'!$B$24*'Fixed Data'!$B$23+J$158*'Fixed Data'!$B$26)*'Fixed Data'!Q46/10^6</f>
        <v>-169.02239005376435</v>
      </c>
      <c r="K176" s="262">
        <f>-(K$158*'Fixed Data'!$B$25*'Fixed Data'!K$47*'Fixed Data'!$B$24*'Fixed Data'!$B$23+K$158*'Fixed Data'!$B$26)*'Fixed Data'!R46/10^6</f>
        <v>-173.91964136059519</v>
      </c>
      <c r="L176" s="262">
        <f>-(L$158*'Fixed Data'!$B$25*'Fixed Data'!L$47*'Fixed Data'!$B$24*'Fixed Data'!$B$23+L$158*'Fixed Data'!$B$26)*'Fixed Data'!S46/10^6</f>
        <v>-178.97191978279261</v>
      </c>
      <c r="M176" s="262">
        <f>-(M$158*'Fixed Data'!$B$25*'Fixed Data'!M$47*'Fixed Data'!$B$24*'Fixed Data'!$B$23+M$158*'Fixed Data'!$B$26)*'Fixed Data'!T46/10^6</f>
        <v>-184.1847755927003</v>
      </c>
      <c r="N176" s="262">
        <f>-(N$158*'Fixed Data'!$B$25*'Fixed Data'!N$47*'Fixed Data'!$B$24*'Fixed Data'!$B$23+N$158*'Fixed Data'!$B$26)*'Fixed Data'!U46/10^6</f>
        <v>-189.56398820461285</v>
      </c>
      <c r="O176" s="262">
        <f>-(O$158*'Fixed Data'!$B$25*'Fixed Data'!O$47*'Fixed Data'!$B$24*'Fixed Data'!$B$23+O$158*'Fixed Data'!$B$26)*'Fixed Data'!V46/10^6</f>
        <v>-195.11557692455676</v>
      </c>
      <c r="P176" s="262">
        <f>-(P$158*'Fixed Data'!$B$25*'Fixed Data'!P$47*'Fixed Data'!$B$24*'Fixed Data'!$B$23+P$158*'Fixed Data'!$B$26)*'Fixed Data'!W46/10^6</f>
        <v>-200.84581246116292</v>
      </c>
      <c r="Q176" s="262">
        <f>-(Q$158*'Fixed Data'!$B$25*'Fixed Data'!Q$47*'Fixed Data'!$B$24*'Fixed Data'!$B$23+Q$158*'Fixed Data'!$B$26)*'Fixed Data'!X46/10^6</f>
        <v>-206.76122875858101</v>
      </c>
      <c r="R176" s="262">
        <f>-(R$158*'Fixed Data'!$B$25*'Fixed Data'!R$47*'Fixed Data'!$B$24*'Fixed Data'!$B$23+R$158*'Fixed Data'!$B$26)*'Fixed Data'!Y46/10^6</f>
        <v>-212.86863582053937</v>
      </c>
      <c r="S176" s="262">
        <f>-(S$158*'Fixed Data'!$B$25*'Fixed Data'!S$47*'Fixed Data'!$B$24*'Fixed Data'!$B$23+S$158*'Fixed Data'!$B$26)*'Fixed Data'!Z46/10^6</f>
        <v>-219.12581834784851</v>
      </c>
      <c r="T176" s="262">
        <f>-(T$158*'Fixed Data'!$B$25*'Fixed Data'!T$47*'Fixed Data'!$B$24*'Fixed Data'!$B$23+T$158*'Fixed Data'!$B$26)*'Fixed Data'!AA46/10^6</f>
        <v>-225.58657380197988</v>
      </c>
      <c r="U176" s="262">
        <f>-(U$158*'Fixed Data'!$B$25*'Fixed Data'!U$47*'Fixed Data'!$B$24*'Fixed Data'!$B$23+U$158*'Fixed Data'!$B$26)*'Fixed Data'!AB46/10^6</f>
        <v>-232.25847896691994</v>
      </c>
      <c r="V176" s="262">
        <f>-(V$158*'Fixed Data'!$B$25*'Fixed Data'!V$47*'Fixed Data'!$B$24*'Fixed Data'!$B$23+V$158*'Fixed Data'!$B$26)*'Fixed Data'!AC46/10^6</f>
        <v>-239.14943694932984</v>
      </c>
      <c r="W176" s="262">
        <f>-(W$158*'Fixed Data'!$B$25*'Fixed Data'!W$47*'Fixed Data'!$B$24*'Fixed Data'!$B$23+W$158*'Fixed Data'!$B$26)*'Fixed Data'!AD46/10^6</f>
        <v>-246.26769321045353</v>
      </c>
      <c r="X176" s="262">
        <f>-(X$158*'Fixed Data'!$B$25*'Fixed Data'!X$47*'Fixed Data'!$B$24*'Fixed Data'!$B$23+X$158*'Fixed Data'!$B$26)*'Fixed Data'!AE46/10^6</f>
        <v>-253.62185237111589</v>
      </c>
      <c r="Y176" s="262">
        <f>-(Y$158*'Fixed Data'!$B$25*'Fixed Data'!Y$47*'Fixed Data'!$B$24*'Fixed Data'!$B$23+Y$158*'Fixed Data'!$B$26)*'Fixed Data'!AF46/10^6</f>
        <v>-261.22089596751749</v>
      </c>
      <c r="Z176" s="262">
        <f>-(Z$158*'Fixed Data'!$B$25*'Fixed Data'!Z$47*'Fixed Data'!$B$24*'Fixed Data'!$B$23+Z$158*'Fixed Data'!$B$26)*'Fixed Data'!AG46/10^6</f>
        <v>-269.07420107510706</v>
      </c>
      <c r="AA176" s="262">
        <f>-(AA$158*'Fixed Data'!$B$25*'Fixed Data'!AA$47*'Fixed Data'!$B$24*'Fixed Data'!$B$23+AA$158*'Fixed Data'!$B$26)*'Fixed Data'!AH46/10^6</f>
        <v>-277.19156031803317</v>
      </c>
      <c r="AB176" s="262">
        <f>-(AB$158*'Fixed Data'!$B$25*'Fixed Data'!AB$47*'Fixed Data'!$B$24*'Fixed Data'!$B$23+AB$158*'Fixed Data'!$B$26)*'Fixed Data'!AI46/10^6</f>
        <v>-285.58320235630015</v>
      </c>
      <c r="AC176" s="262">
        <f>-(AC$158*'Fixed Data'!$B$25*'Fixed Data'!AC$47*'Fixed Data'!$B$24*'Fixed Data'!$B$23+AC$158*'Fixed Data'!$B$26)*'Fixed Data'!AJ46/10^6</f>
        <v>-294.070588784829</v>
      </c>
      <c r="AD176" s="262">
        <f>-(AD$158*'Fixed Data'!$B$25*'Fixed Data'!AD$47*'Fixed Data'!$B$24*'Fixed Data'!$B$23+AD$158*'Fixed Data'!$B$26)*'Fixed Data'!AK46/10^6</f>
        <v>-302.81801007198283</v>
      </c>
      <c r="AE176" s="262">
        <f>-(AE$158*'Fixed Data'!$B$25*'Fixed Data'!AE$47*'Fixed Data'!$B$24*'Fixed Data'!$B$23+AE$158*'Fixed Data'!$B$26)*'Fixed Data'!AL46/10^6</f>
        <v>-311.81438217170785</v>
      </c>
      <c r="AF176" s="262">
        <f>-(AF$158*'Fixed Data'!$B$25*'Fixed Data'!AF$47*'Fixed Data'!$B$24*'Fixed Data'!$B$23+AF$158*'Fixed Data'!$B$26)*'Fixed Data'!AM46/10^6</f>
        <v>-321.0533374517201</v>
      </c>
      <c r="AG176" s="262">
        <f>-(AG$158*'Fixed Data'!$B$25*'Fixed Data'!AG$47*'Fixed Data'!$B$24*'Fixed Data'!$B$23+AG$158*'Fixed Data'!$B$26)*'Fixed Data'!AN46/10^6</f>
        <v>-330.53435864431577</v>
      </c>
      <c r="AH176" s="262">
        <f>-(AH$158*'Fixed Data'!$B$25*'Fixed Data'!AH$47*'Fixed Data'!$B$24*'Fixed Data'!$B$23+AH$158*'Fixed Data'!$B$26)*'Fixed Data'!AO46/10^6</f>
        <v>-340.26587872224678</v>
      </c>
      <c r="AI176" s="262">
        <f>-(AI$158*'Fixed Data'!$B$25*'Fixed Data'!AI$47*'Fixed Data'!$B$24*'Fixed Data'!$B$23+AI$158*'Fixed Data'!$B$26)*'Fixed Data'!AP46/10^6</f>
        <v>-350.27056589421375</v>
      </c>
      <c r="AJ176" s="262">
        <f>-(AJ$158*'Fixed Data'!$B$25*'Fixed Data'!AJ$47*'Fixed Data'!$B$24*'Fixed Data'!$B$23+AJ$158*'Fixed Data'!$B$26)*'Fixed Data'!AQ46/10^6</f>
        <v>-360.5509759463207</v>
      </c>
      <c r="AK176" s="262">
        <f>-(AK$158*'Fixed Data'!$B$25*'Fixed Data'!AK$47*'Fixed Data'!$B$24*'Fixed Data'!$B$23+AK$158*'Fixed Data'!$B$26)*'Fixed Data'!AR46/10^6</f>
        <v>-371.11468884315849</v>
      </c>
      <c r="AL176" s="262">
        <f>-(AL$158*'Fixed Data'!$B$25*'Fixed Data'!AL$47*'Fixed Data'!$B$24*'Fixed Data'!$B$23+AL$158*'Fixed Data'!$B$26)*'Fixed Data'!AS46/10^6</f>
        <v>-381.9722201686028</v>
      </c>
      <c r="AM176" s="262">
        <f>-(AM$158*'Fixed Data'!$B$25*'Fixed Data'!AM$47*'Fixed Data'!$B$24*'Fixed Data'!$B$23+AM$158*'Fixed Data'!$B$26)*'Fixed Data'!AT46/10^6</f>
        <v>-393.13516129130068</v>
      </c>
      <c r="AN176" s="262">
        <f>-(AN$158*'Fixed Data'!$B$25*'Fixed Data'!AN$47*'Fixed Data'!$B$24*'Fixed Data'!$B$23+AN$158*'Fixed Data'!$B$26)*'Fixed Data'!AU46/10^6</f>
        <v>-404.6146510873516</v>
      </c>
      <c r="AO176" s="262">
        <f>-(AO$158*'Fixed Data'!$B$25*'Fixed Data'!AO$47*'Fixed Data'!$B$24*'Fixed Data'!$B$23+AO$158*'Fixed Data'!$B$26)*'Fixed Data'!AV46/10^6</f>
        <v>-416.4209609218322</v>
      </c>
      <c r="AP176" s="262">
        <f>-(AP$158*'Fixed Data'!$B$25*'Fixed Data'!AP$47*'Fixed Data'!$B$24*'Fixed Data'!$B$23+AP$158*'Fixed Data'!$B$26)*'Fixed Data'!AW46/10^6</f>
        <v>-428.56595409153925</v>
      </c>
      <c r="AQ176" s="262">
        <f>-(AQ$158*'Fixed Data'!$B$25*'Fixed Data'!AQ$47*'Fixed Data'!$B$24*'Fixed Data'!$B$23+AQ$158*'Fixed Data'!$B$26)*'Fixed Data'!AX46/10^6</f>
        <v>-441.06215974987708</v>
      </c>
      <c r="AR176" s="262">
        <f>-(AR$158*'Fixed Data'!$B$25*'Fixed Data'!AR$47*'Fixed Data'!$B$24*'Fixed Data'!$B$23+AR$158*'Fixed Data'!$B$26)*'Fixed Data'!AY46/10^6</f>
        <v>-453.92244858209273</v>
      </c>
      <c r="AS176" s="262">
        <f>-(AS$158*'Fixed Data'!$B$25*'Fixed Data'!AS$47*'Fixed Data'!$B$24*'Fixed Data'!$B$23+AS$158*'Fixed Data'!$B$26)*'Fixed Data'!AZ46/10^6</f>
        <v>-467.1600948994087</v>
      </c>
      <c r="AT176" s="262">
        <f>-(AT$158*'Fixed Data'!$B$25*'Fixed Data'!AT$47*'Fixed Data'!$B$24*'Fixed Data'!$B$23+AT$158*'Fixed Data'!$B$26)*'Fixed Data'!BA46/10^6</f>
        <v>-480.7889972001891</v>
      </c>
      <c r="AU176" s="262">
        <f>-(AU$158*'Fixed Data'!$B$25*'Fixed Data'!AU$47*'Fixed Data'!$B$24*'Fixed Data'!$B$23+AU$158*'Fixed Data'!$B$26)*'Fixed Data'!BB46/10^6</f>
        <v>-494.82379566688792</v>
      </c>
      <c r="AV176" s="262">
        <f>-(AV$158*'Fixed Data'!$B$25*'Fixed Data'!AV$47*'Fixed Data'!$B$24*'Fixed Data'!$B$23+AV$158*'Fixed Data'!$B$26)*'Fixed Data'!BC46/10^6</f>
        <v>-509.2797379451892</v>
      </c>
      <c r="AW176" s="262">
        <f>-(AW$158*'Fixed Data'!$B$25*'Fixed Data'!AW$47*'Fixed Data'!$B$24*'Fixed Data'!$B$23+AW$158*'Fixed Data'!$B$26)*'Fixed Data'!BD46/10^6</f>
        <v>-524.172714640756</v>
      </c>
      <c r="AX176" s="262">
        <f>-(AX$158*'Fixed Data'!$B$25*'Fixed Data'!AX$47*'Fixed Data'!$B$24*'Fixed Data'!$B$23+AX$158*'Fixed Data'!$B$26)*'Fixed Data'!BE46/10^6</f>
        <v>-539.51933113906694</v>
      </c>
      <c r="AY176" s="262">
        <f>-(AY$158*'Fixed Data'!$B$25*'Fixed Data'!AY$47*'Fixed Data'!$B$24*'Fixed Data'!$B$23+AY$158*'Fixed Data'!$B$26)*'Fixed Data'!BF46/10^6</f>
        <v>-555.33695641957786</v>
      </c>
      <c r="AZ176" s="262">
        <f>-(AZ$158*'Fixed Data'!$B$25*'Fixed Data'!AZ$47*'Fixed Data'!$B$24*'Fixed Data'!$B$23+AZ$158*'Fixed Data'!$B$26)*'Fixed Data'!BG46/10^6</f>
        <v>-571.64374556183304</v>
      </c>
      <c r="BA176" s="262">
        <f>-(BA$158*'Fixed Data'!$B$25*'Fixed Data'!BA$47*'Fixed Data'!$B$24*'Fixed Data'!$B$23+BA$158*'Fixed Data'!$B$26)*'Fixed Data'!BH46/10^6</f>
        <v>-588.45866530059902</v>
      </c>
      <c r="BB176" s="262">
        <f>-(BB$158*'Fixed Data'!$B$25*'Fixed Data'!BB$47*'Fixed Data'!$B$24*'Fixed Data'!$B$23+BB$158*'Fixed Data'!$B$26)*'Fixed Data'!BI46/10^6</f>
        <v>-605.69954099243739</v>
      </c>
    </row>
    <row r="177" spans="1:54" outlineLevel="2">
      <c r="A177" s="441"/>
      <c r="B177" s="135" t="s">
        <v>284</v>
      </c>
      <c r="C177" s="135"/>
      <c r="D177" s="135" t="s">
        <v>387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2"/>
      <c r="B178" s="135" t="s">
        <v>284</v>
      </c>
      <c r="C178" s="135"/>
      <c r="D178" s="135" t="s">
        <v>387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482</v>
      </c>
      <c r="B182" s="19"/>
      <c r="C182" s="19"/>
      <c r="D182" s="19"/>
      <c r="E182" s="15"/>
    </row>
    <row r="183" spans="1:54" ht="15" outlineLevel="1">
      <c r="A183" s="12"/>
      <c r="B183" s="19"/>
      <c r="C183" s="19"/>
      <c r="D183" s="19"/>
      <c r="E183" s="15"/>
    </row>
    <row r="184" spans="1:54" s="4" customFormat="1" outlineLevel="1">
      <c r="A184" s="4" t="s">
        <v>483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3" t="s">
        <v>484</v>
      </c>
      <c r="B186" s="150" t="s">
        <v>485</v>
      </c>
      <c r="C186" s="6" t="s">
        <v>486</v>
      </c>
      <c r="D186" s="10" t="s">
        <v>398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4"/>
      <c r="B187" s="150" t="s">
        <v>487</v>
      </c>
      <c r="C187" s="6" t="s">
        <v>488</v>
      </c>
      <c r="D187" s="10" t="s">
        <v>398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40" t="s">
        <v>489</v>
      </c>
      <c r="B190" s="150" t="s">
        <v>350</v>
      </c>
      <c r="C190" s="19"/>
      <c r="D190" s="135" t="s">
        <v>387</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41"/>
      <c r="B191" s="150" t="s">
        <v>490</v>
      </c>
      <c r="C191" s="19"/>
      <c r="D191" s="135" t="s">
        <v>387</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41"/>
      <c r="B192" s="150" t="s">
        <v>392</v>
      </c>
      <c r="C192" s="19"/>
      <c r="D192" s="135" t="s">
        <v>387</v>
      </c>
      <c r="E192" s="21">
        <f>E77*E186</f>
        <v>-16.374328978122275</v>
      </c>
      <c r="F192" s="21">
        <f t="shared" ref="F192:BB192" si="22">F77*F186</f>
        <v>-16.029292669975227</v>
      </c>
      <c r="G192" s="21">
        <f t="shared" si="22"/>
        <v>-15.69256043872519</v>
      </c>
      <c r="H192" s="21">
        <f t="shared" si="22"/>
        <v>-15.363936135616679</v>
      </c>
      <c r="I192" s="21">
        <f t="shared" si="22"/>
        <v>-15.043228369889892</v>
      </c>
      <c r="J192" s="21">
        <f t="shared" si="22"/>
        <v>-14.730250396761082</v>
      </c>
      <c r="K192" s="21">
        <f t="shared" si="22"/>
        <v>-14.424820005915883</v>
      </c>
      <c r="L192" s="21">
        <f t="shared" si="22"/>
        <v>-14.126759412710255</v>
      </c>
      <c r="M192" s="21">
        <f t="shared" si="22"/>
        <v>-13.835895152013277</v>
      </c>
      <c r="N192" s="21">
        <f t="shared" si="22"/>
        <v>-13.552057974627832</v>
      </c>
      <c r="O192" s="21">
        <f t="shared" si="22"/>
        <v>-13.275082746226968</v>
      </c>
      <c r="P192" s="21">
        <f t="shared" si="22"/>
        <v>-13.004808348744906</v>
      </c>
      <c r="Q192" s="21">
        <f t="shared" si="22"/>
        <v>-12.741077584163468</v>
      </c>
      <c r="R192" s="21">
        <f t="shared" si="22"/>
        <v>-12.483737080635972</v>
      </c>
      <c r="S192" s="21">
        <f t="shared" si="22"/>
        <v>-12.232637200891995</v>
      </c>
      <c r="T192" s="21">
        <f t="shared" si="22"/>
        <v>-11.987631952867988</v>
      </c>
      <c r="U192" s="21">
        <f t="shared" si="22"/>
        <v>-11.748578902509884</v>
      </c>
      <c r="V192" s="21">
        <f t="shared" si="22"/>
        <v>-11.515339088695253</v>
      </c>
      <c r="W192" s="21">
        <f t="shared" si="22"/>
        <v>-11.287776940223729</v>
      </c>
      <c r="X192" s="21">
        <f t="shared" si="22"/>
        <v>-11.065760194825934</v>
      </c>
      <c r="Y192" s="21">
        <f t="shared" si="22"/>
        <v>-10.84915982014193</v>
      </c>
      <c r="Z192" s="21">
        <f t="shared" si="22"/>
        <v>-10.637849936621794</v>
      </c>
      <c r="AA192" s="21">
        <f t="shared" si="22"/>
        <v>-10.431707742301937</v>
      </c>
      <c r="AB192" s="21">
        <f t="shared" si="22"/>
        <v>-10.230613439411878</v>
      </c>
      <c r="AC192" s="21">
        <f t="shared" si="22"/>
        <v>-10.03445016276719</v>
      </c>
      <c r="AD192" s="21">
        <f t="shared" si="22"/>
        <v>-9.8431039099058566</v>
      </c>
      <c r="AE192" s="21">
        <f t="shared" si="22"/>
        <v>-9.6564634729255516</v>
      </c>
      <c r="AF192" s="21">
        <f t="shared" si="22"/>
        <v>-9.4744203719813438</v>
      </c>
      <c r="AG192" s="21">
        <f t="shared" si="22"/>
        <v>-9.29686879040338</v>
      </c>
      <c r="AH192" s="21">
        <f t="shared" si="22"/>
        <v>-9.1237055113957748</v>
      </c>
      <c r="AI192" s="21">
        <f t="shared" si="22"/>
        <v>-8.9548298562785948</v>
      </c>
      <c r="AJ192" s="21">
        <f t="shared" si="22"/>
        <v>-8.8328142243532533</v>
      </c>
      <c r="AK192" s="21">
        <f t="shared" si="22"/>
        <v>-8.7135364368885924</v>
      </c>
      <c r="AL192" s="21">
        <f t="shared" si="22"/>
        <v>-8.5969512285283081</v>
      </c>
      <c r="AM192" s="21">
        <f t="shared" si="22"/>
        <v>-8.4830143579556569</v>
      </c>
      <c r="AN192" s="21">
        <f t="shared" si="22"/>
        <v>-8.3716825909902219</v>
      </c>
      <c r="AO192" s="21">
        <f t="shared" si="22"/>
        <v>-8.262913684074606</v>
      </c>
      <c r="AP192" s="21">
        <f t="shared" si="22"/>
        <v>-8.1566663681444727</v>
      </c>
      <c r="AQ192" s="21">
        <f t="shared" si="22"/>
        <v>-8.0529003328758808</v>
      </c>
      <c r="AR192" s="21">
        <f t="shared" si="22"/>
        <v>-7.951576211303677</v>
      </c>
      <c r="AS192" s="21">
        <f t="shared" si="22"/>
        <v>-7.8526555648051657</v>
      </c>
      <c r="AT192" s="21">
        <f t="shared" si="22"/>
        <v>-7.7561008684430233</v>
      </c>
      <c r="AU192" s="21">
        <f t="shared" si="22"/>
        <v>-7.6618754966621099</v>
      </c>
      <c r="AV192" s="21">
        <f t="shared" si="22"/>
        <v>-7.5699437093343729</v>
      </c>
      <c r="AW192" s="21">
        <f t="shared" si="22"/>
        <v>-7.4802706381466351</v>
      </c>
      <c r="AX192" s="21">
        <f t="shared" si="22"/>
        <v>-7.392822273325967</v>
      </c>
      <c r="AY192" s="21">
        <f t="shared" si="22"/>
        <v>-7.3075654506975249</v>
      </c>
      <c r="AZ192" s="21">
        <f t="shared" si="22"/>
        <v>-7.2244678390699137</v>
      </c>
      <c r="BA192" s="21">
        <f t="shared" si="22"/>
        <v>-7.1434979279431436</v>
      </c>
      <c r="BB192" s="21">
        <f t="shared" si="22"/>
        <v>-7.0634355060119649</v>
      </c>
    </row>
    <row r="193" spans="1:54" outlineLevel="2">
      <c r="A193" s="441"/>
      <c r="B193" s="150" t="s">
        <v>491</v>
      </c>
      <c r="C193" s="19"/>
      <c r="D193" s="135" t="s">
        <v>387</v>
      </c>
      <c r="E193" s="21">
        <f t="shared" ref="E193:AJ193" si="23">SUMIF($B$143:$B$154,"Environmental",E$143:E$154)*E186</f>
        <v>-97.633527070556866</v>
      </c>
      <c r="F193" s="21">
        <f t="shared" si="23"/>
        <v>-97.27685895507426</v>
      </c>
      <c r="G193" s="21">
        <f t="shared" si="23"/>
        <v>-96.565269109317498</v>
      </c>
      <c r="H193" s="21">
        <f t="shared" si="23"/>
        <v>-95.847098615086509</v>
      </c>
      <c r="I193" s="21">
        <f t="shared" si="23"/>
        <v>-95.442407147393922</v>
      </c>
      <c r="J193" s="21">
        <f t="shared" si="23"/>
        <v>-95.019526136158788</v>
      </c>
      <c r="K193" s="21">
        <f t="shared" si="23"/>
        <v>-94.273637937616627</v>
      </c>
      <c r="L193" s="21">
        <f t="shared" si="23"/>
        <v>-93.824451397893668</v>
      </c>
      <c r="M193" s="21">
        <f t="shared" si="23"/>
        <v>-93.360577513176182</v>
      </c>
      <c r="N193" s="21">
        <f t="shared" si="23"/>
        <v>-92.59558286774525</v>
      </c>
      <c r="O193" s="21">
        <f t="shared" si="23"/>
        <v>-92.111559818815081</v>
      </c>
      <c r="P193" s="21">
        <f t="shared" si="23"/>
        <v>-91.615970680579963</v>
      </c>
      <c r="Q193" s="21">
        <f t="shared" si="23"/>
        <v>-91.109824144783815</v>
      </c>
      <c r="R193" s="21">
        <f t="shared" si="23"/>
        <v>-90.858984957107054</v>
      </c>
      <c r="S193" s="21">
        <f t="shared" si="23"/>
        <v>-90.329267132654948</v>
      </c>
      <c r="T193" s="21">
        <f t="shared" si="23"/>
        <v>-89.791919012958104</v>
      </c>
      <c r="U193" s="21">
        <f t="shared" si="23"/>
        <v>-89.247798449904494</v>
      </c>
      <c r="V193" s="21">
        <f t="shared" si="23"/>
        <v>-88.942075961667285</v>
      </c>
      <c r="W193" s="21">
        <f t="shared" si="23"/>
        <v>-88.382021788394908</v>
      </c>
      <c r="X193" s="21">
        <f t="shared" si="23"/>
        <v>-88.052495613615747</v>
      </c>
      <c r="Y193" s="21">
        <f t="shared" si="23"/>
        <v>-87.480015386569107</v>
      </c>
      <c r="Z193" s="21">
        <f t="shared" si="23"/>
        <v>-87.130521126788139</v>
      </c>
      <c r="AA193" s="21">
        <f t="shared" si="23"/>
        <v>-86.77020540175468</v>
      </c>
      <c r="AB193" s="21">
        <f t="shared" si="23"/>
        <v>-86.400030266818447</v>
      </c>
      <c r="AC193" s="21">
        <f t="shared" si="23"/>
        <v>-85.972253777562415</v>
      </c>
      <c r="AD193" s="21">
        <f t="shared" si="23"/>
        <v>-85.549374260064184</v>
      </c>
      <c r="AE193" s="21">
        <f t="shared" si="23"/>
        <v>-85.140798501178708</v>
      </c>
      <c r="AF193" s="21">
        <f t="shared" si="23"/>
        <v>-84.719865313982609</v>
      </c>
      <c r="AG193" s="21">
        <f t="shared" si="23"/>
        <v>-84.290045547487125</v>
      </c>
      <c r="AH193" s="21">
        <f t="shared" si="23"/>
        <v>-83.85522954685112</v>
      </c>
      <c r="AI193" s="21">
        <f t="shared" si="23"/>
        <v>-83.420316597675864</v>
      </c>
      <c r="AJ193" s="21">
        <f t="shared" si="23"/>
        <v>-83.386058915619159</v>
      </c>
      <c r="AK193" s="21">
        <f t="shared" ref="AK193:BB193" si="24">SUMIF($B$143:$B$154,"Environmental",AK$143:AK$154)*AK186</f>
        <v>-83.3462572371037</v>
      </c>
      <c r="AL193" s="21">
        <f t="shared" si="24"/>
        <v>-83.302693045076666</v>
      </c>
      <c r="AM193" s="21">
        <f t="shared" si="24"/>
        <v>-83.256373165201296</v>
      </c>
      <c r="AN193" s="21">
        <f t="shared" si="24"/>
        <v>-83.207734792918572</v>
      </c>
      <c r="AO193" s="21">
        <f t="shared" si="24"/>
        <v>-83.15697008567804</v>
      </c>
      <c r="AP193" s="21">
        <f t="shared" si="24"/>
        <v>-83.104678304787811</v>
      </c>
      <c r="AQ193" s="21">
        <f t="shared" si="24"/>
        <v>-83.051539310087932</v>
      </c>
      <c r="AR193" s="21">
        <f t="shared" si="24"/>
        <v>-82.998048400534344</v>
      </c>
      <c r="AS193" s="21">
        <f t="shared" si="24"/>
        <v>-82.944664902979511</v>
      </c>
      <c r="AT193" s="21">
        <f t="shared" si="24"/>
        <v>-82.891878242241347</v>
      </c>
      <c r="AU193" s="21">
        <f t="shared" si="24"/>
        <v>-82.840201335904638</v>
      </c>
      <c r="AV193" s="21">
        <f t="shared" si="24"/>
        <v>-82.790119843513608</v>
      </c>
      <c r="AW193" s="21">
        <f t="shared" si="24"/>
        <v>-82.742096563318839</v>
      </c>
      <c r="AX193" s="21">
        <f t="shared" si="24"/>
        <v>-82.696593385275676</v>
      </c>
      <c r="AY193" s="21">
        <f t="shared" si="24"/>
        <v>-82.654070245116387</v>
      </c>
      <c r="AZ193" s="21">
        <f t="shared" si="24"/>
        <v>-82.614979033915901</v>
      </c>
      <c r="BA193" s="21">
        <f t="shared" si="24"/>
        <v>-82.579762071260063</v>
      </c>
      <c r="BB193" s="21">
        <f t="shared" si="24"/>
        <v>-82.534956436028921</v>
      </c>
    </row>
    <row r="194" spans="1:54" outlineLevel="2">
      <c r="A194" s="441"/>
      <c r="B194" s="150" t="s">
        <v>492</v>
      </c>
      <c r="C194" s="19"/>
      <c r="D194" s="135" t="s">
        <v>387</v>
      </c>
      <c r="E194" s="21">
        <f t="shared" ref="E194:AJ194" si="25">SUM(E172:E174)*E186</f>
        <v>-48.894022682500733</v>
      </c>
      <c r="F194" s="21">
        <f t="shared" si="25"/>
        <v>-48.592627858949207</v>
      </c>
      <c r="G194" s="21">
        <f t="shared" si="25"/>
        <v>-48.296271801647677</v>
      </c>
      <c r="H194" s="21">
        <f t="shared" si="25"/>
        <v>-48.004954204460283</v>
      </c>
      <c r="I194" s="21">
        <f t="shared" si="25"/>
        <v>-47.7186759140139</v>
      </c>
      <c r="J194" s="21">
        <f t="shared" si="25"/>
        <v>-47.437439018273707</v>
      </c>
      <c r="K194" s="21">
        <f t="shared" si="25"/>
        <v>-47.161246768205828</v>
      </c>
      <c r="L194" s="21">
        <f t="shared" si="25"/>
        <v>-46.890103721834855</v>
      </c>
      <c r="M194" s="21">
        <f t="shared" si="25"/>
        <v>-46.624015697850695</v>
      </c>
      <c r="N194" s="21">
        <f t="shared" si="25"/>
        <v>-46.362989795422514</v>
      </c>
      <c r="O194" s="21">
        <f t="shared" si="25"/>
        <v>-46.10703444321819</v>
      </c>
      <c r="P194" s="21">
        <f t="shared" si="25"/>
        <v>-45.856159446048963</v>
      </c>
      <c r="Q194" s="21">
        <f t="shared" si="25"/>
        <v>-45.610375975388948</v>
      </c>
      <c r="R194" s="21">
        <f t="shared" si="25"/>
        <v>-45.369696591183263</v>
      </c>
      <c r="S194" s="21">
        <f t="shared" si="25"/>
        <v>-45.123980126910531</v>
      </c>
      <c r="T194" s="21">
        <f t="shared" si="25"/>
        <v>-44.883503205183601</v>
      </c>
      <c r="U194" s="21">
        <f t="shared" si="25"/>
        <v>-44.6482792803926</v>
      </c>
      <c r="V194" s="21">
        <f t="shared" si="25"/>
        <v>-44.418323380750792</v>
      </c>
      <c r="W194" s="21">
        <f t="shared" si="25"/>
        <v>-44.193651983735819</v>
      </c>
      <c r="X194" s="21">
        <f t="shared" si="25"/>
        <v>-43.974283239090525</v>
      </c>
      <c r="Y194" s="21">
        <f t="shared" si="25"/>
        <v>-43.76023687131628</v>
      </c>
      <c r="Z194" s="21">
        <f t="shared" si="25"/>
        <v>-43.551534255851564</v>
      </c>
      <c r="AA194" s="21">
        <f t="shared" si="25"/>
        <v>-43.348198447109716</v>
      </c>
      <c r="AB194" s="21">
        <f t="shared" si="25"/>
        <v>-43.150254273364418</v>
      </c>
      <c r="AC194" s="21">
        <f t="shared" si="25"/>
        <v>-42.93010407521232</v>
      </c>
      <c r="AD194" s="21">
        <f t="shared" si="25"/>
        <v>-42.712176418710399</v>
      </c>
      <c r="AE194" s="21">
        <f t="shared" si="25"/>
        <v>-42.493821907489966</v>
      </c>
      <c r="AF194" s="21">
        <f t="shared" si="25"/>
        <v>-42.273332907439006</v>
      </c>
      <c r="AG194" s="21">
        <f t="shared" si="25"/>
        <v>-42.049957540921568</v>
      </c>
      <c r="AH194" s="21">
        <f t="shared" si="25"/>
        <v>-41.824138324642028</v>
      </c>
      <c r="AI194" s="21">
        <f t="shared" si="25"/>
        <v>-41.597946830519781</v>
      </c>
      <c r="AJ194" s="21">
        <f t="shared" si="25"/>
        <v>-41.571692117980852</v>
      </c>
      <c r="AK194" s="21">
        <f t="shared" ref="AK194:BB194" si="26">SUM(AK172:AK174)*AK186</f>
        <v>-41.543391298247883</v>
      </c>
      <c r="AL194" s="21">
        <f t="shared" si="26"/>
        <v>-41.51340499138562</v>
      </c>
      <c r="AM194" s="21">
        <f t="shared" si="26"/>
        <v>-41.482148388836748</v>
      </c>
      <c r="AN194" s="21">
        <f t="shared" si="26"/>
        <v>-41.449923413912188</v>
      </c>
      <c r="AO194" s="21">
        <f t="shared" si="26"/>
        <v>-41.416890064154977</v>
      </c>
      <c r="AP194" s="21">
        <f t="shared" si="26"/>
        <v>-41.383321559388499</v>
      </c>
      <c r="AQ194" s="21">
        <f t="shared" si="26"/>
        <v>-41.349499157908227</v>
      </c>
      <c r="AR194" s="21">
        <f t="shared" si="26"/>
        <v>-41.315678594386299</v>
      </c>
      <c r="AS194" s="21">
        <f t="shared" si="26"/>
        <v>-41.282096280279795</v>
      </c>
      <c r="AT194" s="21">
        <f t="shared" si="26"/>
        <v>-41.248988186665258</v>
      </c>
      <c r="AU194" s="21">
        <f t="shared" si="26"/>
        <v>-41.216596943587049</v>
      </c>
      <c r="AV194" s="21">
        <f t="shared" si="26"/>
        <v>-41.185157210198724</v>
      </c>
      <c r="AW194" s="21">
        <f t="shared" si="26"/>
        <v>-41.154896701877263</v>
      </c>
      <c r="AX194" s="21">
        <f t="shared" si="26"/>
        <v>-41.126039762056841</v>
      </c>
      <c r="AY194" s="21">
        <f t="shared" si="26"/>
        <v>-41.098808550897438</v>
      </c>
      <c r="AZ194" s="21">
        <f t="shared" si="26"/>
        <v>-41.073422034949822</v>
      </c>
      <c r="BA194" s="21">
        <f t="shared" si="26"/>
        <v>-41.050095249055552</v>
      </c>
      <c r="BB194" s="21">
        <f t="shared" si="26"/>
        <v>-41.022131891354796</v>
      </c>
    </row>
    <row r="195" spans="1:54" outlineLevel="2">
      <c r="A195" s="441"/>
      <c r="B195" s="150" t="s">
        <v>493</v>
      </c>
      <c r="C195" s="19"/>
      <c r="D195" s="135" t="s">
        <v>387</v>
      </c>
      <c r="E195" s="21">
        <f t="shared" ref="E195:AJ195" si="27">SUM(E176:E178)*E186</f>
        <v>-146.68206801275718</v>
      </c>
      <c r="F195" s="21">
        <f t="shared" si="27"/>
        <v>-145.7778835428347</v>
      </c>
      <c r="G195" s="21">
        <f t="shared" si="27"/>
        <v>-144.88881540494305</v>
      </c>
      <c r="H195" s="21">
        <f t="shared" si="27"/>
        <v>-144.01486261338084</v>
      </c>
      <c r="I195" s="21">
        <f t="shared" si="27"/>
        <v>-143.15602774204169</v>
      </c>
      <c r="J195" s="21">
        <f t="shared" si="27"/>
        <v>-142.3123170235647</v>
      </c>
      <c r="K195" s="21">
        <f t="shared" si="27"/>
        <v>-141.4837403046175</v>
      </c>
      <c r="L195" s="21">
        <f t="shared" si="27"/>
        <v>-140.67031116550459</v>
      </c>
      <c r="M195" s="21">
        <f t="shared" si="27"/>
        <v>-139.87204706419342</v>
      </c>
      <c r="N195" s="21">
        <f t="shared" si="27"/>
        <v>-139.08896935751113</v>
      </c>
      <c r="O195" s="21">
        <f t="shared" si="27"/>
        <v>-138.32110332965459</v>
      </c>
      <c r="P195" s="21">
        <f t="shared" si="27"/>
        <v>-137.56847836574204</v>
      </c>
      <c r="Q195" s="21">
        <f t="shared" si="27"/>
        <v>-136.83112792616686</v>
      </c>
      <c r="R195" s="21">
        <f t="shared" si="27"/>
        <v>-136.10908977354975</v>
      </c>
      <c r="S195" s="21">
        <f t="shared" si="27"/>
        <v>-135.37194035477489</v>
      </c>
      <c r="T195" s="21">
        <f t="shared" si="27"/>
        <v>-134.65050959011398</v>
      </c>
      <c r="U195" s="21">
        <f t="shared" si="27"/>
        <v>-133.94483786610735</v>
      </c>
      <c r="V195" s="21">
        <f t="shared" si="27"/>
        <v>-133.25497011781775</v>
      </c>
      <c r="W195" s="21">
        <f t="shared" si="27"/>
        <v>-132.58095595120744</v>
      </c>
      <c r="X195" s="21">
        <f t="shared" si="27"/>
        <v>-131.92284971727156</v>
      </c>
      <c r="Y195" s="21">
        <f t="shared" si="27"/>
        <v>-131.28071061394886</v>
      </c>
      <c r="Z195" s="21">
        <f t="shared" si="27"/>
        <v>-130.65460274498201</v>
      </c>
      <c r="AA195" s="21">
        <f t="shared" si="27"/>
        <v>-130.0445953634644</v>
      </c>
      <c r="AB195" s="21">
        <f t="shared" si="27"/>
        <v>-129.45076282009325</v>
      </c>
      <c r="AC195" s="21">
        <f t="shared" si="27"/>
        <v>-128.7903122268537</v>
      </c>
      <c r="AD195" s="21">
        <f t="shared" si="27"/>
        <v>-128.13652925868868</v>
      </c>
      <c r="AE195" s="21">
        <f t="shared" si="27"/>
        <v>-127.48146572660856</v>
      </c>
      <c r="AF195" s="21">
        <f t="shared" si="27"/>
        <v>-126.81999872835036</v>
      </c>
      <c r="AG195" s="21">
        <f t="shared" si="27"/>
        <v>-126.14987262709093</v>
      </c>
      <c r="AH195" s="21">
        <f t="shared" si="27"/>
        <v>-125.47241497922539</v>
      </c>
      <c r="AI195" s="21">
        <f t="shared" si="27"/>
        <v>-124.79384049755949</v>
      </c>
      <c r="AJ195" s="21">
        <f t="shared" si="27"/>
        <v>-124.71507636045057</v>
      </c>
      <c r="AK195" s="21">
        <f t="shared" ref="AK195:BB195" si="28">SUM(AK176:AK178)*AK186</f>
        <v>-124.630173901601</v>
      </c>
      <c r="AL195" s="21">
        <f t="shared" si="28"/>
        <v>-124.54021498132882</v>
      </c>
      <c r="AM195" s="21">
        <f t="shared" si="28"/>
        <v>-124.44644517420026</v>
      </c>
      <c r="AN195" s="21">
        <f t="shared" si="28"/>
        <v>-124.34977024984501</v>
      </c>
      <c r="AO195" s="21">
        <f t="shared" si="28"/>
        <v>-124.25067020095176</v>
      </c>
      <c r="AP195" s="21">
        <f t="shared" si="28"/>
        <v>-124.14996468702526</v>
      </c>
      <c r="AQ195" s="21">
        <f t="shared" si="28"/>
        <v>-124.04849748296336</v>
      </c>
      <c r="AR195" s="21">
        <f t="shared" si="28"/>
        <v>-123.94703579277265</v>
      </c>
      <c r="AS195" s="21">
        <f t="shared" si="28"/>
        <v>-123.84628885080642</v>
      </c>
      <c r="AT195" s="21">
        <f t="shared" si="28"/>
        <v>-123.74696457030792</v>
      </c>
      <c r="AU195" s="21">
        <f t="shared" si="28"/>
        <v>-123.64979084141281</v>
      </c>
      <c r="AV195" s="21">
        <f t="shared" si="28"/>
        <v>-123.55547164158008</v>
      </c>
      <c r="AW195" s="21">
        <f t="shared" si="28"/>
        <v>-123.46469011693925</v>
      </c>
      <c r="AX195" s="21">
        <f t="shared" si="28"/>
        <v>-123.37811929779333</v>
      </c>
      <c r="AY195" s="21">
        <f t="shared" si="28"/>
        <v>-123.29642566462405</v>
      </c>
      <c r="AZ195" s="21">
        <f t="shared" si="28"/>
        <v>-123.22026611708364</v>
      </c>
      <c r="BA195" s="21">
        <f t="shared" si="28"/>
        <v>-123.15028575969684</v>
      </c>
      <c r="BB195" s="21">
        <f t="shared" si="28"/>
        <v>-123.06639568688225</v>
      </c>
    </row>
    <row r="196" spans="1:54" outlineLevel="2">
      <c r="A196" s="441"/>
      <c r="B196" s="150" t="s">
        <v>287</v>
      </c>
      <c r="C196" s="19"/>
      <c r="D196" s="135" t="s">
        <v>387</v>
      </c>
      <c r="E196" s="21">
        <f t="shared" ref="E196:AJ196" si="29">SUMIF($B$143:$B$154,"Safety",E$143:E$154)*E187</f>
        <v>-9.2260166219501087</v>
      </c>
      <c r="F196" s="21">
        <f t="shared" si="29"/>
        <v>-9.405547572181888</v>
      </c>
      <c r="G196" s="21">
        <f t="shared" si="29"/>
        <v>-9.590982848407112</v>
      </c>
      <c r="H196" s="21">
        <f t="shared" si="29"/>
        <v>-9.7826389856538913</v>
      </c>
      <c r="I196" s="21">
        <f t="shared" si="29"/>
        <v>-9.9808619180753038</v>
      </c>
      <c r="J196" s="21">
        <f t="shared" si="29"/>
        <v>-10.186030652949782</v>
      </c>
      <c r="K196" s="21">
        <f t="shared" si="29"/>
        <v>-10.398561448155483</v>
      </c>
      <c r="L196" s="21">
        <f t="shared" si="29"/>
        <v>-10.618912563666603</v>
      </c>
      <c r="M196" s="21">
        <f t="shared" si="29"/>
        <v>-10.847589667549256</v>
      </c>
      <c r="N196" s="21">
        <f t="shared" si="29"/>
        <v>-11.085151988261826</v>
      </c>
      <c r="O196" s="21">
        <f t="shared" si="29"/>
        <v>-11.332219317987366</v>
      </c>
      <c r="P196" s="21">
        <f t="shared" si="29"/>
        <v>-11.572832592522092</v>
      </c>
      <c r="Q196" s="21">
        <f t="shared" si="29"/>
        <v>-11.813660616785118</v>
      </c>
      <c r="R196" s="21">
        <f t="shared" si="29"/>
        <v>-12.061332637416143</v>
      </c>
      <c r="S196" s="21">
        <f t="shared" si="29"/>
        <v>-12.316062503705977</v>
      </c>
      <c r="T196" s="21">
        <f t="shared" si="29"/>
        <v>-12.578071088649457</v>
      </c>
      <c r="U196" s="21">
        <f t="shared" si="29"/>
        <v>-12.847586526463331</v>
      </c>
      <c r="V196" s="21">
        <f t="shared" si="29"/>
        <v>-13.124844458241673</v>
      </c>
      <c r="W196" s="21">
        <f t="shared" si="29"/>
        <v>-13.410088286030469</v>
      </c>
      <c r="X196" s="21">
        <f t="shared" si="29"/>
        <v>-13.703569435611954</v>
      </c>
      <c r="Y196" s="21">
        <f t="shared" si="29"/>
        <v>-14.005547628299871</v>
      </c>
      <c r="Z196" s="21">
        <f t="shared" si="29"/>
        <v>-14.316291162057313</v>
      </c>
      <c r="AA196" s="21">
        <f t="shared" si="29"/>
        <v>-14.636077202259203</v>
      </c>
      <c r="AB196" s="21">
        <f t="shared" si="29"/>
        <v>-14.965192082433175</v>
      </c>
      <c r="AC196" s="21">
        <f t="shared" si="29"/>
        <v>-17.349383340938164</v>
      </c>
      <c r="AD196" s="21">
        <f t="shared" si="29"/>
        <v>-17.768477864600658</v>
      </c>
      <c r="AE196" s="21">
        <f t="shared" si="29"/>
        <v>-18.200006273841389</v>
      </c>
      <c r="AF196" s="21">
        <f t="shared" si="29"/>
        <v>-18.644366025267594</v>
      </c>
      <c r="AG196" s="21">
        <f t="shared" si="29"/>
        <v>-19.101967678860049</v>
      </c>
      <c r="AH196" s="21">
        <f t="shared" si="29"/>
        <v>-19.573235339288267</v>
      </c>
      <c r="AI196" s="21">
        <f t="shared" si="29"/>
        <v>-20.058607112225459</v>
      </c>
      <c r="AJ196" s="21">
        <f t="shared" si="29"/>
        <v>-20.601972246726476</v>
      </c>
      <c r="AK196" s="21">
        <f t="shared" ref="AK196:BB196" si="30">SUMIF($B$143:$B$154,"Safety",AK$143:AK$154)*AK187</f>
        <v>-21.162631698473305</v>
      </c>
      <c r="AL196" s="21">
        <f t="shared" si="30"/>
        <v>-21.741174072009162</v>
      </c>
      <c r="AM196" s="21">
        <f t="shared" si="30"/>
        <v>-22.338208625581753</v>
      </c>
      <c r="AN196" s="21">
        <f t="shared" si="30"/>
        <v>-22.954366009734034</v>
      </c>
      <c r="AO196" s="21">
        <f t="shared" si="30"/>
        <v>-23.590299032572837</v>
      </c>
      <c r="AP196" s="21">
        <f t="shared" si="30"/>
        <v>-24.246683452684717</v>
      </c>
      <c r="AQ196" s="21">
        <f t="shared" si="30"/>
        <v>-24.924218800704768</v>
      </c>
      <c r="AR196" s="21">
        <f t="shared" si="30"/>
        <v>-25.623629230580356</v>
      </c>
      <c r="AS196" s="21">
        <f t="shared" si="30"/>
        <v>-26.345664401609682</v>
      </c>
      <c r="AT196" s="21">
        <f t="shared" si="30"/>
        <v>-27.091100392375331</v>
      </c>
      <c r="AU196" s="21">
        <f t="shared" si="30"/>
        <v>-27.860740647732541</v>
      </c>
      <c r="AV196" s="21">
        <f t="shared" si="30"/>
        <v>-28.65541696005565</v>
      </c>
      <c r="AW196" s="21">
        <f t="shared" si="30"/>
        <v>-29.475990485989264</v>
      </c>
      <c r="AX196" s="21">
        <f t="shared" si="30"/>
        <v>-30.323352799996808</v>
      </c>
      <c r="AY196" s="21">
        <f t="shared" si="30"/>
        <v>-31.198426986045519</v>
      </c>
      <c r="AZ196" s="21">
        <f t="shared" si="30"/>
        <v>-32.1021687688174</v>
      </c>
      <c r="BA196" s="21">
        <f t="shared" si="30"/>
        <v>-33.035567685884786</v>
      </c>
      <c r="BB196" s="21">
        <f t="shared" si="30"/>
        <v>-33.996106001061271</v>
      </c>
    </row>
    <row r="197" spans="1:54" outlineLevel="2">
      <c r="A197" s="441"/>
      <c r="B197" s="150" t="s">
        <v>290</v>
      </c>
      <c r="C197" s="19"/>
      <c r="D197" s="135" t="s">
        <v>387</v>
      </c>
      <c r="E197" s="21">
        <f>SUMIF($B$143:$B$154,"Financial",E$143:E$154)*E186</f>
        <v>-90.62013415657826</v>
      </c>
      <c r="F197" s="21">
        <f t="shared" ref="F197:BB197" si="31">SUMIF($B$143:$B$154,"Financial",F$143:F$154)*F186</f>
        <v>-90.272578591830282</v>
      </c>
      <c r="G197" s="21">
        <f t="shared" si="31"/>
        <v>-89.935898223402106</v>
      </c>
      <c r="H197" s="21">
        <f t="shared" si="31"/>
        <v>-89.610080601278867</v>
      </c>
      <c r="I197" s="21">
        <f t="shared" si="31"/>
        <v>-89.295125036618202</v>
      </c>
      <c r="J197" s="21">
        <f t="shared" si="31"/>
        <v>-88.991043529163122</v>
      </c>
      <c r="K197" s="21">
        <f t="shared" si="31"/>
        <v>-88.697861760071746</v>
      </c>
      <c r="L197" s="21">
        <f t="shared" si="31"/>
        <v>-88.415620199671537</v>
      </c>
      <c r="M197" s="21">
        <f t="shared" si="31"/>
        <v>-88.144375343051593</v>
      </c>
      <c r="N197" s="21">
        <f t="shared" si="31"/>
        <v>-87.884201087901246</v>
      </c>
      <c r="O197" s="21">
        <f t="shared" si="31"/>
        <v>-87.635190270668602</v>
      </c>
      <c r="P197" s="21">
        <f t="shared" si="31"/>
        <v>-87.390675216370227</v>
      </c>
      <c r="Q197" s="21">
        <f t="shared" si="31"/>
        <v>-87.153543094524395</v>
      </c>
      <c r="R197" s="21">
        <f t="shared" si="31"/>
        <v>-86.926458351655342</v>
      </c>
      <c r="S197" s="21">
        <f t="shared" si="31"/>
        <v>-86.709425205259691</v>
      </c>
      <c r="T197" s="21">
        <f t="shared" si="31"/>
        <v>-86.502455504523041</v>
      </c>
      <c r="U197" s="21">
        <f t="shared" si="31"/>
        <v>-86.305569046213748</v>
      </c>
      <c r="V197" s="21">
        <f t="shared" si="31"/>
        <v>-86.118793914959852</v>
      </c>
      <c r="W197" s="21">
        <f t="shared" si="31"/>
        <v>-85.942166849500396</v>
      </c>
      <c r="X197" s="21">
        <f t="shared" si="31"/>
        <v>-85.775733636600989</v>
      </c>
      <c r="Y197" s="21">
        <f t="shared" si="31"/>
        <v>-85.619549534446577</v>
      </c>
      <c r="Z197" s="21">
        <f t="shared" si="31"/>
        <v>-85.473679727445926</v>
      </c>
      <c r="AA197" s="21">
        <f t="shared" si="31"/>
        <v>-85.338199814512109</v>
      </c>
      <c r="AB197" s="21">
        <f t="shared" si="31"/>
        <v>-85.213196333027469</v>
      </c>
      <c r="AC197" s="21">
        <f t="shared" si="31"/>
        <v>-102.02059867231735</v>
      </c>
      <c r="AD197" s="21">
        <f t="shared" si="31"/>
        <v>-102.03693021054571</v>
      </c>
      <c r="AE197" s="21">
        <f t="shared" si="31"/>
        <v>-102.06439116481569</v>
      </c>
      <c r="AF197" s="21">
        <f t="shared" si="31"/>
        <v>-102.10313685175744</v>
      </c>
      <c r="AG197" s="21">
        <f t="shared" si="31"/>
        <v>-102.1533363551694</v>
      </c>
      <c r="AH197" s="21">
        <f t="shared" si="31"/>
        <v>-102.21517333560675</v>
      </c>
      <c r="AI197" s="21">
        <f t="shared" si="31"/>
        <v>-102.28884689541067</v>
      </c>
      <c r="AJ197" s="21">
        <f t="shared" si="31"/>
        <v>-102.87153644712632</v>
      </c>
      <c r="AK197" s="21">
        <f t="shared" si="31"/>
        <v>-103.46987718233819</v>
      </c>
      <c r="AL197" s="21">
        <f t="shared" si="31"/>
        <v>-104.08432244560284</v>
      </c>
      <c r="AM197" s="21">
        <f t="shared" si="31"/>
        <v>-104.71535229864168</v>
      </c>
      <c r="AN197" s="21">
        <f t="shared" si="31"/>
        <v>-105.36347531196488</v>
      </c>
      <c r="AO197" s="21">
        <f t="shared" si="31"/>
        <v>-106.02923048471149</v>
      </c>
      <c r="AP197" s="21">
        <f t="shared" si="31"/>
        <v>-106.71318930202598</v>
      </c>
      <c r="AQ197" s="21">
        <f t="shared" si="31"/>
        <v>-107.41595793996956</v>
      </c>
      <c r="AR197" s="21">
        <f t="shared" si="31"/>
        <v>-108.13817962869663</v>
      </c>
      <c r="AS197" s="21">
        <f t="shared" si="31"/>
        <v>-108.88053718540128</v>
      </c>
      <c r="AT197" s="21">
        <f t="shared" si="31"/>
        <v>-109.64375572938475</v>
      </c>
      <c r="AU197" s="21">
        <f t="shared" si="31"/>
        <v>-110.42860559248969</v>
      </c>
      <c r="AV197" s="21">
        <f t="shared" si="31"/>
        <v>-111.23590543911271</v>
      </c>
      <c r="AW197" s="21">
        <f t="shared" si="31"/>
        <v>-112.06652561104632</v>
      </c>
      <c r="AX197" s="21">
        <f t="shared" si="31"/>
        <v>-112.92139171350676</v>
      </c>
      <c r="AY197" s="21">
        <f t="shared" si="31"/>
        <v>-113.80148845990404</v>
      </c>
      <c r="AZ197" s="21">
        <f t="shared" si="31"/>
        <v>-114.70786379417974</v>
      </c>
      <c r="BA197" s="21">
        <f t="shared" si="31"/>
        <v>-115.64163331092686</v>
      </c>
      <c r="BB197" s="21">
        <f t="shared" si="31"/>
        <v>-116.5831859798995</v>
      </c>
    </row>
    <row r="198" spans="1:54" outlineLevel="2">
      <c r="A198" s="442"/>
      <c r="B198" s="150" t="s">
        <v>474</v>
      </c>
      <c r="C198" s="19"/>
      <c r="D198" s="135" t="s">
        <v>387</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0" t="s">
        <v>494</v>
      </c>
      <c r="B200" s="150" t="s">
        <v>495</v>
      </c>
      <c r="C200" s="19"/>
      <c r="D200" s="135" t="s">
        <v>387</v>
      </c>
      <c r="E200" s="21">
        <f>SUM(E190:E193,E196:E198)</f>
        <v>-213.85400682720751</v>
      </c>
      <c r="F200" s="21">
        <f t="shared" ref="F200:BB200" si="33">SUM(F190:F193,F196:F198)</f>
        <v>-212.98427778906165</v>
      </c>
      <c r="G200" s="21">
        <f t="shared" si="33"/>
        <v>-211.78471061985192</v>
      </c>
      <c r="H200" s="21">
        <f t="shared" si="33"/>
        <v>-210.60375433763596</v>
      </c>
      <c r="I200" s="21">
        <f t="shared" si="33"/>
        <v>-209.76162247197732</v>
      </c>
      <c r="J200" s="21">
        <f t="shared" si="33"/>
        <v>-208.92685071503277</v>
      </c>
      <c r="K200" s="21">
        <f t="shared" si="33"/>
        <v>-207.79488115175974</v>
      </c>
      <c r="L200" s="21">
        <f t="shared" si="33"/>
        <v>-206.98574357394205</v>
      </c>
      <c r="M200" s="21">
        <f t="shared" si="33"/>
        <v>-206.18843767579031</v>
      </c>
      <c r="N200" s="21">
        <f t="shared" si="33"/>
        <v>-205.11699391853614</v>
      </c>
      <c r="O200" s="21">
        <f t="shared" si="33"/>
        <v>-204.35405215369803</v>
      </c>
      <c r="P200" s="21">
        <f t="shared" si="33"/>
        <v>-203.58428683821717</v>
      </c>
      <c r="Q200" s="21">
        <f t="shared" si="33"/>
        <v>-202.81810544025677</v>
      </c>
      <c r="R200" s="21">
        <f t="shared" si="33"/>
        <v>-202.33051302681451</v>
      </c>
      <c r="S200" s="21">
        <f t="shared" si="33"/>
        <v>-201.58739204251262</v>
      </c>
      <c r="T200" s="21">
        <f t="shared" si="33"/>
        <v>-200.86007755899857</v>
      </c>
      <c r="U200" s="21">
        <f t="shared" si="33"/>
        <v>-200.14953292509148</v>
      </c>
      <c r="V200" s="21">
        <f t="shared" si="33"/>
        <v>-199.70105342356408</v>
      </c>
      <c r="W200" s="21">
        <f t="shared" si="33"/>
        <v>-199.02205386414951</v>
      </c>
      <c r="X200" s="21">
        <f t="shared" si="33"/>
        <v>-198.59755888065462</v>
      </c>
      <c r="Y200" s="21">
        <f t="shared" si="33"/>
        <v>-197.9542723694575</v>
      </c>
      <c r="Z200" s="21">
        <f t="shared" si="33"/>
        <v>-197.55834195291317</v>
      </c>
      <c r="AA200" s="21">
        <f t="shared" si="33"/>
        <v>-197.17619016082793</v>
      </c>
      <c r="AB200" s="21">
        <f t="shared" si="33"/>
        <v>-196.80903212169096</v>
      </c>
      <c r="AC200" s="21">
        <f t="shared" si="33"/>
        <v>-215.37668595358511</v>
      </c>
      <c r="AD200" s="21">
        <f t="shared" si="33"/>
        <v>-215.19788624511642</v>
      </c>
      <c r="AE200" s="21">
        <f t="shared" si="33"/>
        <v>-215.06165941276134</v>
      </c>
      <c r="AF200" s="21">
        <f t="shared" si="33"/>
        <v>-214.94178856298896</v>
      </c>
      <c r="AG200" s="21">
        <f t="shared" si="33"/>
        <v>-214.84221837191996</v>
      </c>
      <c r="AH200" s="21">
        <f t="shared" si="33"/>
        <v>-214.7673437331419</v>
      </c>
      <c r="AI200" s="21">
        <f t="shared" si="33"/>
        <v>-214.72260046159059</v>
      </c>
      <c r="AJ200" s="21">
        <f t="shared" si="33"/>
        <v>-215.69238183382521</v>
      </c>
      <c r="AK200" s="21">
        <f t="shared" si="33"/>
        <v>-216.6923025548038</v>
      </c>
      <c r="AL200" s="21">
        <f t="shared" si="33"/>
        <v>-217.72514079121697</v>
      </c>
      <c r="AM200" s="21">
        <f t="shared" si="33"/>
        <v>-218.79294844738038</v>
      </c>
      <c r="AN200" s="21">
        <f t="shared" si="33"/>
        <v>-219.8972587056077</v>
      </c>
      <c r="AO200" s="21">
        <f t="shared" si="33"/>
        <v>-221.03941328703698</v>
      </c>
      <c r="AP200" s="21">
        <f t="shared" si="33"/>
        <v>-222.22121742764298</v>
      </c>
      <c r="AQ200" s="21">
        <f t="shared" si="33"/>
        <v>-223.44461638363813</v>
      </c>
      <c r="AR200" s="21">
        <f t="shared" si="33"/>
        <v>-224.71143347111501</v>
      </c>
      <c r="AS200" s="21">
        <f t="shared" si="33"/>
        <v>-226.02352205479565</v>
      </c>
      <c r="AT200" s="21">
        <f t="shared" si="33"/>
        <v>-227.38283523244445</v>
      </c>
      <c r="AU200" s="21">
        <f t="shared" si="33"/>
        <v>-228.79142307278897</v>
      </c>
      <c r="AV200" s="21">
        <f t="shared" si="33"/>
        <v>-230.25138595201634</v>
      </c>
      <c r="AW200" s="21">
        <f t="shared" si="33"/>
        <v>-231.76488329850105</v>
      </c>
      <c r="AX200" s="21">
        <f t="shared" si="33"/>
        <v>-233.33416017210521</v>
      </c>
      <c r="AY200" s="21">
        <f t="shared" si="33"/>
        <v>-234.96155114176347</v>
      </c>
      <c r="AZ200" s="21">
        <f t="shared" si="33"/>
        <v>-236.64947943598298</v>
      </c>
      <c r="BA200" s="21">
        <f t="shared" si="33"/>
        <v>-238.40046099601486</v>
      </c>
      <c r="BB200" s="21">
        <f t="shared" si="33"/>
        <v>-240.17768392300167</v>
      </c>
    </row>
    <row r="201" spans="1:54" outlineLevel="2">
      <c r="A201" s="441"/>
      <c r="B201" s="150" t="s">
        <v>496</v>
      </c>
      <c r="C201" s="19"/>
      <c r="D201" s="135" t="s">
        <v>387</v>
      </c>
      <c r="E201" s="21">
        <f>SUM(E190:E192,E194,E196:E198)</f>
        <v>-165.11450243915138</v>
      </c>
      <c r="F201" s="21">
        <f t="shared" ref="F201:BB201" si="34">SUM(F190:F192,F194,F196:F198)</f>
        <v>-164.3000466929366</v>
      </c>
      <c r="G201" s="21">
        <f t="shared" si="34"/>
        <v>-163.51571331218207</v>
      </c>
      <c r="H201" s="21">
        <f t="shared" si="34"/>
        <v>-162.76160992700972</v>
      </c>
      <c r="I201" s="21">
        <f t="shared" si="34"/>
        <v>-162.0378912385973</v>
      </c>
      <c r="J201" s="21">
        <f t="shared" si="34"/>
        <v>-161.34476359714768</v>
      </c>
      <c r="K201" s="21">
        <f t="shared" si="34"/>
        <v>-160.68248998234895</v>
      </c>
      <c r="L201" s="21">
        <f t="shared" si="34"/>
        <v>-160.05139589788325</v>
      </c>
      <c r="M201" s="21">
        <f t="shared" si="34"/>
        <v>-159.45187586046484</v>
      </c>
      <c r="N201" s="21">
        <f t="shared" si="34"/>
        <v>-158.88440084621342</v>
      </c>
      <c r="O201" s="21">
        <f t="shared" si="34"/>
        <v>-158.34952677810111</v>
      </c>
      <c r="P201" s="21">
        <f t="shared" si="34"/>
        <v>-157.82447560368618</v>
      </c>
      <c r="Q201" s="21">
        <f t="shared" si="34"/>
        <v>-157.31865727086193</v>
      </c>
      <c r="R201" s="21">
        <f t="shared" si="34"/>
        <v>-156.8412246608907</v>
      </c>
      <c r="S201" s="21">
        <f t="shared" si="34"/>
        <v>-156.38210503676819</v>
      </c>
      <c r="T201" s="21">
        <f t="shared" si="34"/>
        <v>-155.95166175122409</v>
      </c>
      <c r="U201" s="21">
        <f t="shared" si="34"/>
        <v>-155.55001375557956</v>
      </c>
      <c r="V201" s="21">
        <f t="shared" si="34"/>
        <v>-155.17730084264758</v>
      </c>
      <c r="W201" s="21">
        <f t="shared" si="34"/>
        <v>-154.83368405949039</v>
      </c>
      <c r="X201" s="21">
        <f t="shared" si="34"/>
        <v>-154.51934650612941</v>
      </c>
      <c r="Y201" s="21">
        <f t="shared" si="34"/>
        <v>-154.23449385420466</v>
      </c>
      <c r="Z201" s="21">
        <f t="shared" si="34"/>
        <v>-153.97935508197659</v>
      </c>
      <c r="AA201" s="21">
        <f t="shared" si="34"/>
        <v>-153.75418320618297</v>
      </c>
      <c r="AB201" s="21">
        <f t="shared" si="34"/>
        <v>-153.55925612823694</v>
      </c>
      <c r="AC201" s="21">
        <f t="shared" si="34"/>
        <v>-172.33453625123502</v>
      </c>
      <c r="AD201" s="21">
        <f t="shared" si="34"/>
        <v>-172.36068840376262</v>
      </c>
      <c r="AE201" s="21">
        <f t="shared" si="34"/>
        <v>-172.4146828190726</v>
      </c>
      <c r="AF201" s="21">
        <f t="shared" si="34"/>
        <v>-172.49525615644541</v>
      </c>
      <c r="AG201" s="21">
        <f t="shared" si="34"/>
        <v>-172.60213036535441</v>
      </c>
      <c r="AH201" s="21">
        <f t="shared" si="34"/>
        <v>-172.73625251093281</v>
      </c>
      <c r="AI201" s="21">
        <f t="shared" si="34"/>
        <v>-172.9002306944345</v>
      </c>
      <c r="AJ201" s="21">
        <f t="shared" si="34"/>
        <v>-173.87801503618689</v>
      </c>
      <c r="AK201" s="21">
        <f t="shared" si="34"/>
        <v>-174.88943661594797</v>
      </c>
      <c r="AL201" s="21">
        <f t="shared" si="34"/>
        <v>-175.93585273752592</v>
      </c>
      <c r="AM201" s="21">
        <f t="shared" si="34"/>
        <v>-177.01872367101583</v>
      </c>
      <c r="AN201" s="21">
        <f t="shared" si="34"/>
        <v>-178.13944732660133</v>
      </c>
      <c r="AO201" s="21">
        <f t="shared" si="34"/>
        <v>-179.29933326551389</v>
      </c>
      <c r="AP201" s="21">
        <f t="shared" si="34"/>
        <v>-180.49986068224365</v>
      </c>
      <c r="AQ201" s="21">
        <f t="shared" si="34"/>
        <v>-181.74257623145843</v>
      </c>
      <c r="AR201" s="21">
        <f t="shared" si="34"/>
        <v>-183.02906366496697</v>
      </c>
      <c r="AS201" s="21">
        <f t="shared" si="34"/>
        <v>-184.36095343209593</v>
      </c>
      <c r="AT201" s="21">
        <f t="shared" si="34"/>
        <v>-185.73994517686836</v>
      </c>
      <c r="AU201" s="21">
        <f t="shared" si="34"/>
        <v>-187.16781868047138</v>
      </c>
      <c r="AV201" s="21">
        <f t="shared" si="34"/>
        <v>-188.64642331870147</v>
      </c>
      <c r="AW201" s="21">
        <f t="shared" si="34"/>
        <v>-190.1776834370595</v>
      </c>
      <c r="AX201" s="21">
        <f t="shared" si="34"/>
        <v>-191.7636065488864</v>
      </c>
      <c r="AY201" s="21">
        <f t="shared" si="34"/>
        <v>-193.40628944754451</v>
      </c>
      <c r="AZ201" s="21">
        <f t="shared" si="34"/>
        <v>-195.1079224370169</v>
      </c>
      <c r="BA201" s="21">
        <f t="shared" si="34"/>
        <v>-196.87079417381034</v>
      </c>
      <c r="BB201" s="21">
        <f t="shared" si="34"/>
        <v>-198.66485937832752</v>
      </c>
    </row>
    <row r="202" spans="1:54" outlineLevel="2">
      <c r="A202" s="442"/>
      <c r="B202" s="150" t="s">
        <v>497</v>
      </c>
      <c r="C202" s="19"/>
      <c r="D202" s="135" t="s">
        <v>387</v>
      </c>
      <c r="E202" s="21">
        <f>SUM(E190:E192,E195:E198)</f>
        <v>-262.90254776940782</v>
      </c>
      <c r="F202" s="21">
        <f t="shared" ref="F202:BB202" si="35">SUM(F190:F192,F195:F198)</f>
        <v>-261.48530237682212</v>
      </c>
      <c r="G202" s="21">
        <f t="shared" si="35"/>
        <v>-260.10825691547745</v>
      </c>
      <c r="H202" s="21">
        <f t="shared" si="35"/>
        <v>-258.7715183359303</v>
      </c>
      <c r="I202" s="21">
        <f t="shared" si="35"/>
        <v>-257.47524306662513</v>
      </c>
      <c r="J202" s="21">
        <f t="shared" si="35"/>
        <v>-256.21964160243868</v>
      </c>
      <c r="K202" s="21">
        <f t="shared" si="35"/>
        <v>-255.00498351876058</v>
      </c>
      <c r="L202" s="21">
        <f t="shared" si="35"/>
        <v>-253.83160334155298</v>
      </c>
      <c r="M202" s="21">
        <f t="shared" si="35"/>
        <v>-252.69990722680754</v>
      </c>
      <c r="N202" s="21">
        <f t="shared" si="35"/>
        <v>-251.61038040830203</v>
      </c>
      <c r="O202" s="21">
        <f t="shared" si="35"/>
        <v>-250.5635956645375</v>
      </c>
      <c r="P202" s="21">
        <f t="shared" si="35"/>
        <v>-249.53679452337929</v>
      </c>
      <c r="Q202" s="21">
        <f t="shared" si="35"/>
        <v>-248.53940922163983</v>
      </c>
      <c r="R202" s="21">
        <f t="shared" si="35"/>
        <v>-247.58061784325719</v>
      </c>
      <c r="S202" s="21">
        <f t="shared" si="35"/>
        <v>-246.63006526463255</v>
      </c>
      <c r="T202" s="21">
        <f t="shared" si="35"/>
        <v>-245.71866813615446</v>
      </c>
      <c r="U202" s="21">
        <f t="shared" si="35"/>
        <v>-244.84657234129429</v>
      </c>
      <c r="V202" s="21">
        <f t="shared" si="35"/>
        <v>-244.01394757971451</v>
      </c>
      <c r="W202" s="21">
        <f t="shared" si="35"/>
        <v>-243.220988026962</v>
      </c>
      <c r="X202" s="21">
        <f t="shared" si="35"/>
        <v>-242.46791298431043</v>
      </c>
      <c r="Y202" s="21">
        <f t="shared" si="35"/>
        <v>-241.75496759683722</v>
      </c>
      <c r="Z202" s="21">
        <f t="shared" si="35"/>
        <v>-241.08242357110706</v>
      </c>
      <c r="AA202" s="21">
        <f t="shared" si="35"/>
        <v>-240.45058012253764</v>
      </c>
      <c r="AB202" s="21">
        <f t="shared" si="35"/>
        <v>-239.85976467496576</v>
      </c>
      <c r="AC202" s="21">
        <f t="shared" si="35"/>
        <v>-258.19474440287644</v>
      </c>
      <c r="AD202" s="21">
        <f t="shared" si="35"/>
        <v>-257.78504124374092</v>
      </c>
      <c r="AE202" s="21">
        <f t="shared" si="35"/>
        <v>-257.4023266381912</v>
      </c>
      <c r="AF202" s="21">
        <f t="shared" si="35"/>
        <v>-257.04192197735676</v>
      </c>
      <c r="AG202" s="21">
        <f t="shared" si="35"/>
        <v>-256.70204545152376</v>
      </c>
      <c r="AH202" s="21">
        <f t="shared" si="35"/>
        <v>-256.38452916551614</v>
      </c>
      <c r="AI202" s="21">
        <f t="shared" si="35"/>
        <v>-256.09612436147427</v>
      </c>
      <c r="AJ202" s="21">
        <f t="shared" si="35"/>
        <v>-257.02139927865665</v>
      </c>
      <c r="AK202" s="21">
        <f t="shared" si="35"/>
        <v>-257.97621921930113</v>
      </c>
      <c r="AL202" s="21">
        <f t="shared" si="35"/>
        <v>-258.96266272746914</v>
      </c>
      <c r="AM202" s="21">
        <f t="shared" si="35"/>
        <v>-259.98302045637934</v>
      </c>
      <c r="AN202" s="21">
        <f t="shared" si="35"/>
        <v>-261.03929416253413</v>
      </c>
      <c r="AO202" s="21">
        <f t="shared" si="35"/>
        <v>-262.1331134023107</v>
      </c>
      <c r="AP202" s="21">
        <f t="shared" si="35"/>
        <v>-263.26650380988042</v>
      </c>
      <c r="AQ202" s="21">
        <f t="shared" si="35"/>
        <v>-264.44157455651361</v>
      </c>
      <c r="AR202" s="21">
        <f t="shared" si="35"/>
        <v>-265.66042086335335</v>
      </c>
      <c r="AS202" s="21">
        <f t="shared" si="35"/>
        <v>-266.92514600262257</v>
      </c>
      <c r="AT202" s="21">
        <f t="shared" si="35"/>
        <v>-268.23792156051104</v>
      </c>
      <c r="AU202" s="21">
        <f t="shared" si="35"/>
        <v>-269.60101257829717</v>
      </c>
      <c r="AV202" s="21">
        <f t="shared" si="35"/>
        <v>-271.01673775008283</v>
      </c>
      <c r="AW202" s="21">
        <f t="shared" si="35"/>
        <v>-272.48747685212146</v>
      </c>
      <c r="AX202" s="21">
        <f t="shared" si="35"/>
        <v>-274.01568608462287</v>
      </c>
      <c r="AY202" s="21">
        <f t="shared" si="35"/>
        <v>-275.60390656127112</v>
      </c>
      <c r="AZ202" s="21">
        <f t="shared" si="35"/>
        <v>-277.25476651915068</v>
      </c>
      <c r="BA202" s="21">
        <f t="shared" si="35"/>
        <v>-278.97098468445165</v>
      </c>
      <c r="BB202" s="21">
        <f t="shared" si="35"/>
        <v>-280.70912317385501</v>
      </c>
    </row>
    <row r="203" spans="1:54" outlineLevel="1">
      <c r="B203" s="19"/>
      <c r="C203" s="19"/>
      <c r="D203" s="19"/>
      <c r="E203" s="15"/>
    </row>
    <row r="204" spans="1:54" outlineLevel="1">
      <c r="A204" s="440" t="s">
        <v>498</v>
      </c>
      <c r="B204" s="150" t="s">
        <v>499</v>
      </c>
      <c r="C204" s="19"/>
      <c r="D204" s="135" t="s">
        <v>387</v>
      </c>
      <c r="E204" s="21">
        <f>E200</f>
        <v>-213.85400682720751</v>
      </c>
      <c r="F204" s="21">
        <f>F200+E204</f>
        <v>-426.83828461626916</v>
      </c>
      <c r="G204" s="21">
        <f t="shared" ref="G204:BB206" si="36">G200+F204</f>
        <v>-638.62299523612114</v>
      </c>
      <c r="H204" s="21">
        <f t="shared" si="36"/>
        <v>-849.22674957375716</v>
      </c>
      <c r="I204" s="21">
        <f t="shared" si="36"/>
        <v>-1058.9883720457344</v>
      </c>
      <c r="J204" s="21">
        <f t="shared" si="36"/>
        <v>-1267.9152227607672</v>
      </c>
      <c r="K204" s="21">
        <f t="shared" si="36"/>
        <v>-1475.7101039125268</v>
      </c>
      <c r="L204" s="21">
        <f t="shared" si="36"/>
        <v>-1682.6958474864689</v>
      </c>
      <c r="M204" s="21">
        <f t="shared" si="36"/>
        <v>-1888.8842851622592</v>
      </c>
      <c r="N204" s="21">
        <f t="shared" si="36"/>
        <v>-2094.0012790807955</v>
      </c>
      <c r="O204" s="21">
        <f t="shared" si="36"/>
        <v>-2298.3553312344934</v>
      </c>
      <c r="P204" s="21">
        <f t="shared" si="36"/>
        <v>-2501.9396180727108</v>
      </c>
      <c r="Q204" s="21">
        <f t="shared" si="36"/>
        <v>-2704.7577235129675</v>
      </c>
      <c r="R204" s="21">
        <f t="shared" si="36"/>
        <v>-2907.088236539782</v>
      </c>
      <c r="S204" s="21">
        <f t="shared" si="36"/>
        <v>-3108.6756285822944</v>
      </c>
      <c r="T204" s="21">
        <f t="shared" si="36"/>
        <v>-3309.5357061412928</v>
      </c>
      <c r="U204" s="21">
        <f t="shared" si="36"/>
        <v>-3509.6852390663844</v>
      </c>
      <c r="V204" s="21">
        <f t="shared" si="36"/>
        <v>-3709.3862924899486</v>
      </c>
      <c r="W204" s="21">
        <f t="shared" si="36"/>
        <v>-3908.4083463540983</v>
      </c>
      <c r="X204" s="21">
        <f t="shared" si="36"/>
        <v>-4107.0059052347533</v>
      </c>
      <c r="Y204" s="21">
        <f t="shared" si="36"/>
        <v>-4304.9601776042109</v>
      </c>
      <c r="Z204" s="21">
        <f t="shared" si="36"/>
        <v>-4502.5185195571239</v>
      </c>
      <c r="AA204" s="21">
        <f t="shared" si="36"/>
        <v>-4699.6947097179518</v>
      </c>
      <c r="AB204" s="21">
        <f t="shared" si="36"/>
        <v>-4896.5037418396423</v>
      </c>
      <c r="AC204" s="21">
        <f t="shared" si="36"/>
        <v>-5111.8804277932277</v>
      </c>
      <c r="AD204" s="21">
        <f t="shared" si="36"/>
        <v>-5327.0783140383437</v>
      </c>
      <c r="AE204" s="21">
        <f t="shared" si="36"/>
        <v>-5542.1399734511051</v>
      </c>
      <c r="AF204" s="21">
        <f t="shared" si="36"/>
        <v>-5757.0817620140942</v>
      </c>
      <c r="AG204" s="21">
        <f t="shared" si="36"/>
        <v>-5971.9239803860146</v>
      </c>
      <c r="AH204" s="21">
        <f t="shared" si="36"/>
        <v>-6186.6913241191569</v>
      </c>
      <c r="AI204" s="21">
        <f t="shared" si="36"/>
        <v>-6401.4139245807473</v>
      </c>
      <c r="AJ204" s="21">
        <f t="shared" si="36"/>
        <v>-6617.1063064145728</v>
      </c>
      <c r="AK204" s="21">
        <f t="shared" si="36"/>
        <v>-6833.7986089693768</v>
      </c>
      <c r="AL204" s="21">
        <f t="shared" si="36"/>
        <v>-7051.523749760594</v>
      </c>
      <c r="AM204" s="21">
        <f t="shared" si="36"/>
        <v>-7270.3166982079747</v>
      </c>
      <c r="AN204" s="21">
        <f t="shared" si="36"/>
        <v>-7490.2139569135825</v>
      </c>
      <c r="AO204" s="21">
        <f t="shared" si="36"/>
        <v>-7711.2533702006194</v>
      </c>
      <c r="AP204" s="21">
        <f t="shared" si="36"/>
        <v>-7933.4745876282623</v>
      </c>
      <c r="AQ204" s="21">
        <f t="shared" si="36"/>
        <v>-8156.9192040119005</v>
      </c>
      <c r="AR204" s="21">
        <f t="shared" si="36"/>
        <v>-8381.6306374830165</v>
      </c>
      <c r="AS204" s="21">
        <f t="shared" si="36"/>
        <v>-8607.6541595378112</v>
      </c>
      <c r="AT204" s="21">
        <f t="shared" si="36"/>
        <v>-8835.0369947702566</v>
      </c>
      <c r="AU204" s="21">
        <f t="shared" si="36"/>
        <v>-9063.8284178430458</v>
      </c>
      <c r="AV204" s="21">
        <f t="shared" si="36"/>
        <v>-9294.0798037950626</v>
      </c>
      <c r="AW204" s="21">
        <f t="shared" si="36"/>
        <v>-9525.8446870935641</v>
      </c>
      <c r="AX204" s="21">
        <f t="shared" si="36"/>
        <v>-9759.1788472656699</v>
      </c>
      <c r="AY204" s="21">
        <f t="shared" si="36"/>
        <v>-9994.1403984074332</v>
      </c>
      <c r="AZ204" s="21">
        <f t="shared" si="36"/>
        <v>-10230.789877843416</v>
      </c>
      <c r="BA204" s="21">
        <f t="shared" si="36"/>
        <v>-10469.190338839431</v>
      </c>
      <c r="BB204" s="21">
        <f t="shared" si="36"/>
        <v>-10709.368022762434</v>
      </c>
    </row>
    <row r="205" spans="1:54" outlineLevel="1">
      <c r="A205" s="441"/>
      <c r="B205" s="150" t="s">
        <v>500</v>
      </c>
      <c r="C205" s="19"/>
      <c r="D205" s="135" t="s">
        <v>387</v>
      </c>
      <c r="E205" s="21">
        <f>E201</f>
        <v>-165.11450243915138</v>
      </c>
      <c r="F205" s="21">
        <f t="shared" ref="F205:U206" si="37">F201+E205</f>
        <v>-329.41454913208798</v>
      </c>
      <c r="G205" s="21">
        <f t="shared" si="37"/>
        <v>-492.93026244427006</v>
      </c>
      <c r="H205" s="21">
        <f t="shared" si="37"/>
        <v>-655.69187237127971</v>
      </c>
      <c r="I205" s="21">
        <f t="shared" si="37"/>
        <v>-817.72976360987695</v>
      </c>
      <c r="J205" s="21">
        <f t="shared" si="37"/>
        <v>-979.07452720702463</v>
      </c>
      <c r="K205" s="21">
        <f t="shared" si="37"/>
        <v>-1139.7570171893735</v>
      </c>
      <c r="L205" s="21">
        <f t="shared" si="37"/>
        <v>-1299.8084130872567</v>
      </c>
      <c r="M205" s="21">
        <f t="shared" si="37"/>
        <v>-1459.2602889477216</v>
      </c>
      <c r="N205" s="21">
        <f t="shared" si="37"/>
        <v>-1618.144689793935</v>
      </c>
      <c r="O205" s="21">
        <f t="shared" si="37"/>
        <v>-1776.4942165720361</v>
      </c>
      <c r="P205" s="21">
        <f t="shared" si="37"/>
        <v>-1934.3186921757222</v>
      </c>
      <c r="Q205" s="21">
        <f t="shared" si="37"/>
        <v>-2091.6373494465843</v>
      </c>
      <c r="R205" s="21">
        <f t="shared" si="37"/>
        <v>-2248.4785741074747</v>
      </c>
      <c r="S205" s="21">
        <f t="shared" si="37"/>
        <v>-2404.860679144243</v>
      </c>
      <c r="T205" s="21">
        <f t="shared" si="37"/>
        <v>-2560.8123408954671</v>
      </c>
      <c r="U205" s="21">
        <f t="shared" si="37"/>
        <v>-2716.3623546510466</v>
      </c>
      <c r="V205" s="21">
        <f t="shared" si="36"/>
        <v>-2871.5396554936942</v>
      </c>
      <c r="W205" s="21">
        <f t="shared" si="36"/>
        <v>-3026.3733395531845</v>
      </c>
      <c r="X205" s="21">
        <f t="shared" si="36"/>
        <v>-3180.8926860593137</v>
      </c>
      <c r="Y205" s="21">
        <f t="shared" si="36"/>
        <v>-3335.1271799135184</v>
      </c>
      <c r="Z205" s="21">
        <f t="shared" si="36"/>
        <v>-3489.1065349954952</v>
      </c>
      <c r="AA205" s="21">
        <f t="shared" si="36"/>
        <v>-3642.8607182016781</v>
      </c>
      <c r="AB205" s="21">
        <f t="shared" si="36"/>
        <v>-3796.419974329915</v>
      </c>
      <c r="AC205" s="21">
        <f t="shared" si="36"/>
        <v>-3968.75451058115</v>
      </c>
      <c r="AD205" s="21">
        <f t="shared" si="36"/>
        <v>-4141.1151989849122</v>
      </c>
      <c r="AE205" s="21">
        <f t="shared" si="36"/>
        <v>-4313.5298818039846</v>
      </c>
      <c r="AF205" s="21">
        <f t="shared" si="36"/>
        <v>-4486.0251379604297</v>
      </c>
      <c r="AG205" s="21">
        <f t="shared" si="36"/>
        <v>-4658.6272683257839</v>
      </c>
      <c r="AH205" s="21">
        <f t="shared" si="36"/>
        <v>-4831.3635208367168</v>
      </c>
      <c r="AI205" s="21">
        <f t="shared" si="36"/>
        <v>-5004.2637515311517</v>
      </c>
      <c r="AJ205" s="21">
        <f t="shared" si="36"/>
        <v>-5178.1417665673389</v>
      </c>
      <c r="AK205" s="21">
        <f t="shared" si="36"/>
        <v>-5353.0312031832873</v>
      </c>
      <c r="AL205" s="21">
        <f t="shared" si="36"/>
        <v>-5528.9670559208134</v>
      </c>
      <c r="AM205" s="21">
        <f t="shared" si="36"/>
        <v>-5705.9857795918297</v>
      </c>
      <c r="AN205" s="21">
        <f t="shared" si="36"/>
        <v>-5884.1252269184306</v>
      </c>
      <c r="AO205" s="21">
        <f t="shared" si="36"/>
        <v>-6063.4245601839448</v>
      </c>
      <c r="AP205" s="21">
        <f t="shared" si="36"/>
        <v>-6243.9244208661885</v>
      </c>
      <c r="AQ205" s="21">
        <f t="shared" si="36"/>
        <v>-6425.6669970976473</v>
      </c>
      <c r="AR205" s="21">
        <f t="shared" si="36"/>
        <v>-6608.6960607626143</v>
      </c>
      <c r="AS205" s="21">
        <f t="shared" si="36"/>
        <v>-6793.0570141947101</v>
      </c>
      <c r="AT205" s="21">
        <f t="shared" si="36"/>
        <v>-6978.7969593715789</v>
      </c>
      <c r="AU205" s="21">
        <f t="shared" si="36"/>
        <v>-7165.96477805205</v>
      </c>
      <c r="AV205" s="21">
        <f t="shared" si="36"/>
        <v>-7354.6112013707516</v>
      </c>
      <c r="AW205" s="21">
        <f t="shared" si="36"/>
        <v>-7544.788884807811</v>
      </c>
      <c r="AX205" s="21">
        <f t="shared" si="36"/>
        <v>-7736.5524913566969</v>
      </c>
      <c r="AY205" s="21">
        <f t="shared" si="36"/>
        <v>-7929.9587808042415</v>
      </c>
      <c r="AZ205" s="21">
        <f t="shared" si="36"/>
        <v>-8125.0667032412584</v>
      </c>
      <c r="BA205" s="21">
        <f t="shared" si="36"/>
        <v>-8321.9374974150687</v>
      </c>
      <c r="BB205" s="21">
        <f t="shared" si="36"/>
        <v>-8520.6023567933971</v>
      </c>
    </row>
    <row r="206" spans="1:54" outlineLevel="1">
      <c r="A206" s="442"/>
      <c r="B206" s="150" t="s">
        <v>501</v>
      </c>
      <c r="C206" s="19"/>
      <c r="D206" s="135" t="s">
        <v>387</v>
      </c>
      <c r="E206" s="21">
        <f>E202</f>
        <v>-262.90254776940782</v>
      </c>
      <c r="F206" s="21">
        <f t="shared" si="37"/>
        <v>-524.38785014622999</v>
      </c>
      <c r="G206" s="21">
        <f t="shared" si="36"/>
        <v>-784.49610706170745</v>
      </c>
      <c r="H206" s="21">
        <f t="shared" si="36"/>
        <v>-1043.2676253976379</v>
      </c>
      <c r="I206" s="21">
        <f t="shared" si="36"/>
        <v>-1300.742868464263</v>
      </c>
      <c r="J206" s="21">
        <f t="shared" si="36"/>
        <v>-1556.9625100667017</v>
      </c>
      <c r="K206" s="21">
        <f t="shared" si="36"/>
        <v>-1811.9674935854623</v>
      </c>
      <c r="L206" s="21">
        <f t="shared" si="36"/>
        <v>-2065.7990969270154</v>
      </c>
      <c r="M206" s="21">
        <f t="shared" si="36"/>
        <v>-2318.4990041538231</v>
      </c>
      <c r="N206" s="21">
        <f t="shared" si="36"/>
        <v>-2570.1093845621253</v>
      </c>
      <c r="O206" s="21">
        <f t="shared" si="36"/>
        <v>-2820.6729802266627</v>
      </c>
      <c r="P206" s="21">
        <f t="shared" si="36"/>
        <v>-3070.209774750042</v>
      </c>
      <c r="Q206" s="21">
        <f t="shared" si="36"/>
        <v>-3318.7491839716818</v>
      </c>
      <c r="R206" s="21">
        <f t="shared" si="36"/>
        <v>-3566.3298018149389</v>
      </c>
      <c r="S206" s="21">
        <f t="shared" si="36"/>
        <v>-3812.9598670795713</v>
      </c>
      <c r="T206" s="21">
        <f t="shared" si="36"/>
        <v>-4058.6785352157258</v>
      </c>
      <c r="U206" s="21">
        <f t="shared" si="36"/>
        <v>-4303.5251075570204</v>
      </c>
      <c r="V206" s="21">
        <f t="shared" si="36"/>
        <v>-4547.5390551367345</v>
      </c>
      <c r="W206" s="21">
        <f t="shared" si="36"/>
        <v>-4790.7600431636965</v>
      </c>
      <c r="X206" s="21">
        <f t="shared" si="36"/>
        <v>-5033.2279561480073</v>
      </c>
      <c r="Y206" s="21">
        <f t="shared" si="36"/>
        <v>-5274.9829237448448</v>
      </c>
      <c r="Z206" s="21">
        <f t="shared" si="36"/>
        <v>-5516.0653473159518</v>
      </c>
      <c r="AA206" s="21">
        <f t="shared" si="36"/>
        <v>-5756.5159274384896</v>
      </c>
      <c r="AB206" s="21">
        <f t="shared" si="36"/>
        <v>-5996.3756921134554</v>
      </c>
      <c r="AC206" s="21">
        <f t="shared" si="36"/>
        <v>-6254.5704365163319</v>
      </c>
      <c r="AD206" s="21">
        <f t="shared" si="36"/>
        <v>-6512.355477760073</v>
      </c>
      <c r="AE206" s="21">
        <f t="shared" si="36"/>
        <v>-6769.7578043982639</v>
      </c>
      <c r="AF206" s="21">
        <f t="shared" si="36"/>
        <v>-7026.7997263756206</v>
      </c>
      <c r="AG206" s="21">
        <f t="shared" si="36"/>
        <v>-7283.5017718271447</v>
      </c>
      <c r="AH206" s="21">
        <f t="shared" si="36"/>
        <v>-7539.8863009926608</v>
      </c>
      <c r="AI206" s="21">
        <f t="shared" si="36"/>
        <v>-7795.9824253541356</v>
      </c>
      <c r="AJ206" s="21">
        <f t="shared" si="36"/>
        <v>-8053.0038246327922</v>
      </c>
      <c r="AK206" s="21">
        <f t="shared" si="36"/>
        <v>-8310.9800438520942</v>
      </c>
      <c r="AL206" s="21">
        <f t="shared" si="36"/>
        <v>-8569.9427065795626</v>
      </c>
      <c r="AM206" s="21">
        <f t="shared" si="36"/>
        <v>-8829.9257270359412</v>
      </c>
      <c r="AN206" s="21">
        <f t="shared" si="36"/>
        <v>-9090.9650211984754</v>
      </c>
      <c r="AO206" s="21">
        <f t="shared" si="36"/>
        <v>-9353.0981346007866</v>
      </c>
      <c r="AP206" s="21">
        <f t="shared" si="36"/>
        <v>-9616.3646384106669</v>
      </c>
      <c r="AQ206" s="21">
        <f t="shared" si="36"/>
        <v>-9880.8062129671798</v>
      </c>
      <c r="AR206" s="21">
        <f t="shared" si="36"/>
        <v>-10146.466633830532</v>
      </c>
      <c r="AS206" s="21">
        <f t="shared" si="36"/>
        <v>-10413.391779833155</v>
      </c>
      <c r="AT206" s="21">
        <f t="shared" si="36"/>
        <v>-10681.629701393666</v>
      </c>
      <c r="AU206" s="21">
        <f t="shared" si="36"/>
        <v>-10951.230713971963</v>
      </c>
      <c r="AV206" s="21">
        <f t="shared" si="36"/>
        <v>-11222.247451722045</v>
      </c>
      <c r="AW206" s="21">
        <f t="shared" si="36"/>
        <v>-11494.734928574167</v>
      </c>
      <c r="AX206" s="21">
        <f t="shared" si="36"/>
        <v>-11768.750614658791</v>
      </c>
      <c r="AY206" s="21">
        <f t="shared" si="36"/>
        <v>-12044.354521220062</v>
      </c>
      <c r="AZ206" s="21">
        <f t="shared" si="36"/>
        <v>-12321.609287739213</v>
      </c>
      <c r="BA206" s="21">
        <f t="shared" si="36"/>
        <v>-12600.580272423664</v>
      </c>
      <c r="BB206" s="21">
        <f t="shared" si="36"/>
        <v>-12881.28939559752</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502</v>
      </c>
      <c r="C209" s="57"/>
      <c r="D209" s="56" t="s">
        <v>387</v>
      </c>
      <c r="E209" s="279">
        <v>-0.64989837116102411</v>
      </c>
      <c r="F209" s="279">
        <v>-0.66834159487093869</v>
      </c>
      <c r="G209" s="279">
        <v>-0.68761866412655182</v>
      </c>
      <c r="H209" s="279">
        <v>-0.70793460507634087</v>
      </c>
      <c r="I209" s="279">
        <v>-0.72953785390562575</v>
      </c>
      <c r="J209" s="319"/>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 ref="J51:N51"/>
    <mergeCell ref="O51:S51"/>
    <mergeCell ref="A75:A77"/>
    <mergeCell ref="A204:A206"/>
    <mergeCell ref="A143:A154"/>
    <mergeCell ref="A19:B19"/>
    <mergeCell ref="A54:A64"/>
    <mergeCell ref="A190:A198"/>
    <mergeCell ref="A200:A202"/>
    <mergeCell ref="A186:A187"/>
    <mergeCell ref="A66:A71"/>
    <mergeCell ref="A158:A169"/>
    <mergeCell ref="A172:A174"/>
    <mergeCell ref="A176:A178"/>
    <mergeCell ref="A31:A40"/>
    <mergeCell ref="D33:G33"/>
    <mergeCell ref="D32:G32"/>
    <mergeCell ref="D31:G31"/>
    <mergeCell ref="I2:U2"/>
    <mergeCell ref="I3:N4"/>
    <mergeCell ref="P3:U4"/>
    <mergeCell ref="I5:N18"/>
    <mergeCell ref="I20:N20"/>
    <mergeCell ref="P20:U20"/>
    <mergeCell ref="I21:N45"/>
    <mergeCell ref="P21:U45"/>
    <mergeCell ref="P5:U18"/>
    <mergeCell ref="D34:G34"/>
  </mergeCells>
  <phoneticPr fontId="24" type="noConversion"/>
  <dataValidations disablePrompts="1" count="1">
    <dataValidation type="list" allowBlank="1" showInputMessage="1" showErrorMessage="1" sqref="B7" xr:uid="{CBB4BA73-37A9-4A39-9FB7-93CBA5ADEC6B}">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4.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Props1.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2.xml><?xml version="1.0" encoding="utf-8"?>
<ds:datastoreItem xmlns:ds="http://schemas.openxmlformats.org/officeDocument/2006/customXml" ds:itemID="{4C8C5D17-F113-46D2-A30C-B6DE5F590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Blank</vt:lpstr>
      <vt:lpstr>Summary</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2024-12-17T18:22:23Z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